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Fig 1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108" i="1" l="1"/>
  <c r="B107" i="1"/>
  <c r="AM98" i="1"/>
  <c r="AM97" i="1"/>
  <c r="AM96" i="1"/>
  <c r="AM95" i="1"/>
  <c r="AM94" i="1"/>
  <c r="AM93" i="1"/>
  <c r="AM92" i="1"/>
  <c r="AM91" i="1"/>
  <c r="AM90" i="1"/>
  <c r="AM89" i="1"/>
  <c r="AM88" i="1"/>
  <c r="AM87" i="1"/>
  <c r="AW70" i="1"/>
  <c r="AV70" i="1"/>
  <c r="AU70" i="1"/>
  <c r="AT70" i="1"/>
  <c r="AS70" i="1"/>
  <c r="AR70" i="1"/>
  <c r="AQ70" i="1"/>
  <c r="AP70" i="1"/>
  <c r="AO70" i="1"/>
  <c r="AN70" i="1"/>
  <c r="Y67" i="1"/>
  <c r="X67" i="1"/>
  <c r="W67" i="1"/>
  <c r="V67" i="1"/>
  <c r="U67" i="1"/>
  <c r="T67" i="1"/>
  <c r="S67" i="1"/>
  <c r="R67" i="1"/>
  <c r="Q67" i="1"/>
  <c r="P67" i="1"/>
  <c r="L67" i="1"/>
  <c r="K67" i="1"/>
  <c r="AJ67" i="1" s="1"/>
  <c r="J67" i="1"/>
  <c r="AI67" i="1" s="1"/>
  <c r="I67" i="1"/>
  <c r="AH67" i="1" s="1"/>
  <c r="H67" i="1"/>
  <c r="AG67" i="1" s="1"/>
  <c r="G67" i="1"/>
  <c r="AF67" i="1" s="1"/>
  <c r="F67" i="1"/>
  <c r="AE67" i="1" s="1"/>
  <c r="E67" i="1"/>
  <c r="AD67" i="1" s="1"/>
  <c r="D67" i="1"/>
  <c r="AC67" i="1" s="1"/>
  <c r="C67" i="1"/>
  <c r="AB67" i="1" s="1"/>
  <c r="Y66" i="1"/>
  <c r="X66" i="1"/>
  <c r="W66" i="1"/>
  <c r="V66" i="1"/>
  <c r="U66" i="1"/>
  <c r="T66" i="1"/>
  <c r="S66" i="1"/>
  <c r="R66" i="1"/>
  <c r="Q66" i="1"/>
  <c r="P66" i="1"/>
  <c r="L66" i="1"/>
  <c r="K66" i="1"/>
  <c r="AJ66" i="1" s="1"/>
  <c r="J66" i="1"/>
  <c r="AI66" i="1" s="1"/>
  <c r="I66" i="1"/>
  <c r="AH66" i="1" s="1"/>
  <c r="H66" i="1"/>
  <c r="AG66" i="1" s="1"/>
  <c r="G66" i="1"/>
  <c r="AF66" i="1" s="1"/>
  <c r="F66" i="1"/>
  <c r="AE66" i="1" s="1"/>
  <c r="E66" i="1"/>
  <c r="AD66" i="1" s="1"/>
  <c r="D66" i="1"/>
  <c r="AC66" i="1" s="1"/>
  <c r="C66" i="1"/>
  <c r="AB66" i="1" s="1"/>
  <c r="Y65" i="1"/>
  <c r="X65" i="1"/>
  <c r="W65" i="1"/>
  <c r="V65" i="1"/>
  <c r="U65" i="1"/>
  <c r="T65" i="1"/>
  <c r="S65" i="1"/>
  <c r="R65" i="1"/>
  <c r="Q65" i="1"/>
  <c r="P65" i="1"/>
  <c r="L65" i="1"/>
  <c r="K65" i="1"/>
  <c r="AJ65" i="1" s="1"/>
  <c r="J65" i="1"/>
  <c r="AI65" i="1" s="1"/>
  <c r="I65" i="1"/>
  <c r="AH65" i="1" s="1"/>
  <c r="H65" i="1"/>
  <c r="AG65" i="1" s="1"/>
  <c r="G65" i="1"/>
  <c r="AF65" i="1" s="1"/>
  <c r="F65" i="1"/>
  <c r="AE65" i="1" s="1"/>
  <c r="E65" i="1"/>
  <c r="AD65" i="1" s="1"/>
  <c r="D65" i="1"/>
  <c r="AC65" i="1" s="1"/>
  <c r="C65" i="1"/>
  <c r="AB65" i="1" s="1"/>
  <c r="Y64" i="1"/>
  <c r="X64" i="1"/>
  <c r="W64" i="1"/>
  <c r="V64" i="1"/>
  <c r="U64" i="1"/>
  <c r="T64" i="1"/>
  <c r="S64" i="1"/>
  <c r="R64" i="1"/>
  <c r="Q64" i="1"/>
  <c r="P64" i="1"/>
  <c r="L64" i="1"/>
  <c r="K64" i="1"/>
  <c r="AJ64" i="1" s="1"/>
  <c r="J64" i="1"/>
  <c r="AI64" i="1" s="1"/>
  <c r="I64" i="1"/>
  <c r="AH64" i="1" s="1"/>
  <c r="H64" i="1"/>
  <c r="AG64" i="1" s="1"/>
  <c r="G64" i="1"/>
  <c r="AF64" i="1" s="1"/>
  <c r="F64" i="1"/>
  <c r="AE64" i="1" s="1"/>
  <c r="E64" i="1"/>
  <c r="AD64" i="1" s="1"/>
  <c r="D64" i="1"/>
  <c r="AC64" i="1" s="1"/>
  <c r="C64" i="1"/>
  <c r="AB64" i="1" s="1"/>
  <c r="Y63" i="1"/>
  <c r="X63" i="1"/>
  <c r="W63" i="1"/>
  <c r="V63" i="1"/>
  <c r="U63" i="1"/>
  <c r="T63" i="1"/>
  <c r="S63" i="1"/>
  <c r="R63" i="1"/>
  <c r="Q63" i="1"/>
  <c r="P63" i="1"/>
  <c r="L63" i="1"/>
  <c r="K63" i="1"/>
  <c r="AJ63" i="1" s="1"/>
  <c r="J63" i="1"/>
  <c r="AI63" i="1" s="1"/>
  <c r="I63" i="1"/>
  <c r="AH63" i="1" s="1"/>
  <c r="H63" i="1"/>
  <c r="AG63" i="1" s="1"/>
  <c r="G63" i="1"/>
  <c r="AF63" i="1" s="1"/>
  <c r="F63" i="1"/>
  <c r="AE63" i="1" s="1"/>
  <c r="E63" i="1"/>
  <c r="AD63" i="1" s="1"/>
  <c r="D63" i="1"/>
  <c r="AC63" i="1" s="1"/>
  <c r="C63" i="1"/>
  <c r="AB63" i="1" s="1"/>
  <c r="Y62" i="1"/>
  <c r="X62" i="1"/>
  <c r="W62" i="1"/>
  <c r="V62" i="1"/>
  <c r="U62" i="1"/>
  <c r="T62" i="1"/>
  <c r="S62" i="1"/>
  <c r="R62" i="1"/>
  <c r="Q62" i="1"/>
  <c r="P62" i="1"/>
  <c r="L62" i="1"/>
  <c r="K62" i="1"/>
  <c r="AJ62" i="1" s="1"/>
  <c r="J62" i="1"/>
  <c r="AI62" i="1" s="1"/>
  <c r="I62" i="1"/>
  <c r="AH62" i="1" s="1"/>
  <c r="H62" i="1"/>
  <c r="AG62" i="1" s="1"/>
  <c r="G62" i="1"/>
  <c r="AF62" i="1" s="1"/>
  <c r="F62" i="1"/>
  <c r="AE62" i="1" s="1"/>
  <c r="E62" i="1"/>
  <c r="AD62" i="1" s="1"/>
  <c r="D62" i="1"/>
  <c r="AC62" i="1" s="1"/>
  <c r="C62" i="1"/>
  <c r="AB62" i="1" s="1"/>
  <c r="Y59" i="1"/>
  <c r="X59" i="1"/>
  <c r="W59" i="1"/>
  <c r="V59" i="1"/>
  <c r="U59" i="1"/>
  <c r="T59" i="1"/>
  <c r="S59" i="1"/>
  <c r="R59" i="1"/>
  <c r="Q59" i="1"/>
  <c r="P59" i="1"/>
  <c r="L59" i="1"/>
  <c r="AK59" i="1" s="1"/>
  <c r="K59" i="1"/>
  <c r="AJ59" i="1" s="1"/>
  <c r="J59" i="1"/>
  <c r="AI59" i="1" s="1"/>
  <c r="I59" i="1"/>
  <c r="AH59" i="1" s="1"/>
  <c r="H59" i="1"/>
  <c r="AG59" i="1" s="1"/>
  <c r="G59" i="1"/>
  <c r="AF59" i="1" s="1"/>
  <c r="F59" i="1"/>
  <c r="AE59" i="1" s="1"/>
  <c r="E59" i="1"/>
  <c r="AD59" i="1" s="1"/>
  <c r="D59" i="1"/>
  <c r="AC59" i="1" s="1"/>
  <c r="C59" i="1"/>
  <c r="AB59" i="1" s="1"/>
  <c r="Y58" i="1"/>
  <c r="X58" i="1"/>
  <c r="W58" i="1"/>
  <c r="V58" i="1"/>
  <c r="U58" i="1"/>
  <c r="T58" i="1"/>
  <c r="S58" i="1"/>
  <c r="R58" i="1"/>
  <c r="Q58" i="1"/>
  <c r="P58" i="1"/>
  <c r="L58" i="1"/>
  <c r="AK58" i="1" s="1"/>
  <c r="K58" i="1"/>
  <c r="AJ58" i="1" s="1"/>
  <c r="J58" i="1"/>
  <c r="AI58" i="1" s="1"/>
  <c r="I58" i="1"/>
  <c r="AH58" i="1" s="1"/>
  <c r="H58" i="1"/>
  <c r="AG58" i="1" s="1"/>
  <c r="G58" i="1"/>
  <c r="AF58" i="1" s="1"/>
  <c r="F58" i="1"/>
  <c r="AE58" i="1" s="1"/>
  <c r="E58" i="1"/>
  <c r="AD58" i="1" s="1"/>
  <c r="D58" i="1"/>
  <c r="AC58" i="1" s="1"/>
  <c r="C58" i="1"/>
  <c r="AB58" i="1" s="1"/>
  <c r="L57" i="1"/>
  <c r="K57" i="1"/>
  <c r="J57" i="1"/>
  <c r="I57" i="1"/>
  <c r="H57" i="1"/>
  <c r="G57" i="1"/>
  <c r="F57" i="1"/>
  <c r="E57" i="1"/>
  <c r="D57" i="1"/>
  <c r="C57" i="1"/>
  <c r="Y54" i="1"/>
  <c r="X54" i="1"/>
  <c r="W54" i="1"/>
  <c r="V54" i="1"/>
  <c r="U54" i="1"/>
  <c r="T54" i="1"/>
  <c r="S54" i="1"/>
  <c r="R54" i="1"/>
  <c r="Q54" i="1"/>
  <c r="P54" i="1"/>
  <c r="L54" i="1"/>
  <c r="AW54" i="1" s="1"/>
  <c r="K54" i="1"/>
  <c r="AV54" i="1" s="1"/>
  <c r="J54" i="1"/>
  <c r="AU54" i="1" s="1"/>
  <c r="I54" i="1"/>
  <c r="AT54" i="1" s="1"/>
  <c r="H54" i="1"/>
  <c r="AS54" i="1" s="1"/>
  <c r="G54" i="1"/>
  <c r="AR54" i="1" s="1"/>
  <c r="F54" i="1"/>
  <c r="AQ54" i="1" s="1"/>
  <c r="E54" i="1"/>
  <c r="AP54" i="1" s="1"/>
  <c r="D54" i="1"/>
  <c r="AO54" i="1" s="1"/>
  <c r="C54" i="1"/>
  <c r="AN54" i="1" s="1"/>
  <c r="Y53" i="1"/>
  <c r="X53" i="1"/>
  <c r="W53" i="1"/>
  <c r="V53" i="1"/>
  <c r="U53" i="1"/>
  <c r="T53" i="1"/>
  <c r="S53" i="1"/>
  <c r="R53" i="1"/>
  <c r="Q53" i="1"/>
  <c r="P53" i="1"/>
  <c r="L53" i="1"/>
  <c r="AW53" i="1" s="1"/>
  <c r="K53" i="1"/>
  <c r="AV53" i="1" s="1"/>
  <c r="J53" i="1"/>
  <c r="AU53" i="1" s="1"/>
  <c r="I53" i="1"/>
  <c r="AT53" i="1" s="1"/>
  <c r="H53" i="1"/>
  <c r="AS53" i="1" s="1"/>
  <c r="G53" i="1"/>
  <c r="AR53" i="1" s="1"/>
  <c r="F53" i="1"/>
  <c r="AQ53" i="1" s="1"/>
  <c r="E53" i="1"/>
  <c r="AP53" i="1" s="1"/>
  <c r="D53" i="1"/>
  <c r="AO53" i="1" s="1"/>
  <c r="C53" i="1"/>
  <c r="AN53" i="1" s="1"/>
  <c r="L52" i="1"/>
  <c r="AW52" i="1" s="1"/>
  <c r="K52" i="1"/>
  <c r="AV52" i="1" s="1"/>
  <c r="J52" i="1"/>
  <c r="AU52" i="1" s="1"/>
  <c r="I52" i="1"/>
  <c r="AT52" i="1" s="1"/>
  <c r="H52" i="1"/>
  <c r="AS52" i="1" s="1"/>
  <c r="G52" i="1"/>
  <c r="AR52" i="1" s="1"/>
  <c r="F52" i="1"/>
  <c r="AQ52" i="1" s="1"/>
  <c r="E52" i="1"/>
  <c r="AP52" i="1" s="1"/>
  <c r="D52" i="1"/>
  <c r="AO52" i="1" s="1"/>
  <c r="C52" i="1"/>
  <c r="AN52" i="1" s="1"/>
  <c r="Y51" i="1"/>
  <c r="X51" i="1"/>
  <c r="W51" i="1"/>
  <c r="V51" i="1"/>
  <c r="U51" i="1"/>
  <c r="T51" i="1"/>
  <c r="S51" i="1"/>
  <c r="R51" i="1"/>
  <c r="Q51" i="1"/>
  <c r="P51" i="1"/>
  <c r="L51" i="1"/>
  <c r="AW51" i="1" s="1"/>
  <c r="K51" i="1"/>
  <c r="AV51" i="1" s="1"/>
  <c r="J51" i="1"/>
  <c r="AU51" i="1" s="1"/>
  <c r="I51" i="1"/>
  <c r="AT51" i="1" s="1"/>
  <c r="H51" i="1"/>
  <c r="AS51" i="1" s="1"/>
  <c r="G51" i="1"/>
  <c r="AR51" i="1" s="1"/>
  <c r="F51" i="1"/>
  <c r="AQ51" i="1" s="1"/>
  <c r="E51" i="1"/>
  <c r="AP51" i="1" s="1"/>
  <c r="D51" i="1"/>
  <c r="AO51" i="1" s="1"/>
  <c r="C51" i="1"/>
  <c r="AN51" i="1" s="1"/>
  <c r="Y50" i="1"/>
  <c r="X50" i="1"/>
  <c r="W50" i="1"/>
  <c r="V50" i="1"/>
  <c r="U50" i="1"/>
  <c r="T50" i="1"/>
  <c r="S50" i="1"/>
  <c r="R50" i="1"/>
  <c r="Q50" i="1"/>
  <c r="P50" i="1"/>
  <c r="L50" i="1"/>
  <c r="AW50" i="1" s="1"/>
  <c r="K50" i="1"/>
  <c r="AV50" i="1" s="1"/>
  <c r="J50" i="1"/>
  <c r="AU50" i="1" s="1"/>
  <c r="I50" i="1"/>
  <c r="AT50" i="1" s="1"/>
  <c r="H50" i="1"/>
  <c r="AS50" i="1" s="1"/>
  <c r="G50" i="1"/>
  <c r="AR50" i="1" s="1"/>
  <c r="F50" i="1"/>
  <c r="AQ50" i="1" s="1"/>
  <c r="E50" i="1"/>
  <c r="AP50" i="1" s="1"/>
  <c r="D50" i="1"/>
  <c r="AO50" i="1" s="1"/>
  <c r="C50" i="1"/>
  <c r="AN50" i="1" s="1"/>
  <c r="L49" i="1"/>
  <c r="L55" i="1" s="1"/>
  <c r="K49" i="1"/>
  <c r="J49" i="1"/>
  <c r="J55" i="1" s="1"/>
  <c r="I49" i="1"/>
  <c r="H49" i="1"/>
  <c r="H55" i="1" s="1"/>
  <c r="G49" i="1"/>
  <c r="F49" i="1"/>
  <c r="F55" i="1" s="1"/>
  <c r="E49" i="1"/>
  <c r="D49" i="1"/>
  <c r="D55" i="1" s="1"/>
  <c r="C49" i="1"/>
  <c r="Y46" i="1"/>
  <c r="X46" i="1"/>
  <c r="W46" i="1"/>
  <c r="V46" i="1"/>
  <c r="U46" i="1"/>
  <c r="T46" i="1"/>
  <c r="S46" i="1"/>
  <c r="R46" i="1"/>
  <c r="Q46" i="1"/>
  <c r="P46" i="1"/>
  <c r="L46" i="1"/>
  <c r="AK46" i="1" s="1"/>
  <c r="K46" i="1"/>
  <c r="AJ46" i="1" s="1"/>
  <c r="J46" i="1"/>
  <c r="AI46" i="1" s="1"/>
  <c r="I46" i="1"/>
  <c r="AH46" i="1" s="1"/>
  <c r="H46" i="1"/>
  <c r="AG46" i="1" s="1"/>
  <c r="G46" i="1"/>
  <c r="AF46" i="1" s="1"/>
  <c r="F46" i="1"/>
  <c r="AE46" i="1" s="1"/>
  <c r="E46" i="1"/>
  <c r="AD46" i="1" s="1"/>
  <c r="D46" i="1"/>
  <c r="AC46" i="1" s="1"/>
  <c r="C46" i="1"/>
  <c r="AB46" i="1" s="1"/>
  <c r="Y45" i="1"/>
  <c r="Y78" i="1" s="1"/>
  <c r="X45" i="1"/>
  <c r="X78" i="1" s="1"/>
  <c r="W45" i="1"/>
  <c r="W78" i="1" s="1"/>
  <c r="V45" i="1"/>
  <c r="V78" i="1" s="1"/>
  <c r="U45" i="1"/>
  <c r="U78" i="1" s="1"/>
  <c r="T45" i="1"/>
  <c r="T78" i="1" s="1"/>
  <c r="S45" i="1"/>
  <c r="S78" i="1" s="1"/>
  <c r="R45" i="1"/>
  <c r="R78" i="1" s="1"/>
  <c r="Q45" i="1"/>
  <c r="Q78" i="1" s="1"/>
  <c r="P45" i="1"/>
  <c r="P78" i="1" s="1"/>
  <c r="L45" i="1"/>
  <c r="AK45" i="1" s="1"/>
  <c r="K45" i="1"/>
  <c r="AJ45" i="1" s="1"/>
  <c r="J45" i="1"/>
  <c r="AI45" i="1" s="1"/>
  <c r="I45" i="1"/>
  <c r="AH45" i="1" s="1"/>
  <c r="H45" i="1"/>
  <c r="AG45" i="1" s="1"/>
  <c r="G45" i="1"/>
  <c r="AF45" i="1" s="1"/>
  <c r="F45" i="1"/>
  <c r="AE45" i="1" s="1"/>
  <c r="E45" i="1"/>
  <c r="AD45" i="1" s="1"/>
  <c r="D45" i="1"/>
  <c r="AC45" i="1" s="1"/>
  <c r="C45" i="1"/>
  <c r="AB45" i="1" s="1"/>
  <c r="Y44" i="1"/>
  <c r="X44" i="1"/>
  <c r="W44" i="1"/>
  <c r="V44" i="1"/>
  <c r="U44" i="1"/>
  <c r="T44" i="1"/>
  <c r="S44" i="1"/>
  <c r="R44" i="1"/>
  <c r="Q44" i="1"/>
  <c r="P44" i="1"/>
  <c r="L44" i="1"/>
  <c r="AK44" i="1" s="1"/>
  <c r="K44" i="1"/>
  <c r="AJ44" i="1" s="1"/>
  <c r="J44" i="1"/>
  <c r="AI44" i="1" s="1"/>
  <c r="I44" i="1"/>
  <c r="AH44" i="1" s="1"/>
  <c r="H44" i="1"/>
  <c r="AG44" i="1" s="1"/>
  <c r="G44" i="1"/>
  <c r="AF44" i="1" s="1"/>
  <c r="F44" i="1"/>
  <c r="AE44" i="1" s="1"/>
  <c r="E44" i="1"/>
  <c r="AD44" i="1" s="1"/>
  <c r="D44" i="1"/>
  <c r="AC44" i="1" s="1"/>
  <c r="C44" i="1"/>
  <c r="AB44" i="1" s="1"/>
  <c r="Y43" i="1"/>
  <c r="Y81" i="1" s="1"/>
  <c r="X43" i="1"/>
  <c r="X81" i="1" s="1"/>
  <c r="W43" i="1"/>
  <c r="W81" i="1" s="1"/>
  <c r="V43" i="1"/>
  <c r="V81" i="1" s="1"/>
  <c r="U43" i="1"/>
  <c r="U81" i="1" s="1"/>
  <c r="T43" i="1"/>
  <c r="T81" i="1" s="1"/>
  <c r="S43" i="1"/>
  <c r="S81" i="1" s="1"/>
  <c r="R43" i="1"/>
  <c r="R81" i="1" s="1"/>
  <c r="Q43" i="1"/>
  <c r="Q81" i="1" s="1"/>
  <c r="P43" i="1"/>
  <c r="P81" i="1" s="1"/>
  <c r="L43" i="1"/>
  <c r="AK43" i="1" s="1"/>
  <c r="K43" i="1"/>
  <c r="AJ43" i="1" s="1"/>
  <c r="J43" i="1"/>
  <c r="AI43" i="1" s="1"/>
  <c r="I43" i="1"/>
  <c r="AH43" i="1" s="1"/>
  <c r="H43" i="1"/>
  <c r="AG43" i="1" s="1"/>
  <c r="G43" i="1"/>
  <c r="AF43" i="1" s="1"/>
  <c r="F43" i="1"/>
  <c r="AE43" i="1" s="1"/>
  <c r="E43" i="1"/>
  <c r="AD43" i="1" s="1"/>
  <c r="D43" i="1"/>
  <c r="AC43" i="1" s="1"/>
  <c r="C43" i="1"/>
  <c r="AB43" i="1" s="1"/>
  <c r="Y42" i="1"/>
  <c r="Y80" i="1" s="1"/>
  <c r="X42" i="1"/>
  <c r="X80" i="1" s="1"/>
  <c r="W42" i="1"/>
  <c r="W80" i="1" s="1"/>
  <c r="V42" i="1"/>
  <c r="V80" i="1" s="1"/>
  <c r="U42" i="1"/>
  <c r="U80" i="1" s="1"/>
  <c r="T42" i="1"/>
  <c r="T80" i="1" s="1"/>
  <c r="S42" i="1"/>
  <c r="S80" i="1" s="1"/>
  <c r="R42" i="1"/>
  <c r="R80" i="1" s="1"/>
  <c r="Q42" i="1"/>
  <c r="Q80" i="1" s="1"/>
  <c r="P42" i="1"/>
  <c r="P80" i="1" s="1"/>
  <c r="L42" i="1"/>
  <c r="AK42" i="1" s="1"/>
  <c r="K42" i="1"/>
  <c r="AJ42" i="1" s="1"/>
  <c r="J42" i="1"/>
  <c r="AI42" i="1" s="1"/>
  <c r="I42" i="1"/>
  <c r="AH42" i="1" s="1"/>
  <c r="H42" i="1"/>
  <c r="AG42" i="1" s="1"/>
  <c r="G42" i="1"/>
  <c r="AF42" i="1" s="1"/>
  <c r="F42" i="1"/>
  <c r="AE42" i="1" s="1"/>
  <c r="E42" i="1"/>
  <c r="AD42" i="1" s="1"/>
  <c r="D42" i="1"/>
  <c r="AC42" i="1" s="1"/>
  <c r="C42" i="1"/>
  <c r="AB42" i="1" s="1"/>
  <c r="Y41" i="1"/>
  <c r="Y79" i="1" s="1"/>
  <c r="X41" i="1"/>
  <c r="X79" i="1" s="1"/>
  <c r="W41" i="1"/>
  <c r="W79" i="1" s="1"/>
  <c r="V41" i="1"/>
  <c r="V79" i="1" s="1"/>
  <c r="U41" i="1"/>
  <c r="U79" i="1" s="1"/>
  <c r="T41" i="1"/>
  <c r="T79" i="1" s="1"/>
  <c r="S41" i="1"/>
  <c r="S79" i="1" s="1"/>
  <c r="R41" i="1"/>
  <c r="R79" i="1" s="1"/>
  <c r="Q41" i="1"/>
  <c r="Q79" i="1" s="1"/>
  <c r="P41" i="1"/>
  <c r="P79" i="1" s="1"/>
  <c r="L41" i="1"/>
  <c r="AK41" i="1" s="1"/>
  <c r="K41" i="1"/>
  <c r="AJ41" i="1" s="1"/>
  <c r="J41" i="1"/>
  <c r="AI41" i="1" s="1"/>
  <c r="I41" i="1"/>
  <c r="AH41" i="1" s="1"/>
  <c r="H41" i="1"/>
  <c r="AG41" i="1" s="1"/>
  <c r="G41" i="1"/>
  <c r="AF41" i="1" s="1"/>
  <c r="F41" i="1"/>
  <c r="AE41" i="1" s="1"/>
  <c r="E41" i="1"/>
  <c r="AD41" i="1" s="1"/>
  <c r="D41" i="1"/>
  <c r="AC41" i="1" s="1"/>
  <c r="C41" i="1"/>
  <c r="AB41" i="1" s="1"/>
  <c r="Y40" i="1"/>
  <c r="X40" i="1"/>
  <c r="W40" i="1"/>
  <c r="V40" i="1"/>
  <c r="U40" i="1"/>
  <c r="T40" i="1"/>
  <c r="S40" i="1"/>
  <c r="R40" i="1"/>
  <c r="Q40" i="1"/>
  <c r="P40" i="1"/>
  <c r="L40" i="1"/>
  <c r="AK40" i="1" s="1"/>
  <c r="K40" i="1"/>
  <c r="AJ40" i="1" s="1"/>
  <c r="J40" i="1"/>
  <c r="AI40" i="1" s="1"/>
  <c r="I40" i="1"/>
  <c r="AH40" i="1" s="1"/>
  <c r="H40" i="1"/>
  <c r="AG40" i="1" s="1"/>
  <c r="G40" i="1"/>
  <c r="AF40" i="1" s="1"/>
  <c r="F40" i="1"/>
  <c r="AE40" i="1" s="1"/>
  <c r="E40" i="1"/>
  <c r="AD40" i="1" s="1"/>
  <c r="D40" i="1"/>
  <c r="AC40" i="1" s="1"/>
  <c r="C40" i="1"/>
  <c r="AB40" i="1" s="1"/>
  <c r="Y37" i="1"/>
  <c r="X37" i="1"/>
  <c r="W37" i="1"/>
  <c r="V37" i="1"/>
  <c r="U37" i="1"/>
  <c r="T37" i="1"/>
  <c r="S37" i="1"/>
  <c r="R37" i="1"/>
  <c r="Q37" i="1"/>
  <c r="P37" i="1"/>
  <c r="L37" i="1"/>
  <c r="L86" i="1" s="1"/>
  <c r="K37" i="1"/>
  <c r="K86" i="1" s="1"/>
  <c r="J37" i="1"/>
  <c r="J86" i="1" s="1"/>
  <c r="I37" i="1"/>
  <c r="I86" i="1" s="1"/>
  <c r="H37" i="1"/>
  <c r="H86" i="1" s="1"/>
  <c r="G37" i="1"/>
  <c r="G86" i="1" s="1"/>
  <c r="F37" i="1"/>
  <c r="F86" i="1" s="1"/>
  <c r="E37" i="1"/>
  <c r="E86" i="1" s="1"/>
  <c r="D37" i="1"/>
  <c r="D86" i="1" s="1"/>
  <c r="C37" i="1"/>
  <c r="C86" i="1" s="1"/>
  <c r="Y36" i="1"/>
  <c r="Z38" i="1" s="1"/>
  <c r="X36" i="1"/>
  <c r="W36" i="1"/>
  <c r="V36" i="1"/>
  <c r="U36" i="1"/>
  <c r="T36" i="1"/>
  <c r="S36" i="1"/>
  <c r="R36" i="1"/>
  <c r="Q36" i="1"/>
  <c r="P36" i="1"/>
  <c r="L36" i="1"/>
  <c r="AK36" i="1" s="1"/>
  <c r="K36" i="1"/>
  <c r="AJ36" i="1" s="1"/>
  <c r="J36" i="1"/>
  <c r="AI36" i="1" s="1"/>
  <c r="I36" i="1"/>
  <c r="AH36" i="1" s="1"/>
  <c r="H36" i="1"/>
  <c r="AG36" i="1" s="1"/>
  <c r="G36" i="1"/>
  <c r="AF36" i="1" s="1"/>
  <c r="F36" i="1"/>
  <c r="AE36" i="1" s="1"/>
  <c r="E36" i="1"/>
  <c r="AD36" i="1" s="1"/>
  <c r="D36" i="1"/>
  <c r="AC36" i="1" s="1"/>
  <c r="C36" i="1"/>
  <c r="AB36" i="1" s="1"/>
  <c r="L35" i="1"/>
  <c r="K35" i="1"/>
  <c r="X35" i="1" s="1"/>
  <c r="X33" i="1" s="1"/>
  <c r="J35" i="1"/>
  <c r="I35" i="1"/>
  <c r="V35" i="1" s="1"/>
  <c r="V33" i="1" s="1"/>
  <c r="H35" i="1"/>
  <c r="G35" i="1"/>
  <c r="T35" i="1" s="1"/>
  <c r="T33" i="1" s="1"/>
  <c r="F35" i="1"/>
  <c r="E35" i="1"/>
  <c r="R35" i="1" s="1"/>
  <c r="R33" i="1" s="1"/>
  <c r="D35" i="1"/>
  <c r="C35" i="1"/>
  <c r="P35" i="1" s="1"/>
  <c r="P33" i="1" s="1"/>
  <c r="Y32" i="1"/>
  <c r="Y77" i="1" s="1"/>
  <c r="X32" i="1"/>
  <c r="X77" i="1" s="1"/>
  <c r="W32" i="1"/>
  <c r="W77" i="1" s="1"/>
  <c r="V32" i="1"/>
  <c r="V77" i="1" s="1"/>
  <c r="U32" i="1"/>
  <c r="U77" i="1" s="1"/>
  <c r="T32" i="1"/>
  <c r="T77" i="1" s="1"/>
  <c r="S32" i="1"/>
  <c r="S77" i="1" s="1"/>
  <c r="R32" i="1"/>
  <c r="R77" i="1" s="1"/>
  <c r="Q32" i="1"/>
  <c r="Q77" i="1" s="1"/>
  <c r="P32" i="1"/>
  <c r="P77" i="1" s="1"/>
  <c r="L32" i="1"/>
  <c r="N32" i="1" s="1"/>
  <c r="K32" i="1"/>
  <c r="AV32" i="1" s="1"/>
  <c r="J32" i="1"/>
  <c r="AU32" i="1" s="1"/>
  <c r="I32" i="1"/>
  <c r="AT32" i="1" s="1"/>
  <c r="H32" i="1"/>
  <c r="AS32" i="1" s="1"/>
  <c r="G32" i="1"/>
  <c r="AR32" i="1" s="1"/>
  <c r="F32" i="1"/>
  <c r="AQ32" i="1" s="1"/>
  <c r="E32" i="1"/>
  <c r="AP32" i="1" s="1"/>
  <c r="D32" i="1"/>
  <c r="AO32" i="1" s="1"/>
  <c r="C32" i="1"/>
  <c r="AN32" i="1" s="1"/>
  <c r="Y31" i="1"/>
  <c r="Z31" i="1" s="1"/>
  <c r="X31" i="1"/>
  <c r="W31" i="1"/>
  <c r="V31" i="1"/>
  <c r="U31" i="1"/>
  <c r="T31" i="1"/>
  <c r="S31" i="1"/>
  <c r="R31" i="1"/>
  <c r="Q31" i="1"/>
  <c r="P31" i="1"/>
  <c r="L31" i="1"/>
  <c r="AW31" i="1" s="1"/>
  <c r="K31" i="1"/>
  <c r="J31" i="1"/>
  <c r="AU31" i="1" s="1"/>
  <c r="I31" i="1"/>
  <c r="AT31" i="1" s="1"/>
  <c r="H31" i="1"/>
  <c r="AS31" i="1" s="1"/>
  <c r="G31" i="1"/>
  <c r="AR31" i="1" s="1"/>
  <c r="F31" i="1"/>
  <c r="AQ31" i="1" s="1"/>
  <c r="E31" i="1"/>
  <c r="AP31" i="1" s="1"/>
  <c r="D31" i="1"/>
  <c r="AO31" i="1" s="1"/>
  <c r="C31" i="1"/>
  <c r="AN31" i="1" s="1"/>
  <c r="Y30" i="1"/>
  <c r="Y76" i="1" s="1"/>
  <c r="X30" i="1"/>
  <c r="X76" i="1" s="1"/>
  <c r="W30" i="1"/>
  <c r="W76" i="1" s="1"/>
  <c r="V30" i="1"/>
  <c r="V76" i="1" s="1"/>
  <c r="U30" i="1"/>
  <c r="U76" i="1" s="1"/>
  <c r="T30" i="1"/>
  <c r="T76" i="1" s="1"/>
  <c r="S30" i="1"/>
  <c r="S76" i="1" s="1"/>
  <c r="R30" i="1"/>
  <c r="R76" i="1" s="1"/>
  <c r="Q30" i="1"/>
  <c r="Q76" i="1" s="1"/>
  <c r="P30" i="1"/>
  <c r="P76" i="1" s="1"/>
  <c r="L30" i="1"/>
  <c r="N30" i="1" s="1"/>
  <c r="K30" i="1"/>
  <c r="AV30" i="1" s="1"/>
  <c r="J30" i="1"/>
  <c r="AU30" i="1" s="1"/>
  <c r="I30" i="1"/>
  <c r="AT30" i="1" s="1"/>
  <c r="H30" i="1"/>
  <c r="AS30" i="1" s="1"/>
  <c r="G30" i="1"/>
  <c r="AR30" i="1" s="1"/>
  <c r="F30" i="1"/>
  <c r="AQ30" i="1" s="1"/>
  <c r="E30" i="1"/>
  <c r="AP30" i="1" s="1"/>
  <c r="D30" i="1"/>
  <c r="AO30" i="1" s="1"/>
  <c r="C30" i="1"/>
  <c r="AN30" i="1" s="1"/>
  <c r="Y29" i="1"/>
  <c r="Z29" i="1" s="1"/>
  <c r="X29" i="1"/>
  <c r="W29" i="1"/>
  <c r="V29" i="1"/>
  <c r="U29" i="1"/>
  <c r="T29" i="1"/>
  <c r="S29" i="1"/>
  <c r="R29" i="1"/>
  <c r="Q29" i="1"/>
  <c r="P29" i="1"/>
  <c r="L29" i="1"/>
  <c r="AW29" i="1" s="1"/>
  <c r="K29" i="1"/>
  <c r="J29" i="1"/>
  <c r="AU29" i="1" s="1"/>
  <c r="I29" i="1"/>
  <c r="AT29" i="1" s="1"/>
  <c r="H29" i="1"/>
  <c r="AS29" i="1" s="1"/>
  <c r="G29" i="1"/>
  <c r="AR29" i="1" s="1"/>
  <c r="F29" i="1"/>
  <c r="AQ29" i="1" s="1"/>
  <c r="E29" i="1"/>
  <c r="AP29" i="1" s="1"/>
  <c r="D29" i="1"/>
  <c r="AO29" i="1" s="1"/>
  <c r="C29" i="1"/>
  <c r="AN29" i="1" s="1"/>
  <c r="Y28" i="1"/>
  <c r="X28" i="1"/>
  <c r="X34" i="1" s="1"/>
  <c r="W28" i="1"/>
  <c r="V28" i="1"/>
  <c r="V34" i="1" s="1"/>
  <c r="U28" i="1"/>
  <c r="T28" i="1"/>
  <c r="T34" i="1" s="1"/>
  <c r="S28" i="1"/>
  <c r="R28" i="1"/>
  <c r="R34" i="1" s="1"/>
  <c r="Q28" i="1"/>
  <c r="P28" i="1"/>
  <c r="P34" i="1" s="1"/>
  <c r="L28" i="1"/>
  <c r="K28" i="1"/>
  <c r="K33" i="1" s="1"/>
  <c r="J28" i="1"/>
  <c r="I28" i="1"/>
  <c r="I33" i="1" s="1"/>
  <c r="H28" i="1"/>
  <c r="G28" i="1"/>
  <c r="G33" i="1" s="1"/>
  <c r="F28" i="1"/>
  <c r="E28" i="1"/>
  <c r="E33" i="1" s="1"/>
  <c r="D28" i="1"/>
  <c r="C28" i="1"/>
  <c r="C33" i="1" s="1"/>
  <c r="L25" i="1"/>
  <c r="AK25" i="1" s="1"/>
  <c r="K25" i="1"/>
  <c r="AJ25" i="1" s="1"/>
  <c r="J25" i="1"/>
  <c r="AI25" i="1" s="1"/>
  <c r="I25" i="1"/>
  <c r="AH25" i="1" s="1"/>
  <c r="H25" i="1"/>
  <c r="AG25" i="1" s="1"/>
  <c r="G25" i="1"/>
  <c r="AF25" i="1" s="1"/>
  <c r="F25" i="1"/>
  <c r="AE25" i="1" s="1"/>
  <c r="E25" i="1"/>
  <c r="AD25" i="1" s="1"/>
  <c r="D25" i="1"/>
  <c r="AC25" i="1" s="1"/>
  <c r="C25" i="1"/>
  <c r="AB25" i="1" s="1"/>
  <c r="L24" i="1"/>
  <c r="L78" i="1" s="1"/>
  <c r="K24" i="1"/>
  <c r="K78" i="1" s="1"/>
  <c r="J24" i="1"/>
  <c r="J78" i="1" s="1"/>
  <c r="I24" i="1"/>
  <c r="I78" i="1" s="1"/>
  <c r="H24" i="1"/>
  <c r="H78" i="1" s="1"/>
  <c r="G24" i="1"/>
  <c r="G78" i="1" s="1"/>
  <c r="F24" i="1"/>
  <c r="F78" i="1" s="1"/>
  <c r="E24" i="1"/>
  <c r="E78" i="1" s="1"/>
  <c r="D24" i="1"/>
  <c r="D78" i="1" s="1"/>
  <c r="C24" i="1"/>
  <c r="C78" i="1" s="1"/>
  <c r="L23" i="1"/>
  <c r="L76" i="1" s="1"/>
  <c r="K23" i="1"/>
  <c r="K76" i="1" s="1"/>
  <c r="J23" i="1"/>
  <c r="J76" i="1" s="1"/>
  <c r="I23" i="1"/>
  <c r="I76" i="1" s="1"/>
  <c r="H23" i="1"/>
  <c r="H76" i="1" s="1"/>
  <c r="G23" i="1"/>
  <c r="G76" i="1" s="1"/>
  <c r="F23" i="1"/>
  <c r="F76" i="1" s="1"/>
  <c r="E23" i="1"/>
  <c r="E76" i="1" s="1"/>
  <c r="D23" i="1"/>
  <c r="D76" i="1" s="1"/>
  <c r="C23" i="1"/>
  <c r="C76" i="1" s="1"/>
  <c r="L22" i="1"/>
  <c r="L77" i="1" s="1"/>
  <c r="K22" i="1"/>
  <c r="K77" i="1" s="1"/>
  <c r="J22" i="1"/>
  <c r="J77" i="1" s="1"/>
  <c r="I22" i="1"/>
  <c r="I77" i="1" s="1"/>
  <c r="H22" i="1"/>
  <c r="H77" i="1" s="1"/>
  <c r="G22" i="1"/>
  <c r="G77" i="1" s="1"/>
  <c r="F22" i="1"/>
  <c r="F77" i="1" s="1"/>
  <c r="E22" i="1"/>
  <c r="E77" i="1" s="1"/>
  <c r="D22" i="1"/>
  <c r="D77" i="1" s="1"/>
  <c r="C22" i="1"/>
  <c r="C77" i="1" s="1"/>
  <c r="L21" i="1"/>
  <c r="L81" i="1" s="1"/>
  <c r="K21" i="1"/>
  <c r="K81" i="1" s="1"/>
  <c r="J21" i="1"/>
  <c r="J81" i="1" s="1"/>
  <c r="I21" i="1"/>
  <c r="I81" i="1" s="1"/>
  <c r="H21" i="1"/>
  <c r="H81" i="1" s="1"/>
  <c r="G21" i="1"/>
  <c r="G81" i="1" s="1"/>
  <c r="F21" i="1"/>
  <c r="F81" i="1" s="1"/>
  <c r="E21" i="1"/>
  <c r="E81" i="1" s="1"/>
  <c r="D21" i="1"/>
  <c r="D81" i="1" s="1"/>
  <c r="C21" i="1"/>
  <c r="C81" i="1" s="1"/>
  <c r="L20" i="1"/>
  <c r="L80" i="1" s="1"/>
  <c r="K20" i="1"/>
  <c r="K80" i="1" s="1"/>
  <c r="J20" i="1"/>
  <c r="J80" i="1" s="1"/>
  <c r="I20" i="1"/>
  <c r="I80" i="1" s="1"/>
  <c r="H20" i="1"/>
  <c r="H80" i="1" s="1"/>
  <c r="G20" i="1"/>
  <c r="G80" i="1" s="1"/>
  <c r="F20" i="1"/>
  <c r="F80" i="1" s="1"/>
  <c r="E20" i="1"/>
  <c r="E80" i="1" s="1"/>
  <c r="D20" i="1"/>
  <c r="D80" i="1" s="1"/>
  <c r="C20" i="1"/>
  <c r="C80" i="1" s="1"/>
  <c r="L19" i="1"/>
  <c r="L79" i="1" s="1"/>
  <c r="K19" i="1"/>
  <c r="K79" i="1" s="1"/>
  <c r="J19" i="1"/>
  <c r="J79" i="1" s="1"/>
  <c r="I19" i="1"/>
  <c r="I79" i="1" s="1"/>
  <c r="H19" i="1"/>
  <c r="H79" i="1" s="1"/>
  <c r="G19" i="1"/>
  <c r="G79" i="1" s="1"/>
  <c r="F19" i="1"/>
  <c r="F79" i="1" s="1"/>
  <c r="E19" i="1"/>
  <c r="E79" i="1" s="1"/>
  <c r="D19" i="1"/>
  <c r="D79" i="1" s="1"/>
  <c r="C19" i="1"/>
  <c r="C79" i="1" s="1"/>
  <c r="Y16" i="1"/>
  <c r="Y86" i="1" s="1"/>
  <c r="X16" i="1"/>
  <c r="X86" i="1" s="1"/>
  <c r="W16" i="1"/>
  <c r="W86" i="1" s="1"/>
  <c r="V16" i="1"/>
  <c r="V86" i="1" s="1"/>
  <c r="U16" i="1"/>
  <c r="U86" i="1" s="1"/>
  <c r="T16" i="1"/>
  <c r="T86" i="1" s="1"/>
  <c r="S16" i="1"/>
  <c r="S86" i="1" s="1"/>
  <c r="R16" i="1"/>
  <c r="R86" i="1" s="1"/>
  <c r="Q16" i="1"/>
  <c r="Q86" i="1" s="1"/>
  <c r="P16" i="1"/>
  <c r="P86" i="1" s="1"/>
  <c r="Y15" i="1"/>
  <c r="Y85" i="1" s="1"/>
  <c r="X15" i="1"/>
  <c r="X85" i="1" s="1"/>
  <c r="W15" i="1"/>
  <c r="W85" i="1" s="1"/>
  <c r="V15" i="1"/>
  <c r="V85" i="1" s="1"/>
  <c r="U15" i="1"/>
  <c r="U85" i="1" s="1"/>
  <c r="T15" i="1"/>
  <c r="T85" i="1" s="1"/>
  <c r="S15" i="1"/>
  <c r="S85" i="1" s="1"/>
  <c r="R15" i="1"/>
  <c r="R85" i="1" s="1"/>
  <c r="Q15" i="1"/>
  <c r="Q85" i="1" s="1"/>
  <c r="P15" i="1"/>
  <c r="P85" i="1" s="1"/>
  <c r="L15" i="1"/>
  <c r="L85" i="1" s="1"/>
  <c r="AK85" i="1" s="1"/>
  <c r="K15" i="1"/>
  <c r="K85" i="1" s="1"/>
  <c r="AJ85" i="1" s="1"/>
  <c r="J15" i="1"/>
  <c r="J85" i="1" s="1"/>
  <c r="AI85" i="1" s="1"/>
  <c r="I15" i="1"/>
  <c r="I85" i="1" s="1"/>
  <c r="AH85" i="1" s="1"/>
  <c r="H15" i="1"/>
  <c r="H85" i="1" s="1"/>
  <c r="AG85" i="1" s="1"/>
  <c r="G15" i="1"/>
  <c r="G85" i="1" s="1"/>
  <c r="AF85" i="1" s="1"/>
  <c r="F15" i="1"/>
  <c r="F85" i="1" s="1"/>
  <c r="AE85" i="1" s="1"/>
  <c r="E15" i="1"/>
  <c r="E85" i="1" s="1"/>
  <c r="AD85" i="1" s="1"/>
  <c r="D15" i="1"/>
  <c r="D85" i="1" s="1"/>
  <c r="AC85" i="1" s="1"/>
  <c r="C15" i="1"/>
  <c r="C85" i="1" s="1"/>
  <c r="AB85" i="1" s="1"/>
  <c r="Y11" i="1"/>
  <c r="Y75" i="1" s="1"/>
  <c r="X11" i="1"/>
  <c r="X75" i="1" s="1"/>
  <c r="W11" i="1"/>
  <c r="W75" i="1" s="1"/>
  <c r="V11" i="1"/>
  <c r="V75" i="1" s="1"/>
  <c r="U11" i="1"/>
  <c r="U75" i="1" s="1"/>
  <c r="T11" i="1"/>
  <c r="T75" i="1" s="1"/>
  <c r="S11" i="1"/>
  <c r="S75" i="1" s="1"/>
  <c r="R11" i="1"/>
  <c r="R75" i="1" s="1"/>
  <c r="Q11" i="1"/>
  <c r="Q75" i="1" s="1"/>
  <c r="P11" i="1"/>
  <c r="P75" i="1" s="1"/>
  <c r="L11" i="1"/>
  <c r="L75" i="1" s="1"/>
  <c r="K11" i="1"/>
  <c r="K75" i="1" s="1"/>
  <c r="J11" i="1"/>
  <c r="J75" i="1" s="1"/>
  <c r="I11" i="1"/>
  <c r="I75" i="1" s="1"/>
  <c r="H11" i="1"/>
  <c r="H75" i="1" s="1"/>
  <c r="G11" i="1"/>
  <c r="G75" i="1" s="1"/>
  <c r="F11" i="1"/>
  <c r="F75" i="1" s="1"/>
  <c r="E11" i="1"/>
  <c r="E75" i="1" s="1"/>
  <c r="D11" i="1"/>
  <c r="D75" i="1" s="1"/>
  <c r="C11" i="1"/>
  <c r="C75" i="1" s="1"/>
  <c r="Y10" i="1"/>
  <c r="Y74" i="1" s="1"/>
  <c r="X10" i="1"/>
  <c r="X74" i="1" s="1"/>
  <c r="W10" i="1"/>
  <c r="W74" i="1" s="1"/>
  <c r="V10" i="1"/>
  <c r="V74" i="1" s="1"/>
  <c r="U10" i="1"/>
  <c r="U74" i="1" s="1"/>
  <c r="T10" i="1"/>
  <c r="T74" i="1" s="1"/>
  <c r="S10" i="1"/>
  <c r="S74" i="1" s="1"/>
  <c r="R10" i="1"/>
  <c r="R74" i="1" s="1"/>
  <c r="Q10" i="1"/>
  <c r="Q74" i="1" s="1"/>
  <c r="P10" i="1"/>
  <c r="P74" i="1" s="1"/>
  <c r="L10" i="1"/>
  <c r="L74" i="1" s="1"/>
  <c r="K10" i="1"/>
  <c r="K74" i="1" s="1"/>
  <c r="J10" i="1"/>
  <c r="J74" i="1" s="1"/>
  <c r="I10" i="1"/>
  <c r="I74" i="1" s="1"/>
  <c r="H10" i="1"/>
  <c r="H74" i="1" s="1"/>
  <c r="G10" i="1"/>
  <c r="G74" i="1" s="1"/>
  <c r="F10" i="1"/>
  <c r="F74" i="1" s="1"/>
  <c r="E10" i="1"/>
  <c r="E74" i="1" s="1"/>
  <c r="D10" i="1"/>
  <c r="D74" i="1" s="1"/>
  <c r="C10" i="1"/>
  <c r="C74" i="1" s="1"/>
  <c r="Y9" i="1"/>
  <c r="Y73" i="1" s="1"/>
  <c r="X9" i="1"/>
  <c r="X73" i="1" s="1"/>
  <c r="W9" i="1"/>
  <c r="W73" i="1" s="1"/>
  <c r="V9" i="1"/>
  <c r="V73" i="1" s="1"/>
  <c r="U9" i="1"/>
  <c r="U73" i="1" s="1"/>
  <c r="T9" i="1"/>
  <c r="T73" i="1" s="1"/>
  <c r="S9" i="1"/>
  <c r="S73" i="1" s="1"/>
  <c r="R9" i="1"/>
  <c r="R73" i="1" s="1"/>
  <c r="Q9" i="1"/>
  <c r="Q73" i="1" s="1"/>
  <c r="P9" i="1"/>
  <c r="P73" i="1" s="1"/>
  <c r="L9" i="1"/>
  <c r="L73" i="1" s="1"/>
  <c r="K9" i="1"/>
  <c r="K73" i="1" s="1"/>
  <c r="J9" i="1"/>
  <c r="J73" i="1" s="1"/>
  <c r="I9" i="1"/>
  <c r="I73" i="1" s="1"/>
  <c r="H9" i="1"/>
  <c r="H73" i="1" s="1"/>
  <c r="G9" i="1"/>
  <c r="G73" i="1" s="1"/>
  <c r="F9" i="1"/>
  <c r="F73" i="1" s="1"/>
  <c r="E9" i="1"/>
  <c r="E73" i="1" s="1"/>
  <c r="D9" i="1"/>
  <c r="D73" i="1" s="1"/>
  <c r="C9" i="1"/>
  <c r="C73" i="1" s="1"/>
  <c r="Y8" i="1"/>
  <c r="Y72" i="1" s="1"/>
  <c r="X8" i="1"/>
  <c r="X72" i="1" s="1"/>
  <c r="W8" i="1"/>
  <c r="W72" i="1" s="1"/>
  <c r="V8" i="1"/>
  <c r="V72" i="1" s="1"/>
  <c r="U8" i="1"/>
  <c r="U72" i="1" s="1"/>
  <c r="T8" i="1"/>
  <c r="T72" i="1" s="1"/>
  <c r="S8" i="1"/>
  <c r="S72" i="1" s="1"/>
  <c r="R8" i="1"/>
  <c r="R72" i="1" s="1"/>
  <c r="Q8" i="1"/>
  <c r="Q72" i="1" s="1"/>
  <c r="P8" i="1"/>
  <c r="P72" i="1" s="1"/>
  <c r="L8" i="1"/>
  <c r="L72" i="1" s="1"/>
  <c r="K8" i="1"/>
  <c r="K72" i="1" s="1"/>
  <c r="J8" i="1"/>
  <c r="J72" i="1" s="1"/>
  <c r="I8" i="1"/>
  <c r="I72" i="1" s="1"/>
  <c r="H8" i="1"/>
  <c r="H72" i="1" s="1"/>
  <c r="G8" i="1"/>
  <c r="G72" i="1" s="1"/>
  <c r="F8" i="1"/>
  <c r="F72" i="1" s="1"/>
  <c r="E8" i="1"/>
  <c r="E72" i="1" s="1"/>
  <c r="D8" i="1"/>
  <c r="D72" i="1" s="1"/>
  <c r="C8" i="1"/>
  <c r="C72" i="1" s="1"/>
  <c r="Y7" i="1"/>
  <c r="X7" i="1"/>
  <c r="W7" i="1"/>
  <c r="V7" i="1"/>
  <c r="U7" i="1"/>
  <c r="T7" i="1"/>
  <c r="S7" i="1"/>
  <c r="R7" i="1"/>
  <c r="Q7" i="1"/>
  <c r="P7" i="1"/>
  <c r="L7" i="1"/>
  <c r="AK7" i="1" s="1"/>
  <c r="K7" i="1"/>
  <c r="J7" i="1"/>
  <c r="AU7" i="1" s="1"/>
  <c r="I7" i="1"/>
  <c r="H7" i="1"/>
  <c r="AG7" i="1" s="1"/>
  <c r="G7" i="1"/>
  <c r="F7" i="1"/>
  <c r="AQ7" i="1" s="1"/>
  <c r="E7" i="1"/>
  <c r="D7" i="1"/>
  <c r="AC7" i="1" s="1"/>
  <c r="C7" i="1"/>
  <c r="C71" i="1" l="1"/>
  <c r="AN7" i="1"/>
  <c r="E71" i="1"/>
  <c r="AP7" i="1"/>
  <c r="AD7" i="1"/>
  <c r="G71" i="1"/>
  <c r="AR7" i="1"/>
  <c r="AF7" i="1"/>
  <c r="I71" i="1"/>
  <c r="AT7" i="1"/>
  <c r="AH7" i="1"/>
  <c r="K71" i="1"/>
  <c r="AV7" i="1"/>
  <c r="AJ7" i="1"/>
  <c r="Q71" i="1"/>
  <c r="Q12" i="1"/>
  <c r="Q13" i="1" s="1"/>
  <c r="S71" i="1"/>
  <c r="S12" i="1"/>
  <c r="S13" i="1"/>
  <c r="U71" i="1"/>
  <c r="U12" i="1"/>
  <c r="U13" i="1"/>
  <c r="W71" i="1"/>
  <c r="W12" i="1"/>
  <c r="W13" i="1"/>
  <c r="Y71" i="1"/>
  <c r="Y12" i="1"/>
  <c r="Y13" i="1"/>
  <c r="AN33" i="1"/>
  <c r="AB33" i="1"/>
  <c r="AP33" i="1"/>
  <c r="AD33" i="1"/>
  <c r="AR33" i="1"/>
  <c r="AF33" i="1"/>
  <c r="AT33" i="1"/>
  <c r="AH33" i="1"/>
  <c r="AV33" i="1"/>
  <c r="AJ33" i="1"/>
  <c r="D71" i="1"/>
  <c r="F71" i="1"/>
  <c r="H71" i="1"/>
  <c r="J71" i="1"/>
  <c r="L71" i="1"/>
  <c r="P71" i="1"/>
  <c r="P12" i="1"/>
  <c r="R71" i="1"/>
  <c r="R12" i="1"/>
  <c r="R82" i="1" s="1"/>
  <c r="T71" i="1"/>
  <c r="T12" i="1"/>
  <c r="V71" i="1"/>
  <c r="V12" i="1"/>
  <c r="V82" i="1" s="1"/>
  <c r="X71" i="1"/>
  <c r="X12" i="1"/>
  <c r="AB7" i="1"/>
  <c r="AE7" i="1"/>
  <c r="AI7" i="1"/>
  <c r="AO7" i="1"/>
  <c r="AS7" i="1"/>
  <c r="AW7" i="1"/>
  <c r="AE35" i="1"/>
  <c r="AI35" i="1"/>
  <c r="AM36" i="1"/>
  <c r="AO72" i="1"/>
  <c r="AC72" i="1"/>
  <c r="AQ72" i="1"/>
  <c r="AE72" i="1"/>
  <c r="AS72" i="1"/>
  <c r="AG72" i="1"/>
  <c r="AU72" i="1"/>
  <c r="AI72" i="1"/>
  <c r="AW72" i="1"/>
  <c r="AO88" i="1" s="1"/>
  <c r="AK72" i="1"/>
  <c r="AB8" i="1"/>
  <c r="AD8" i="1"/>
  <c r="AF8" i="1"/>
  <c r="AH8" i="1"/>
  <c r="AJ8" i="1"/>
  <c r="AN8" i="1"/>
  <c r="AP8" i="1"/>
  <c r="AR8" i="1"/>
  <c r="AT8" i="1"/>
  <c r="AV8" i="1"/>
  <c r="AN73" i="1"/>
  <c r="AN89" i="1" s="1"/>
  <c r="AB73" i="1"/>
  <c r="AP73" i="1"/>
  <c r="AD73" i="1"/>
  <c r="AR73" i="1"/>
  <c r="AF73" i="1"/>
  <c r="AT73" i="1"/>
  <c r="AH73" i="1"/>
  <c r="AV73" i="1"/>
  <c r="AJ73" i="1"/>
  <c r="AC9" i="1"/>
  <c r="AE9" i="1"/>
  <c r="AG9" i="1"/>
  <c r="AI9" i="1"/>
  <c r="AK9" i="1"/>
  <c r="AO9" i="1"/>
  <c r="AQ9" i="1"/>
  <c r="AS9" i="1"/>
  <c r="AU9" i="1"/>
  <c r="AW9" i="1"/>
  <c r="AO74" i="1"/>
  <c r="AC74" i="1"/>
  <c r="AQ74" i="1"/>
  <c r="AE74" i="1"/>
  <c r="AS74" i="1"/>
  <c r="AG74" i="1"/>
  <c r="AU74" i="1"/>
  <c r="AI74" i="1"/>
  <c r="AW74" i="1"/>
  <c r="AO90" i="1" s="1"/>
  <c r="AK74" i="1"/>
  <c r="AB10" i="1"/>
  <c r="AD10" i="1"/>
  <c r="AF10" i="1"/>
  <c r="AH10" i="1"/>
  <c r="AJ10" i="1"/>
  <c r="AN10" i="1"/>
  <c r="AP10" i="1"/>
  <c r="AR10" i="1"/>
  <c r="AT10" i="1"/>
  <c r="AV10" i="1"/>
  <c r="AN75" i="1"/>
  <c r="AN91" i="1" s="1"/>
  <c r="AB75" i="1"/>
  <c r="AP75" i="1"/>
  <c r="AD75" i="1"/>
  <c r="AR75" i="1"/>
  <c r="AF75" i="1"/>
  <c r="AT75" i="1"/>
  <c r="AH75" i="1"/>
  <c r="AV75" i="1"/>
  <c r="AJ75" i="1"/>
  <c r="AC11" i="1"/>
  <c r="AE11" i="1"/>
  <c r="AG11" i="1"/>
  <c r="AI11" i="1"/>
  <c r="AK11" i="1"/>
  <c r="AO11" i="1"/>
  <c r="AQ11" i="1"/>
  <c r="AS11" i="1"/>
  <c r="AU11" i="1"/>
  <c r="AW11" i="1"/>
  <c r="Z15" i="1"/>
  <c r="AC15" i="1"/>
  <c r="AE15" i="1"/>
  <c r="AG15" i="1"/>
  <c r="AI15" i="1"/>
  <c r="AK15" i="1"/>
  <c r="AC16" i="1"/>
  <c r="AE16" i="1"/>
  <c r="AG16" i="1"/>
  <c r="AI16" i="1"/>
  <c r="AK16" i="1"/>
  <c r="AN79" i="1"/>
  <c r="AN95" i="1" s="1"/>
  <c r="AB79" i="1"/>
  <c r="AP79" i="1"/>
  <c r="AD79" i="1"/>
  <c r="AR79" i="1"/>
  <c r="AF79" i="1"/>
  <c r="AT79" i="1"/>
  <c r="AH79" i="1"/>
  <c r="AV79" i="1"/>
  <c r="AJ79" i="1"/>
  <c r="AB19" i="1"/>
  <c r="AD19" i="1"/>
  <c r="AF19" i="1"/>
  <c r="AH19" i="1"/>
  <c r="AJ19" i="1"/>
  <c r="AN80" i="1"/>
  <c r="AN96" i="1" s="1"/>
  <c r="AB80" i="1"/>
  <c r="AP80" i="1"/>
  <c r="AD80" i="1"/>
  <c r="AR80" i="1"/>
  <c r="AF80" i="1"/>
  <c r="AT80" i="1"/>
  <c r="AH80" i="1"/>
  <c r="AV80" i="1"/>
  <c r="AJ80" i="1"/>
  <c r="AB20" i="1"/>
  <c r="AD20" i="1"/>
  <c r="AF20" i="1"/>
  <c r="AH20" i="1"/>
  <c r="AJ20" i="1"/>
  <c r="AN81" i="1"/>
  <c r="AN97" i="1" s="1"/>
  <c r="AB81" i="1"/>
  <c r="AP81" i="1"/>
  <c r="AD81" i="1"/>
  <c r="AR81" i="1"/>
  <c r="AF81" i="1"/>
  <c r="AT81" i="1"/>
  <c r="AH81" i="1"/>
  <c r="AV81" i="1"/>
  <c r="AJ81" i="1"/>
  <c r="AB21" i="1"/>
  <c r="AD21" i="1"/>
  <c r="AF21" i="1"/>
  <c r="AH21" i="1"/>
  <c r="AJ21" i="1"/>
  <c r="AN77" i="1"/>
  <c r="AN93" i="1" s="1"/>
  <c r="AB77" i="1"/>
  <c r="AP77" i="1"/>
  <c r="AD77" i="1"/>
  <c r="AR77" i="1"/>
  <c r="AF77" i="1"/>
  <c r="AT77" i="1"/>
  <c r="AH77" i="1"/>
  <c r="AV77" i="1"/>
  <c r="AJ77" i="1"/>
  <c r="AB22" i="1"/>
  <c r="AD22" i="1"/>
  <c r="AF22" i="1"/>
  <c r="AH22" i="1"/>
  <c r="AJ22" i="1"/>
  <c r="AN76" i="1"/>
  <c r="AN92" i="1" s="1"/>
  <c r="AB76" i="1"/>
  <c r="AP76" i="1"/>
  <c r="AD76" i="1"/>
  <c r="AR76" i="1"/>
  <c r="AF76" i="1"/>
  <c r="AT76" i="1"/>
  <c r="AH76" i="1"/>
  <c r="AV76" i="1"/>
  <c r="AJ76" i="1"/>
  <c r="AB23" i="1"/>
  <c r="AD23" i="1"/>
  <c r="AF23" i="1"/>
  <c r="AH23" i="1"/>
  <c r="AJ23" i="1"/>
  <c r="AN78" i="1"/>
  <c r="AN94" i="1" s="1"/>
  <c r="AB78" i="1"/>
  <c r="AP78" i="1"/>
  <c r="AD78" i="1"/>
  <c r="AR78" i="1"/>
  <c r="AF78" i="1"/>
  <c r="AT78" i="1"/>
  <c r="AH78" i="1"/>
  <c r="AV78" i="1"/>
  <c r="AJ78" i="1"/>
  <c r="AB24" i="1"/>
  <c r="AD24" i="1"/>
  <c r="AF24" i="1"/>
  <c r="AH24" i="1"/>
  <c r="AJ24" i="1"/>
  <c r="Z28" i="1"/>
  <c r="AC28" i="1"/>
  <c r="AE28" i="1"/>
  <c r="AG28" i="1"/>
  <c r="AI28" i="1"/>
  <c r="AK28" i="1"/>
  <c r="AO28" i="1"/>
  <c r="AQ28" i="1"/>
  <c r="AS28" i="1"/>
  <c r="AU28" i="1"/>
  <c r="AW28" i="1"/>
  <c r="N29" i="1"/>
  <c r="AB29" i="1"/>
  <c r="AD29" i="1"/>
  <c r="AF29" i="1"/>
  <c r="AH29" i="1"/>
  <c r="AJ29" i="1"/>
  <c r="AV29" i="1"/>
  <c r="Z30" i="1"/>
  <c r="AC30" i="1"/>
  <c r="AE30" i="1"/>
  <c r="AG30" i="1"/>
  <c r="AI30" i="1"/>
  <c r="AK30" i="1"/>
  <c r="AW30" i="1"/>
  <c r="N31" i="1"/>
  <c r="AB31" i="1"/>
  <c r="AD31" i="1"/>
  <c r="AF31" i="1"/>
  <c r="AH31" i="1"/>
  <c r="AJ31" i="1"/>
  <c r="AV31" i="1"/>
  <c r="Z32" i="1"/>
  <c r="AC32" i="1"/>
  <c r="AE32" i="1"/>
  <c r="AG32" i="1"/>
  <c r="AI32" i="1"/>
  <c r="AK32" i="1"/>
  <c r="AW32" i="1"/>
  <c r="D33" i="1"/>
  <c r="F33" i="1"/>
  <c r="H33" i="1"/>
  <c r="J33" i="1"/>
  <c r="L33" i="1"/>
  <c r="C34" i="1"/>
  <c r="E34" i="1"/>
  <c r="G34" i="1"/>
  <c r="I34" i="1"/>
  <c r="K34" i="1"/>
  <c r="M33" i="1" s="1"/>
  <c r="N35" i="1"/>
  <c r="Q35" i="1"/>
  <c r="Q33" i="1" s="1"/>
  <c r="Q34" i="1" s="1"/>
  <c r="S35" i="1"/>
  <c r="S33" i="1" s="1"/>
  <c r="S34" i="1" s="1"/>
  <c r="U35" i="1"/>
  <c r="U33" i="1" s="1"/>
  <c r="U34" i="1" s="1"/>
  <c r="W35" i="1"/>
  <c r="W33" i="1" s="1"/>
  <c r="W34" i="1" s="1"/>
  <c r="Y35" i="1"/>
  <c r="AK35" i="1" s="1"/>
  <c r="AB35" i="1"/>
  <c r="AD35" i="1"/>
  <c r="AF35" i="1"/>
  <c r="AH35" i="1"/>
  <c r="AJ35" i="1"/>
  <c r="N36" i="1"/>
  <c r="Z36" i="1"/>
  <c r="AB86" i="1"/>
  <c r="AD86" i="1"/>
  <c r="AF86" i="1"/>
  <c r="AH86" i="1"/>
  <c r="AJ86" i="1"/>
  <c r="AB37" i="1"/>
  <c r="AD37" i="1"/>
  <c r="AF37" i="1"/>
  <c r="AH37" i="1"/>
  <c r="AJ37" i="1"/>
  <c r="AN72" i="1"/>
  <c r="AN88" i="1" s="1"/>
  <c r="AB72" i="1"/>
  <c r="AP72" i="1"/>
  <c r="AD72" i="1"/>
  <c r="AR72" i="1"/>
  <c r="AF72" i="1"/>
  <c r="AT72" i="1"/>
  <c r="AH72" i="1"/>
  <c r="AV72" i="1"/>
  <c r="AJ72" i="1"/>
  <c r="AC8" i="1"/>
  <c r="AE8" i="1"/>
  <c r="AG8" i="1"/>
  <c r="AI8" i="1"/>
  <c r="AK8" i="1"/>
  <c r="AO8" i="1"/>
  <c r="AQ8" i="1"/>
  <c r="AS8" i="1"/>
  <c r="AU8" i="1"/>
  <c r="AW8" i="1"/>
  <c r="AO73" i="1"/>
  <c r="AC73" i="1"/>
  <c r="AQ73" i="1"/>
  <c r="AE73" i="1"/>
  <c r="AS73" i="1"/>
  <c r="AG73" i="1"/>
  <c r="AU73" i="1"/>
  <c r="AI73" i="1"/>
  <c r="AW73" i="1"/>
  <c r="AO89" i="1" s="1"/>
  <c r="AK73" i="1"/>
  <c r="AB9" i="1"/>
  <c r="AD9" i="1"/>
  <c r="AF9" i="1"/>
  <c r="AH9" i="1"/>
  <c r="AJ9" i="1"/>
  <c r="AN9" i="1"/>
  <c r="AP9" i="1"/>
  <c r="AR9" i="1"/>
  <c r="AT9" i="1"/>
  <c r="AV9" i="1"/>
  <c r="AN74" i="1"/>
  <c r="AN90" i="1" s="1"/>
  <c r="AB74" i="1"/>
  <c r="AP74" i="1"/>
  <c r="AD74" i="1"/>
  <c r="AR74" i="1"/>
  <c r="AF74" i="1"/>
  <c r="AT74" i="1"/>
  <c r="AH74" i="1"/>
  <c r="AV74" i="1"/>
  <c r="AJ74" i="1"/>
  <c r="AC10" i="1"/>
  <c r="AE10" i="1"/>
  <c r="AG10" i="1"/>
  <c r="AI10" i="1"/>
  <c r="AK10" i="1"/>
  <c r="AO10" i="1"/>
  <c r="AQ10" i="1"/>
  <c r="AS10" i="1"/>
  <c r="AU10" i="1"/>
  <c r="AW10" i="1"/>
  <c r="AO75" i="1"/>
  <c r="AC75" i="1"/>
  <c r="AQ75" i="1"/>
  <c r="AE75" i="1"/>
  <c r="AS75" i="1"/>
  <c r="AG75" i="1"/>
  <c r="AU75" i="1"/>
  <c r="AI75" i="1"/>
  <c r="AW75" i="1"/>
  <c r="AO91" i="1" s="1"/>
  <c r="AK75" i="1"/>
  <c r="AB11" i="1"/>
  <c r="AD11" i="1"/>
  <c r="AF11" i="1"/>
  <c r="AH11" i="1"/>
  <c r="AJ11" i="1"/>
  <c r="AN11" i="1"/>
  <c r="AP11" i="1"/>
  <c r="AR11" i="1"/>
  <c r="AT11" i="1"/>
  <c r="AV11" i="1"/>
  <c r="AB15" i="1"/>
  <c r="AD15" i="1"/>
  <c r="AF15" i="1"/>
  <c r="AH15" i="1"/>
  <c r="AJ15" i="1"/>
  <c r="AB16" i="1"/>
  <c r="AD16" i="1"/>
  <c r="AF16" i="1"/>
  <c r="AH16" i="1"/>
  <c r="AJ16" i="1"/>
  <c r="AO79" i="1"/>
  <c r="AC79" i="1"/>
  <c r="AQ79" i="1"/>
  <c r="AE79" i="1"/>
  <c r="AS79" i="1"/>
  <c r="AG79" i="1"/>
  <c r="AU79" i="1"/>
  <c r="AI79" i="1"/>
  <c r="AW79" i="1"/>
  <c r="AO95" i="1" s="1"/>
  <c r="AK79" i="1"/>
  <c r="AC19" i="1"/>
  <c r="AE19" i="1"/>
  <c r="AG19" i="1"/>
  <c r="AI19" i="1"/>
  <c r="AK19" i="1"/>
  <c r="AO80" i="1"/>
  <c r="AC80" i="1"/>
  <c r="AQ80" i="1"/>
  <c r="AE80" i="1"/>
  <c r="AS80" i="1"/>
  <c r="AG80" i="1"/>
  <c r="AU80" i="1"/>
  <c r="AI80" i="1"/>
  <c r="AW80" i="1"/>
  <c r="AO96" i="1" s="1"/>
  <c r="AK80" i="1"/>
  <c r="AC20" i="1"/>
  <c r="AE20" i="1"/>
  <c r="AG20" i="1"/>
  <c r="AI20" i="1"/>
  <c r="AK20" i="1"/>
  <c r="AO81" i="1"/>
  <c r="AC81" i="1"/>
  <c r="AQ81" i="1"/>
  <c r="AE81" i="1"/>
  <c r="AS81" i="1"/>
  <c r="AG81" i="1"/>
  <c r="AU81" i="1"/>
  <c r="AI81" i="1"/>
  <c r="AW81" i="1"/>
  <c r="AO97" i="1" s="1"/>
  <c r="AK81" i="1"/>
  <c r="AC21" i="1"/>
  <c r="AE21" i="1"/>
  <c r="AG21" i="1"/>
  <c r="AI21" i="1"/>
  <c r="AK21" i="1"/>
  <c r="AO77" i="1"/>
  <c r="AC77" i="1"/>
  <c r="AQ77" i="1"/>
  <c r="AE77" i="1"/>
  <c r="AS77" i="1"/>
  <c r="AG77" i="1"/>
  <c r="AU77" i="1"/>
  <c r="AI77" i="1"/>
  <c r="AW77" i="1"/>
  <c r="AO93" i="1" s="1"/>
  <c r="AK77" i="1"/>
  <c r="AC22" i="1"/>
  <c r="AE22" i="1"/>
  <c r="AG22" i="1"/>
  <c r="AI22" i="1"/>
  <c r="AK22" i="1"/>
  <c r="AO76" i="1"/>
  <c r="AC76" i="1"/>
  <c r="AQ76" i="1"/>
  <c r="AE76" i="1"/>
  <c r="AS76" i="1"/>
  <c r="AG76" i="1"/>
  <c r="AU76" i="1"/>
  <c r="AI76" i="1"/>
  <c r="AW76" i="1"/>
  <c r="AO92" i="1" s="1"/>
  <c r="AK76" i="1"/>
  <c r="AC23" i="1"/>
  <c r="AE23" i="1"/>
  <c r="AG23" i="1"/>
  <c r="AI23" i="1"/>
  <c r="AK23" i="1"/>
  <c r="AO78" i="1"/>
  <c r="AC78" i="1"/>
  <c r="AQ78" i="1"/>
  <c r="AE78" i="1"/>
  <c r="AS78" i="1"/>
  <c r="AG78" i="1"/>
  <c r="AU78" i="1"/>
  <c r="AI78" i="1"/>
  <c r="AW78" i="1"/>
  <c r="AO94" i="1" s="1"/>
  <c r="AK78" i="1"/>
  <c r="AC24" i="1"/>
  <c r="AE24" i="1"/>
  <c r="AG24" i="1"/>
  <c r="AI24" i="1"/>
  <c r="AK24" i="1"/>
  <c r="N28" i="1"/>
  <c r="AB28" i="1"/>
  <c r="AD28" i="1"/>
  <c r="AF28" i="1"/>
  <c r="AH28" i="1"/>
  <c r="AJ28" i="1"/>
  <c r="AN28" i="1"/>
  <c r="AP28" i="1"/>
  <c r="AR28" i="1"/>
  <c r="AT28" i="1"/>
  <c r="AV28" i="1"/>
  <c r="AC29" i="1"/>
  <c r="AE29" i="1"/>
  <c r="AG29" i="1"/>
  <c r="AI29" i="1"/>
  <c r="AK29" i="1"/>
  <c r="AB30" i="1"/>
  <c r="AD30" i="1"/>
  <c r="AF30" i="1"/>
  <c r="AH30" i="1"/>
  <c r="AJ30" i="1"/>
  <c r="AC31" i="1"/>
  <c r="AE31" i="1"/>
  <c r="AG31" i="1"/>
  <c r="AI31" i="1"/>
  <c r="AK31" i="1"/>
  <c r="AB32" i="1"/>
  <c r="AD32" i="1"/>
  <c r="AF32" i="1"/>
  <c r="AH32" i="1"/>
  <c r="AJ32" i="1"/>
  <c r="AC86" i="1"/>
  <c r="AE86" i="1"/>
  <c r="AG86" i="1"/>
  <c r="AI86" i="1"/>
  <c r="AK86" i="1"/>
  <c r="AC37" i="1"/>
  <c r="AE37" i="1"/>
  <c r="AG37" i="1"/>
  <c r="AI37" i="1"/>
  <c r="AK37" i="1"/>
  <c r="AC57" i="1"/>
  <c r="AG57" i="1"/>
  <c r="AK57" i="1"/>
  <c r="Z58" i="1"/>
  <c r="AO49" i="1"/>
  <c r="AQ49" i="1"/>
  <c r="AS49" i="1"/>
  <c r="AU49" i="1"/>
  <c r="AW49" i="1"/>
  <c r="AB50" i="1"/>
  <c r="AD50" i="1"/>
  <c r="AF50" i="1"/>
  <c r="AH50" i="1"/>
  <c r="AJ50" i="1"/>
  <c r="AC51" i="1"/>
  <c r="AE51" i="1"/>
  <c r="AG51" i="1"/>
  <c r="AI51" i="1"/>
  <c r="AK51" i="1"/>
  <c r="AB52" i="1"/>
  <c r="AD52" i="1"/>
  <c r="AF52" i="1"/>
  <c r="AH52" i="1"/>
  <c r="AJ52" i="1"/>
  <c r="AC53" i="1"/>
  <c r="AE53" i="1"/>
  <c r="AG53" i="1"/>
  <c r="AI53" i="1"/>
  <c r="AK53" i="1"/>
  <c r="AB54" i="1"/>
  <c r="AD54" i="1"/>
  <c r="AF54" i="1"/>
  <c r="AH54" i="1"/>
  <c r="AJ54" i="1"/>
  <c r="C55" i="1"/>
  <c r="E55" i="1"/>
  <c r="G55" i="1"/>
  <c r="I55" i="1"/>
  <c r="K55" i="1"/>
  <c r="D56" i="1"/>
  <c r="F56" i="1"/>
  <c r="H56" i="1"/>
  <c r="J56" i="1"/>
  <c r="L56" i="1"/>
  <c r="M62" i="1" s="1"/>
  <c r="Q57" i="1"/>
  <c r="Q55" i="1" s="1"/>
  <c r="S57" i="1"/>
  <c r="S55" i="1" s="1"/>
  <c r="U57" i="1"/>
  <c r="U55" i="1" s="1"/>
  <c r="W57" i="1"/>
  <c r="W55" i="1" s="1"/>
  <c r="Y57" i="1"/>
  <c r="Y55" i="1" s="1"/>
  <c r="AN49" i="1"/>
  <c r="AP49" i="1"/>
  <c r="AR49" i="1"/>
  <c r="AT49" i="1"/>
  <c r="AV49" i="1"/>
  <c r="AC50" i="1"/>
  <c r="AE50" i="1"/>
  <c r="AG50" i="1"/>
  <c r="AI50" i="1"/>
  <c r="AK50" i="1"/>
  <c r="AB51" i="1"/>
  <c r="AD51" i="1"/>
  <c r="AF51" i="1"/>
  <c r="AH51" i="1"/>
  <c r="AJ51" i="1"/>
  <c r="M52" i="1"/>
  <c r="AC52" i="1"/>
  <c r="AE52" i="1"/>
  <c r="AG52" i="1"/>
  <c r="AI52" i="1"/>
  <c r="AK52" i="1"/>
  <c r="AB53" i="1"/>
  <c r="AD53" i="1"/>
  <c r="AF53" i="1"/>
  <c r="AH53" i="1"/>
  <c r="AJ53" i="1"/>
  <c r="AC54" i="1"/>
  <c r="AE54" i="1"/>
  <c r="AG54" i="1"/>
  <c r="AI54" i="1"/>
  <c r="AK54" i="1"/>
  <c r="R55" i="1"/>
  <c r="R56" i="1" s="1"/>
  <c r="V55" i="1"/>
  <c r="V56" i="1" s="1"/>
  <c r="P57" i="1"/>
  <c r="AB57" i="1" s="1"/>
  <c r="R57" i="1"/>
  <c r="AD57" i="1" s="1"/>
  <c r="T57" i="1"/>
  <c r="AF57" i="1" s="1"/>
  <c r="V57" i="1"/>
  <c r="AH57" i="1" s="1"/>
  <c r="X57" i="1"/>
  <c r="AJ57" i="1" s="1"/>
  <c r="AU55" i="1" l="1"/>
  <c r="W56" i="1"/>
  <c r="AI55" i="1"/>
  <c r="AQ55" i="1"/>
  <c r="S56" i="1"/>
  <c r="AE55" i="1"/>
  <c r="W82" i="1"/>
  <c r="S82" i="1"/>
  <c r="Q14" i="1"/>
  <c r="AW55" i="1"/>
  <c r="AK55" i="1"/>
  <c r="Y56" i="1"/>
  <c r="AS55" i="1"/>
  <c r="AG55" i="1"/>
  <c r="U56" i="1"/>
  <c r="AO55" i="1"/>
  <c r="AC55" i="1"/>
  <c r="Q56" i="1"/>
  <c r="U82" i="1"/>
  <c r="X55" i="1"/>
  <c r="X56" i="1" s="1"/>
  <c r="T55" i="1"/>
  <c r="T56" i="1" s="1"/>
  <c r="P55" i="1"/>
  <c r="P56" i="1" s="1"/>
  <c r="M54" i="1"/>
  <c r="M50" i="1"/>
  <c r="AU56" i="1"/>
  <c r="AI56" i="1"/>
  <c r="AQ56" i="1"/>
  <c r="AE56" i="1"/>
  <c r="AT55" i="1"/>
  <c r="AH55" i="1"/>
  <c r="AP55" i="1"/>
  <c r="AD55" i="1"/>
  <c r="M53" i="1"/>
  <c r="M49" i="1"/>
  <c r="M66" i="1"/>
  <c r="M64" i="1"/>
  <c r="AI57" i="1"/>
  <c r="AE57" i="1"/>
  <c r="I56" i="1"/>
  <c r="E56" i="1"/>
  <c r="AA37" i="1"/>
  <c r="AA36" i="1"/>
  <c r="AT34" i="1"/>
  <c r="AH34" i="1"/>
  <c r="AP34" i="1"/>
  <c r="AD34" i="1"/>
  <c r="N33" i="1"/>
  <c r="AS33" i="1"/>
  <c r="AG33" i="1"/>
  <c r="AO33" i="1"/>
  <c r="AC33" i="1"/>
  <c r="M32" i="1"/>
  <c r="M28" i="1"/>
  <c r="AG35" i="1"/>
  <c r="AC35" i="1"/>
  <c r="L34" i="1"/>
  <c r="H34" i="1"/>
  <c r="D34" i="1"/>
  <c r="X13" i="1"/>
  <c r="V13" i="1"/>
  <c r="T13" i="1"/>
  <c r="R13" i="1"/>
  <c r="P13" i="1"/>
  <c r="AW71" i="1"/>
  <c r="AO87" i="1" s="1"/>
  <c r="AK71" i="1"/>
  <c r="AS71" i="1"/>
  <c r="AG71" i="1"/>
  <c r="AO71" i="1"/>
  <c r="AC71" i="1"/>
  <c r="M31" i="1"/>
  <c r="Q82" i="1"/>
  <c r="AT71" i="1"/>
  <c r="AH71" i="1"/>
  <c r="AP71" i="1"/>
  <c r="AD71" i="1"/>
  <c r="AN71" i="1"/>
  <c r="AN87" i="1" s="1"/>
  <c r="AB71" i="1"/>
  <c r="AW56" i="1"/>
  <c r="AK56" i="1"/>
  <c r="B104" i="1" s="1"/>
  <c r="AS56" i="1"/>
  <c r="AG56" i="1"/>
  <c r="AO56" i="1"/>
  <c r="AC56" i="1"/>
  <c r="AV55" i="1"/>
  <c r="AJ55" i="1"/>
  <c r="AR55" i="1"/>
  <c r="AF55" i="1"/>
  <c r="AN55" i="1"/>
  <c r="AB55" i="1"/>
  <c r="M51" i="1"/>
  <c r="M67" i="1"/>
  <c r="M65" i="1"/>
  <c r="M63" i="1"/>
  <c r="M55" i="1"/>
  <c r="K56" i="1"/>
  <c r="G56" i="1"/>
  <c r="C56" i="1"/>
  <c r="O36" i="1"/>
  <c r="O37" i="1"/>
  <c r="Z35" i="1"/>
  <c r="Y33" i="1"/>
  <c r="AV34" i="1"/>
  <c r="AJ34" i="1"/>
  <c r="AR34" i="1"/>
  <c r="AF34" i="1"/>
  <c r="AN34" i="1"/>
  <c r="AB34" i="1"/>
  <c r="AU33" i="1"/>
  <c r="AI33" i="1"/>
  <c r="AQ33" i="1"/>
  <c r="AE33" i="1"/>
  <c r="M30" i="1"/>
  <c r="J34" i="1"/>
  <c r="F34" i="1"/>
  <c r="V83" i="1"/>
  <c r="R83" i="1"/>
  <c r="AU71" i="1"/>
  <c r="AI71" i="1"/>
  <c r="AQ71" i="1"/>
  <c r="AE71" i="1"/>
  <c r="M29" i="1"/>
  <c r="Y14" i="1"/>
  <c r="W14" i="1"/>
  <c r="W83" i="1"/>
  <c r="U14" i="1"/>
  <c r="U83" i="1"/>
  <c r="S14" i="1"/>
  <c r="S83" i="1"/>
  <c r="Q83" i="1"/>
  <c r="AV71" i="1"/>
  <c r="AJ71" i="1"/>
  <c r="AR71" i="1"/>
  <c r="AF71" i="1"/>
  <c r="W84" i="1" l="1"/>
  <c r="J14" i="1"/>
  <c r="AU34" i="1"/>
  <c r="AI34" i="1"/>
  <c r="Z33" i="1"/>
  <c r="Y34" i="1"/>
  <c r="AN56" i="1"/>
  <c r="AB56" i="1"/>
  <c r="AV56" i="1"/>
  <c r="AJ56" i="1"/>
  <c r="P14" i="1"/>
  <c r="T14" i="1"/>
  <c r="X14" i="1"/>
  <c r="AS34" i="1"/>
  <c r="AG34" i="1"/>
  <c r="AW33" i="1"/>
  <c r="AT56" i="1"/>
  <c r="AH56" i="1"/>
  <c r="P82" i="1"/>
  <c r="P83" i="1" s="1"/>
  <c r="X82" i="1"/>
  <c r="X83" i="1" s="1"/>
  <c r="Q84" i="1"/>
  <c r="Q89" i="1" s="1"/>
  <c r="D14" i="1"/>
  <c r="S84" i="1"/>
  <c r="F14" i="1"/>
  <c r="S89" i="1"/>
  <c r="U84" i="1"/>
  <c r="U89" i="1" s="1"/>
  <c r="H14" i="1"/>
  <c r="W89" i="1"/>
  <c r="Y84" i="1"/>
  <c r="L14" i="1"/>
  <c r="AQ34" i="1"/>
  <c r="AE34" i="1"/>
  <c r="AR56" i="1"/>
  <c r="AF56" i="1"/>
  <c r="AT61" i="1"/>
  <c r="R14" i="1"/>
  <c r="V14" i="1"/>
  <c r="AO34" i="1"/>
  <c r="AC34" i="1"/>
  <c r="AW34" i="1"/>
  <c r="AT39" i="1" s="1"/>
  <c r="AK34" i="1"/>
  <c r="B105" i="1" s="1"/>
  <c r="N34" i="1"/>
  <c r="AK33" i="1"/>
  <c r="AP56" i="1"/>
  <c r="AD56" i="1"/>
  <c r="Y82" i="1"/>
  <c r="Y83" i="1" s="1"/>
  <c r="T82" i="1"/>
  <c r="T83" i="1" s="1"/>
  <c r="V84" i="1" l="1"/>
  <c r="V89" i="1" s="1"/>
  <c r="I14" i="1"/>
  <c r="R84" i="1"/>
  <c r="R89" i="1" s="1"/>
  <c r="E14" i="1"/>
  <c r="H84" i="1"/>
  <c r="AG84" i="1" s="1"/>
  <c r="AG14" i="1"/>
  <c r="H12" i="1"/>
  <c r="X84" i="1"/>
  <c r="X89" i="1" s="1"/>
  <c r="K14" i="1"/>
  <c r="T84" i="1"/>
  <c r="T89" i="1" s="1"/>
  <c r="G14" i="1"/>
  <c r="P84" i="1"/>
  <c r="P89" i="1" s="1"/>
  <c r="C14" i="1"/>
  <c r="Z34" i="1"/>
  <c r="Y89" i="1"/>
  <c r="J84" i="1"/>
  <c r="AI84" i="1" s="1"/>
  <c r="AI14" i="1"/>
  <c r="J12" i="1"/>
  <c r="L84" i="1"/>
  <c r="AK84" i="1" s="1"/>
  <c r="AK14" i="1"/>
  <c r="L12" i="1"/>
  <c r="F84" i="1"/>
  <c r="AE84" i="1" s="1"/>
  <c r="AE14" i="1"/>
  <c r="F12" i="1"/>
  <c r="D84" i="1"/>
  <c r="AC84" i="1" s="1"/>
  <c r="AC14" i="1"/>
  <c r="D12" i="1"/>
  <c r="AW12" i="1" l="1"/>
  <c r="AK12" i="1"/>
  <c r="L82" i="1"/>
  <c r="L13" i="1"/>
  <c r="C84" i="1"/>
  <c r="AB84" i="1" s="1"/>
  <c r="C12" i="1"/>
  <c r="AB14" i="1"/>
  <c r="G84" i="1"/>
  <c r="AF84" i="1" s="1"/>
  <c r="G12" i="1"/>
  <c r="AF14" i="1"/>
  <c r="K84" i="1"/>
  <c r="AJ84" i="1" s="1"/>
  <c r="K12" i="1"/>
  <c r="AJ14" i="1"/>
  <c r="AS12" i="1"/>
  <c r="AG12" i="1"/>
  <c r="H82" i="1"/>
  <c r="H13" i="1"/>
  <c r="AO12" i="1"/>
  <c r="AC12" i="1"/>
  <c r="D82" i="1"/>
  <c r="D13" i="1"/>
  <c r="AQ12" i="1"/>
  <c r="AE12" i="1"/>
  <c r="F82" i="1"/>
  <c r="F13" i="1"/>
  <c r="AU12" i="1"/>
  <c r="AI12" i="1"/>
  <c r="J82" i="1"/>
  <c r="J13" i="1"/>
  <c r="E84" i="1"/>
  <c r="AD84" i="1" s="1"/>
  <c r="E12" i="1"/>
  <c r="AD14" i="1"/>
  <c r="I84" i="1"/>
  <c r="AH84" i="1" s="1"/>
  <c r="I12" i="1"/>
  <c r="AH14" i="1"/>
  <c r="AU82" i="1" l="1"/>
  <c r="AI82" i="1"/>
  <c r="J83" i="1"/>
  <c r="AP12" i="1"/>
  <c r="AD12" i="1"/>
  <c r="E82" i="1"/>
  <c r="E13" i="1"/>
  <c r="J89" i="1"/>
  <c r="AU13" i="1"/>
  <c r="AI13" i="1"/>
  <c r="AQ13" i="1"/>
  <c r="AE13" i="1"/>
  <c r="AO13" i="1"/>
  <c r="AC13" i="1"/>
  <c r="AS13" i="1"/>
  <c r="AG13" i="1"/>
  <c r="AR12" i="1"/>
  <c r="AF12" i="1"/>
  <c r="G82" i="1"/>
  <c r="G13" i="1"/>
  <c r="M82" i="1"/>
  <c r="AW82" i="1"/>
  <c r="AO98" i="1" s="1"/>
  <c r="AK82" i="1"/>
  <c r="L83" i="1"/>
  <c r="AT12" i="1"/>
  <c r="AH12" i="1"/>
  <c r="I82" i="1"/>
  <c r="I13" i="1"/>
  <c r="AQ82" i="1"/>
  <c r="AE82" i="1"/>
  <c r="F83" i="1"/>
  <c r="AO82" i="1"/>
  <c r="AC82" i="1"/>
  <c r="D83" i="1"/>
  <c r="D89" i="1" s="1"/>
  <c r="AS82" i="1"/>
  <c r="AG82" i="1"/>
  <c r="N82" i="1"/>
  <c r="H83" i="1"/>
  <c r="AV12" i="1"/>
  <c r="AJ12" i="1"/>
  <c r="K82" i="1"/>
  <c r="K13" i="1"/>
  <c r="AN12" i="1"/>
  <c r="AB12" i="1"/>
  <c r="C82" i="1"/>
  <c r="C13" i="1"/>
  <c r="AW13" i="1"/>
  <c r="AK13" i="1"/>
  <c r="M13" i="1"/>
  <c r="M7" i="1"/>
  <c r="M9" i="1"/>
  <c r="M10" i="1"/>
  <c r="M11" i="1"/>
  <c r="M8" i="1"/>
  <c r="M12" i="1"/>
  <c r="AN82" i="1" l="1"/>
  <c r="AN98" i="1" s="1"/>
  <c r="AB82" i="1"/>
  <c r="C83" i="1"/>
  <c r="AQ83" i="1"/>
  <c r="AE83" i="1"/>
  <c r="AT82" i="1"/>
  <c r="AH82" i="1"/>
  <c r="I83" i="1"/>
  <c r="AR82" i="1"/>
  <c r="AF82" i="1"/>
  <c r="G83" i="1"/>
  <c r="AP82" i="1"/>
  <c r="AD82" i="1"/>
  <c r="E83" i="1"/>
  <c r="AV82" i="1"/>
  <c r="AJ82" i="1"/>
  <c r="K83" i="1"/>
  <c r="B106" i="1"/>
  <c r="C89" i="1"/>
  <c r="AB13" i="1"/>
  <c r="AN13" i="1"/>
  <c r="AT18" i="1" s="1"/>
  <c r="K89" i="1"/>
  <c r="AJ13" i="1"/>
  <c r="AV13" i="1"/>
  <c r="AS83" i="1"/>
  <c r="AG83" i="1"/>
  <c r="N72" i="1"/>
  <c r="N73" i="1"/>
  <c r="N80" i="1"/>
  <c r="N77" i="1"/>
  <c r="N78" i="1"/>
  <c r="N74" i="1"/>
  <c r="N75" i="1"/>
  <c r="N79" i="1"/>
  <c r="N81" i="1"/>
  <c r="N76" i="1"/>
  <c r="N71" i="1"/>
  <c r="AO83" i="1"/>
  <c r="AC83" i="1"/>
  <c r="AC89" i="1" s="1"/>
  <c r="I89" i="1"/>
  <c r="AH13" i="1"/>
  <c r="AT13" i="1"/>
  <c r="AX83" i="1"/>
  <c r="AW83" i="1"/>
  <c r="AK83" i="1"/>
  <c r="M74" i="1"/>
  <c r="M75" i="1"/>
  <c r="M79" i="1"/>
  <c r="M81" i="1"/>
  <c r="M76" i="1"/>
  <c r="M72" i="1"/>
  <c r="M73" i="1"/>
  <c r="M80" i="1"/>
  <c r="M77" i="1"/>
  <c r="M78" i="1"/>
  <c r="M71" i="1"/>
  <c r="G89" i="1"/>
  <c r="AF13" i="1"/>
  <c r="AR13" i="1"/>
  <c r="AG89" i="1"/>
  <c r="H89" i="1"/>
  <c r="AE89" i="1"/>
  <c r="F89" i="1"/>
  <c r="E89" i="1"/>
  <c r="AD13" i="1"/>
  <c r="AP13" i="1"/>
  <c r="AU83" i="1"/>
  <c r="AI83" i="1"/>
  <c r="AI89" i="1" s="1"/>
  <c r="AL36" i="1" l="1"/>
  <c r="AL58" i="1"/>
  <c r="AK89" i="1"/>
  <c r="AV83" i="1"/>
  <c r="AJ83" i="1"/>
  <c r="AJ89" i="1" s="1"/>
  <c r="AP83" i="1"/>
  <c r="AD83" i="1"/>
  <c r="AD89" i="1" s="1"/>
  <c r="AT83" i="1"/>
  <c r="AH83" i="1"/>
  <c r="AH89" i="1" s="1"/>
  <c r="AL13" i="1"/>
  <c r="AR83" i="1"/>
  <c r="AF83" i="1"/>
  <c r="AF89" i="1" s="1"/>
  <c r="AN83" i="1"/>
  <c r="AB83" i="1"/>
  <c r="AB89" i="1" s="1"/>
</calcChain>
</file>

<file path=xl/comments1.xml><?xml version="1.0" encoding="utf-8"?>
<comments xmlns="http://schemas.openxmlformats.org/spreadsheetml/2006/main">
  <authors>
    <author>Wina Graus</author>
  </authors>
  <commentList>
    <comment ref="B16" authorId="0">
      <text>
        <r>
          <rPr>
            <b/>
            <sz val="8"/>
            <color indexed="81"/>
            <rFont val="Tahoma"/>
            <family val="2"/>
          </rPr>
          <t>Wina Graus:</t>
        </r>
        <r>
          <rPr>
            <sz val="8"/>
            <color indexed="81"/>
            <rFont val="Tahoma"/>
            <family val="2"/>
          </rPr>
          <t xml:space="preserve">
Values as reported, but incomplete. For some countries no data is available. Intra-EU export and import should be the same, therefore for intra EU27 imports the same values are used as for intra EU27 exports. </t>
        </r>
      </text>
    </comment>
    <comment ref="B37" authorId="0">
      <text>
        <r>
          <rPr>
            <b/>
            <sz val="8"/>
            <color indexed="81"/>
            <rFont val="Tahoma"/>
            <family val="2"/>
          </rPr>
          <t>Wina Graus:</t>
        </r>
        <r>
          <rPr>
            <sz val="8"/>
            <color indexed="81"/>
            <rFont val="Tahoma"/>
            <family val="2"/>
          </rPr>
          <t xml:space="preserve">
Values as reported, but incomplete. For some countries no data is available. Intra-EU export and import should be the same, therefore maximum value is used of reported values.</t>
        </r>
      </text>
    </comment>
    <comment ref="B59" authorId="0">
      <text>
        <r>
          <rPr>
            <b/>
            <sz val="8"/>
            <color indexed="81"/>
            <rFont val="Tahoma"/>
            <family val="2"/>
          </rPr>
          <t>Wina Graus:</t>
        </r>
        <r>
          <rPr>
            <sz val="8"/>
            <color indexed="81"/>
            <rFont val="Tahoma"/>
            <family val="2"/>
          </rPr>
          <t xml:space="preserve">
Values as reported, but incomplete. For some countries no data is available. Intra-EU export and import should be the same, therefore maximum value is used of reported values.</t>
        </r>
      </text>
    </comment>
    <comment ref="B86" authorId="0">
      <text>
        <r>
          <rPr>
            <b/>
            <sz val="8"/>
            <color indexed="81"/>
            <rFont val="Tahoma"/>
            <family val="2"/>
          </rPr>
          <t>Wina Graus:</t>
        </r>
        <r>
          <rPr>
            <sz val="8"/>
            <color indexed="81"/>
            <rFont val="Tahoma"/>
            <family val="2"/>
          </rPr>
          <t xml:space="preserve">
Values as reported, but incomplete. For some countries no data is available. Intra-EU export and import should be the same, therefore maximum value is used of reported values.</t>
        </r>
      </text>
    </comment>
  </commentList>
</comments>
</file>

<file path=xl/sharedStrings.xml><?xml version="1.0" encoding="utf-8"?>
<sst xmlns="http://schemas.openxmlformats.org/spreadsheetml/2006/main" count="208" uniqueCount="76">
  <si>
    <t>EU27 net imports of gas, oil, solid fuels and the sum of these, by country of origin, as a % of Gross Inland Energy Consumption</t>
  </si>
  <si>
    <t>NEEDS COMPLETING ONCE SUBSPREADSHEETS ARE FINISHED</t>
  </si>
  <si>
    <t>% natural gas</t>
  </si>
  <si>
    <t>EU27 Imports (Mtoe) from</t>
  </si>
  <si>
    <t>% oil</t>
  </si>
  <si>
    <t>EU27 Exports (Mtoe) to</t>
  </si>
  <si>
    <t>Net imports</t>
  </si>
  <si>
    <t>Net imports as % of GIEC</t>
  </si>
  <si>
    <t>% solid fuel</t>
  </si>
  <si>
    <t>Share in total</t>
  </si>
  <si>
    <t>Note the information that this draws from is gas, not natural gas, but this was the case last year is this an error? The table in 'Fig 1 data GIEC' in this spreadsheet comes from EN26, which uses gas 4000.</t>
  </si>
  <si>
    <t>Natural Gas</t>
  </si>
  <si>
    <t>% of gas</t>
  </si>
  <si>
    <t>ru</t>
  </si>
  <si>
    <t>Russia</t>
  </si>
  <si>
    <t>no</t>
  </si>
  <si>
    <t>Norway</t>
  </si>
  <si>
    <t>dz</t>
  </si>
  <si>
    <t>Algeria</t>
  </si>
  <si>
    <t>ng</t>
  </si>
  <si>
    <t>Nigeria</t>
  </si>
  <si>
    <t>ly</t>
  </si>
  <si>
    <t>Libya</t>
  </si>
  <si>
    <t>Libyan (Arab Jamahiriya)</t>
  </si>
  <si>
    <t>world</t>
  </si>
  <si>
    <t>Other countries</t>
  </si>
  <si>
    <t>Total (extra EU)</t>
  </si>
  <si>
    <t>Intra EU27</t>
  </si>
  <si>
    <t>Total</t>
  </si>
  <si>
    <t>(intra EU27)</t>
  </si>
  <si>
    <t>percentage point change</t>
  </si>
  <si>
    <t>Other countries of which</t>
  </si>
  <si>
    <t>au</t>
  </si>
  <si>
    <t>Australia</t>
  </si>
  <si>
    <t>co</t>
  </si>
  <si>
    <t>Colombia</t>
  </si>
  <si>
    <t>id</t>
  </si>
  <si>
    <t>Indonesia</t>
  </si>
  <si>
    <t>ir</t>
  </si>
  <si>
    <t>Iran</t>
  </si>
  <si>
    <t>sa</t>
  </si>
  <si>
    <t>Saudi Arabia</t>
  </si>
  <si>
    <t>za</t>
  </si>
  <si>
    <t>South Africa</t>
  </si>
  <si>
    <t>us</t>
  </si>
  <si>
    <t>USA</t>
  </si>
  <si>
    <t>Oil</t>
  </si>
  <si>
    <t>Petroleum products in 2009</t>
  </si>
  <si>
    <t>% of oil</t>
  </si>
  <si>
    <t>Total extra EU</t>
  </si>
  <si>
    <t>net imports of petroleum products</t>
  </si>
  <si>
    <t>EU27</t>
  </si>
  <si>
    <t>Solid Fuels</t>
  </si>
  <si>
    <t>% of solid fuel</t>
  </si>
  <si>
    <t>United States</t>
  </si>
  <si>
    <t>t</t>
  </si>
  <si>
    <t>% in 2009</t>
  </si>
  <si>
    <t>% in 2005</t>
  </si>
  <si>
    <t>% of Total GIEC</t>
  </si>
  <si>
    <t>Check (must be 0)</t>
  </si>
  <si>
    <t>Table 2‑1 Net EU-27 imports as a % of primary energy consumption (excluding nuclear)</t>
  </si>
  <si>
    <t>Type</t>
  </si>
  <si>
    <t>Actual</t>
  </si>
  <si>
    <t>(IPTS) POLES 2009</t>
  </si>
  <si>
    <t>(IEA) WEO 2009</t>
  </si>
  <si>
    <t>(EC) PRIMES 2009</t>
  </si>
  <si>
    <t>Baseline</t>
  </si>
  <si>
    <t>GHG Reduction</t>
  </si>
  <si>
    <t>Coal and lignite</t>
  </si>
  <si>
    <t>Gas</t>
  </si>
  <si>
    <t>Imports-exports of electricity (% of final consumption)</t>
  </si>
  <si>
    <t>n/a</t>
  </si>
  <si>
    <t>Total primary energy consumption</t>
  </si>
  <si>
    <r>
      <t>Data source</t>
    </r>
    <r>
      <rPr>
        <sz val="8"/>
        <color indexed="8"/>
        <rFont val="Arial"/>
        <family val="2"/>
      </rPr>
      <t>: IPTS (2006), IEA (2007), EC (2008f)</t>
    </r>
  </si>
  <si>
    <r>
      <t xml:space="preserve">Notes: </t>
    </r>
    <r>
      <rPr>
        <sz val="8"/>
        <color indexed="8"/>
        <rFont val="Arial"/>
        <family val="2"/>
      </rPr>
      <t>Net imports from PRIMES model are calculated here as a % of primary energy consumption. Bunkers are not included.</t>
    </r>
  </si>
  <si>
    <t>2008 net import data accounts only for imports to the EU27 from outside of the EU27 ('extra-EU'), coal and lignite includes all solid fuels, oil also includes petroleum products and gas is natural gas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</si>
</sst>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0.0"/>
    <numFmt numFmtId="165" formatCode="0.0%"/>
    <numFmt numFmtId="166" formatCode="_(* #,##0.00_);_(* \(#,##0.00\);_(* &quot;-&quot;??_);_(@_)"/>
    <numFmt numFmtId="167" formatCode="_(* #,##0.0_);_(* \(#,##0.0\);_(* &quot;-&quot;??_);_(@_)"/>
    <numFmt numFmtId="168" formatCode="_-* ###0_-;\(###0\);_-* &quot;–&quot;_-;_-@_-"/>
    <numFmt numFmtId="169" formatCode="_-* #,##0_-;\(#,##0\);_-* &quot;–&quot;_-;_-@_-"/>
    <numFmt numFmtId="170" formatCode="_-* #,###_-;\(#,###\);_-* &quot;–&quot;_-;_-@_-"/>
    <numFmt numFmtId="171" formatCode="_-* #,###.00_-;\(#,###.00\);_-* &quot;–&quot;_-;_-@_-"/>
    <numFmt numFmtId="172" formatCode="_-\ #,##0.000_-;\(#,##0.000\);_-* &quot;–&quot;_-;_-@_-"/>
    <numFmt numFmtId="173" formatCode="_-* #,###.0_-;\(#,###.0\);_-* &quot;–&quot;_-;_-@_-"/>
    <numFmt numFmtId="174" formatCode="_-\ #,##0%_-;\(#,##0\)%;_-* &quot;–&quot;_-;_-@_-"/>
    <numFmt numFmtId="175" formatCode="_-####_-;\(####\);_-\ &quot;–&quot;_-;_-@_-"/>
    <numFmt numFmtId="176" formatCode="_-\ #,##0.00_-;\(#,##0.00\);_-* &quot;–&quot;_-;_-@_-"/>
    <numFmt numFmtId="177" formatCode="_-* #,##0.0_-;\(#,##0.0\);_-* &quot;–&quot;_-;_-@_-"/>
    <numFmt numFmtId="178" formatCode="_-\ #,##0.0_-;\(#,##0.0\);_-* &quot;–&quot;_-;_-@_-"/>
    <numFmt numFmtId="179" formatCode="_-* ###0.00_-;\(###0.00\);_-* &quot;–&quot;_-;_-@_-"/>
    <numFmt numFmtId="180" formatCode="_-* ###0.0_-;\(###0.0\);_-* &quot;–&quot;_-;_-@_-"/>
  </numFmts>
  <fonts count="43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8"/>
      <name val="Verdana"/>
      <family val="2"/>
    </font>
    <font>
      <b/>
      <sz val="9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name val="Times New Roman"/>
      <family val="1"/>
    </font>
    <font>
      <sz val="9"/>
      <color indexed="8"/>
      <name val="Times New Roman"/>
      <family val="1"/>
    </font>
    <font>
      <b/>
      <i/>
      <sz val="9"/>
      <color indexed="8"/>
      <name val="Times New Roman"/>
      <family val="1"/>
    </font>
    <font>
      <sz val="6.5"/>
      <name val="Arial"/>
      <family val="2"/>
    </font>
    <font>
      <sz val="6"/>
      <name val="Arial"/>
      <family val="2"/>
    </font>
    <font>
      <b/>
      <sz val="6.5"/>
      <name val="Arial"/>
      <family val="2"/>
    </font>
    <font>
      <sz val="6.5"/>
      <color indexed="57"/>
      <name val="Arial"/>
      <family val="2"/>
    </font>
    <font>
      <sz val="7"/>
      <name val="Arial"/>
      <family val="2"/>
    </font>
    <font>
      <b/>
      <sz val="8.5"/>
      <color indexed="45"/>
      <name val="Arial"/>
      <family val="2"/>
    </font>
    <font>
      <sz val="12"/>
      <color indexed="50"/>
      <name val="Arial"/>
      <family val="2"/>
    </font>
    <font>
      <vertAlign val="superscript"/>
      <sz val="8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8"/>
      <color indexed="50"/>
      <name val="Arial"/>
      <family val="2"/>
    </font>
    <font>
      <sz val="7.5"/>
      <color indexed="57"/>
      <name val="Arial"/>
      <family val="2"/>
    </font>
    <font>
      <sz val="8"/>
      <color indexed="57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sz val="11"/>
      <name val="Arial"/>
      <charset val="238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Trebuchet MS"/>
      <family val="2"/>
    </font>
    <font>
      <b/>
      <sz val="15"/>
      <color indexed="45"/>
      <name val="Arial"/>
      <family val="2"/>
    </font>
    <font>
      <b/>
      <sz val="7"/>
      <color indexed="45"/>
      <name val="Arial"/>
      <family val="2"/>
    </font>
    <font>
      <sz val="7"/>
      <color indexed="45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4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 style="thin">
        <color indexed="45"/>
      </top>
      <bottom style="thin">
        <color indexed="45"/>
      </bottom>
      <diagonal/>
    </border>
  </borders>
  <cellStyleXfs count="72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horizontal="left" vertical="center" indent="5"/>
    </xf>
    <xf numFmtId="4" fontId="18" fillId="6" borderId="0" applyBorder="0">
      <alignment horizontal="right" vertical="center"/>
    </xf>
    <xf numFmtId="4" fontId="18" fillId="6" borderId="3">
      <alignment horizontal="right" vertical="center"/>
    </xf>
    <xf numFmtId="4" fontId="19" fillId="7" borderId="4">
      <alignment horizontal="right" vertical="center"/>
    </xf>
    <xf numFmtId="4" fontId="20" fillId="7" borderId="4">
      <alignment horizontal="right" vertical="center"/>
    </xf>
    <xf numFmtId="4" fontId="19" fillId="7" borderId="4">
      <alignment horizontal="right" vertical="center"/>
    </xf>
    <xf numFmtId="4" fontId="19" fillId="7" borderId="4">
      <alignment horizontal="right" vertical="center"/>
    </xf>
    <xf numFmtId="0" fontId="21" fillId="0" borderId="0">
      <alignment horizontal="left"/>
    </xf>
    <xf numFmtId="168" fontId="22" fillId="0" borderId="0">
      <alignment horizontal="right" vertical="center"/>
    </xf>
    <xf numFmtId="169" fontId="22" fillId="0" borderId="0">
      <alignment horizontal="right" vertical="center"/>
    </xf>
    <xf numFmtId="168" fontId="21" fillId="6" borderId="0">
      <alignment horizontal="right" vertical="center"/>
    </xf>
    <xf numFmtId="168" fontId="23" fillId="0" borderId="0">
      <alignment horizontal="right" vertical="center"/>
    </xf>
    <xf numFmtId="168" fontId="21" fillId="0" borderId="0">
      <alignment horizontal="right" vertical="center"/>
    </xf>
    <xf numFmtId="168" fontId="24" fillId="0" borderId="0">
      <alignment horizontal="right" vertical="center"/>
    </xf>
    <xf numFmtId="168" fontId="21" fillId="0" borderId="0">
      <alignment horizontal="right" vertical="center"/>
    </xf>
    <xf numFmtId="168" fontId="24" fillId="0" borderId="0">
      <alignment horizontal="right" vertical="center"/>
    </xf>
    <xf numFmtId="0" fontId="25" fillId="0" borderId="0">
      <alignment vertical="center"/>
    </xf>
    <xf numFmtId="0" fontId="11" fillId="0" borderId="0">
      <alignment vertical="center"/>
    </xf>
    <xf numFmtId="0" fontId="26" fillId="0" borderId="0">
      <alignment horizontal="left"/>
    </xf>
    <xf numFmtId="0" fontId="27" fillId="0" borderId="0">
      <alignment horizontal="left"/>
    </xf>
    <xf numFmtId="0" fontId="25" fillId="0" borderId="0"/>
    <xf numFmtId="0" fontId="28" fillId="0" borderId="0">
      <alignment horizontal="right" vertical="center"/>
    </xf>
    <xf numFmtId="170" fontId="29" fillId="0" borderId="0">
      <alignment horizontal="right" vertical="center"/>
    </xf>
    <xf numFmtId="171" fontId="29" fillId="0" borderId="0">
      <alignment horizontal="right" vertical="center"/>
    </xf>
    <xf numFmtId="172" fontId="29" fillId="0" borderId="0">
      <alignment horizontal="right"/>
    </xf>
    <xf numFmtId="9" fontId="30" fillId="6" borderId="0">
      <alignment horizontal="right" vertical="center"/>
    </xf>
    <xf numFmtId="173" fontId="30" fillId="6" borderId="0">
      <alignment horizontal="right" vertical="center"/>
    </xf>
    <xf numFmtId="174" fontId="30" fillId="0" borderId="5" applyBorder="0">
      <alignment horizontal="right"/>
    </xf>
    <xf numFmtId="175" fontId="25" fillId="0" borderId="0">
      <alignment horizontal="right" vertical="center"/>
    </xf>
    <xf numFmtId="176" fontId="30" fillId="0" borderId="0">
      <alignment horizontal="right"/>
    </xf>
    <xf numFmtId="172" fontId="30" fillId="0" borderId="0">
      <alignment horizontal="right"/>
    </xf>
    <xf numFmtId="165" fontId="30" fillId="0" borderId="0">
      <alignment horizontal="right" vertical="center"/>
    </xf>
    <xf numFmtId="177" fontId="30" fillId="0" borderId="0">
      <alignment horizontal="right" vertical="center"/>
    </xf>
    <xf numFmtId="174" fontId="31" fillId="0" borderId="0">
      <alignment horizontal="right"/>
    </xf>
    <xf numFmtId="170" fontId="30" fillId="0" borderId="0">
      <alignment horizontal="right" vertical="center"/>
    </xf>
    <xf numFmtId="170" fontId="32" fillId="6" borderId="0">
      <alignment horizontal="right" vertical="center"/>
    </xf>
    <xf numFmtId="170" fontId="32" fillId="0" borderId="0" applyFill="0" applyBorder="0">
      <alignment horizontal="right" vertical="center"/>
    </xf>
    <xf numFmtId="170" fontId="30" fillId="0" borderId="0">
      <alignment horizontal="right" vertical="center"/>
    </xf>
    <xf numFmtId="0" fontId="27" fillId="0" borderId="6"/>
    <xf numFmtId="178" fontId="11" fillId="0" borderId="7">
      <alignment horizontal="right"/>
    </xf>
    <xf numFmtId="0" fontId="33" fillId="0" borderId="0">
      <alignment horizontal="center"/>
    </xf>
    <xf numFmtId="0" fontId="32" fillId="0" borderId="0">
      <alignment horizontal="center"/>
    </xf>
    <xf numFmtId="0" fontId="19" fillId="0" borderId="0" applyNumberFormat="0">
      <alignment horizontal="right"/>
    </xf>
    <xf numFmtId="0" fontId="1" fillId="0" borderId="1"/>
    <xf numFmtId="0" fontId="33" fillId="0" borderId="0">
      <alignment vertical="center"/>
    </xf>
    <xf numFmtId="0" fontId="34" fillId="0" borderId="0" applyNumberFormat="0" applyFill="0" applyBorder="0" applyAlignment="0" applyProtection="0"/>
    <xf numFmtId="0" fontId="1" fillId="0" borderId="0"/>
    <xf numFmtId="2" fontId="35" fillId="0" borderId="0"/>
    <xf numFmtId="0" fontId="36" fillId="0" borderId="0"/>
    <xf numFmtId="0" fontId="37" fillId="0" borderId="0" applyNumberFormat="0" applyFill="0" applyBorder="0" applyProtection="0">
      <alignment horizontal="left" vertical="center"/>
    </xf>
    <xf numFmtId="0" fontId="1" fillId="8" borderId="0" applyNumberFormat="0" applyFont="0" applyBorder="0" applyAlignment="0" applyProtection="0"/>
    <xf numFmtId="4" fontId="1" fillId="8" borderId="0" applyNumberFormat="0" applyFont="0" applyBorder="0" applyAlignment="0" applyProtection="0"/>
    <xf numFmtId="0" fontId="25" fillId="0" borderId="0">
      <alignment vertical="center"/>
    </xf>
    <xf numFmtId="175" fontId="25" fillId="0" borderId="0">
      <alignment horizontal="right" vertical="center"/>
    </xf>
    <xf numFmtId="0" fontId="1" fillId="0" borderId="0"/>
    <xf numFmtId="0" fontId="1" fillId="0" borderId="0"/>
    <xf numFmtId="0" fontId="39" fillId="0" borderId="0"/>
    <xf numFmtId="0" fontId="40" fillId="0" borderId="0"/>
    <xf numFmtId="0" fontId="26" fillId="0" borderId="0">
      <alignment horizontal="left"/>
    </xf>
    <xf numFmtId="168" fontId="22" fillId="9" borderId="0">
      <alignment horizontal="right" vertical="center"/>
    </xf>
    <xf numFmtId="0" fontId="26" fillId="0" borderId="0">
      <alignment horizontal="left"/>
    </xf>
    <xf numFmtId="175" fontId="25" fillId="0" borderId="0">
      <alignment horizontal="right" vertical="center"/>
    </xf>
    <xf numFmtId="165" fontId="25" fillId="0" borderId="0">
      <alignment horizontal="right" vertical="center"/>
    </xf>
    <xf numFmtId="0" fontId="22" fillId="0" borderId="0">
      <alignment vertical="center"/>
    </xf>
    <xf numFmtId="0" fontId="41" fillId="0" borderId="8" applyNumberFormat="0">
      <alignment vertical="center"/>
    </xf>
    <xf numFmtId="0" fontId="21" fillId="0" borderId="0">
      <alignment horizontal="left" vertical="center"/>
    </xf>
    <xf numFmtId="179" fontId="25" fillId="0" borderId="0">
      <alignment horizontal="right" vertical="center"/>
    </xf>
    <xf numFmtId="180" fontId="42" fillId="0" borderId="8">
      <alignment horizontal="right" vertical="center"/>
    </xf>
    <xf numFmtId="4" fontId="18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Fill="1"/>
    <xf numFmtId="0" fontId="0" fillId="0" borderId="0" xfId="0" applyFill="1"/>
    <xf numFmtId="0" fontId="4" fillId="0" borderId="0" xfId="0" applyFont="1"/>
    <xf numFmtId="0" fontId="1" fillId="2" borderId="0" xfId="0" applyFont="1" applyFill="1"/>
    <xf numFmtId="0" fontId="0" fillId="2" borderId="0" xfId="0" applyFill="1"/>
    <xf numFmtId="164" fontId="0" fillId="3" borderId="0" xfId="0" applyNumberFormat="1" applyFill="1"/>
    <xf numFmtId="9" fontId="1" fillId="4" borderId="0" xfId="2" applyFont="1" applyFill="1"/>
    <xf numFmtId="164" fontId="0" fillId="0" borderId="0" xfId="0" applyNumberFormat="1"/>
    <xf numFmtId="164" fontId="1" fillId="3" borderId="0" xfId="0" quotePrefix="1" applyNumberFormat="1" applyFont="1" applyFill="1"/>
    <xf numFmtId="164" fontId="0" fillId="5" borderId="0" xfId="0" applyNumberFormat="1" applyFill="1"/>
    <xf numFmtId="165" fontId="0" fillId="0" borderId="0" xfId="2" applyNumberFormat="1" applyFont="1"/>
    <xf numFmtId="165" fontId="0" fillId="4" borderId="0" xfId="2" applyNumberFormat="1" applyFont="1" applyFill="1"/>
    <xf numFmtId="9" fontId="1" fillId="3" borderId="0" xfId="2" applyFont="1" applyFill="1"/>
    <xf numFmtId="165" fontId="0" fillId="0" borderId="0" xfId="2" applyNumberFormat="1" applyFont="1" applyFill="1"/>
    <xf numFmtId="165" fontId="0" fillId="0" borderId="0" xfId="0" applyNumberFormat="1"/>
    <xf numFmtId="164" fontId="4" fillId="3" borderId="0" xfId="0" applyNumberFormat="1" applyFont="1" applyFill="1"/>
    <xf numFmtId="164" fontId="4" fillId="0" borderId="0" xfId="0" applyNumberFormat="1" applyFont="1"/>
    <xf numFmtId="164" fontId="4" fillId="5" borderId="0" xfId="0" applyNumberFormat="1" applyFont="1" applyFill="1"/>
    <xf numFmtId="0" fontId="5" fillId="0" borderId="0" xfId="0" applyFont="1"/>
    <xf numFmtId="164" fontId="5" fillId="3" borderId="0" xfId="0" applyNumberFormat="1" applyFont="1" applyFill="1"/>
    <xf numFmtId="164" fontId="5" fillId="5" borderId="0" xfId="0" applyNumberFormat="1" applyFont="1" applyFill="1"/>
    <xf numFmtId="165" fontId="4" fillId="0" borderId="0" xfId="2" applyNumberFormat="1" applyFont="1" applyFill="1"/>
    <xf numFmtId="165" fontId="4" fillId="0" borderId="0" xfId="2" applyNumberFormat="1" applyFont="1"/>
    <xf numFmtId="165" fontId="2" fillId="4" borderId="0" xfId="0" applyNumberFormat="1" applyFont="1" applyFill="1"/>
    <xf numFmtId="0" fontId="6" fillId="0" borderId="0" xfId="0" applyFont="1"/>
    <xf numFmtId="164" fontId="6" fillId="2" borderId="0" xfId="0" applyNumberFormat="1" applyFont="1" applyFill="1"/>
    <xf numFmtId="164" fontId="0" fillId="2" borderId="0" xfId="0" applyNumberFormat="1" applyFill="1"/>
    <xf numFmtId="164" fontId="6" fillId="3" borderId="0" xfId="0" applyNumberFormat="1" applyFont="1" applyFill="1"/>
    <xf numFmtId="164" fontId="6" fillId="5" borderId="0" xfId="0" applyNumberFormat="1" applyFont="1" applyFill="1"/>
    <xf numFmtId="0" fontId="0" fillId="5" borderId="0" xfId="0" applyFill="1"/>
    <xf numFmtId="9" fontId="1" fillId="5" borderId="0" xfId="2" applyFont="1" applyFill="1"/>
    <xf numFmtId="1" fontId="0" fillId="5" borderId="0" xfId="0" applyNumberFormat="1" applyFill="1"/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164" fontId="0" fillId="3" borderId="0" xfId="0" applyNumberFormat="1" applyFill="1" applyAlignment="1">
      <alignment horizontal="right"/>
    </xf>
    <xf numFmtId="164" fontId="0" fillId="0" borderId="0" xfId="0" applyNumberFormat="1" applyFill="1" applyAlignment="1">
      <alignment horizontal="right"/>
    </xf>
    <xf numFmtId="164" fontId="0" fillId="0" borderId="0" xfId="0" applyNumberFormat="1" applyAlignment="1">
      <alignment horizontal="right"/>
    </xf>
    <xf numFmtId="165" fontId="4" fillId="0" borderId="0" xfId="0" applyNumberFormat="1" applyFont="1"/>
    <xf numFmtId="0" fontId="4" fillId="0" borderId="0" xfId="0" applyFont="1" applyFill="1"/>
    <xf numFmtId="167" fontId="0" fillId="3" borderId="0" xfId="1" applyNumberFormat="1" applyFont="1" applyFill="1"/>
    <xf numFmtId="167" fontId="4" fillId="3" borderId="0" xfId="1" applyNumberFormat="1" applyFont="1" applyFill="1"/>
    <xf numFmtId="167" fontId="5" fillId="3" borderId="0" xfId="1" applyNumberFormat="1" applyFont="1" applyFill="1"/>
    <xf numFmtId="167" fontId="1" fillId="3" borderId="0" xfId="1" applyNumberFormat="1" applyFont="1" applyFill="1"/>
    <xf numFmtId="164" fontId="1" fillId="3" borderId="0" xfId="0" applyNumberFormat="1" applyFont="1" applyFill="1"/>
    <xf numFmtId="164" fontId="3" fillId="4" borderId="0" xfId="0" applyNumberFormat="1" applyFont="1" applyFill="1"/>
    <xf numFmtId="164" fontId="0" fillId="4" borderId="0" xfId="0" applyNumberFormat="1" applyFill="1"/>
    <xf numFmtId="165" fontId="2" fillId="0" borderId="0" xfId="0" applyNumberFormat="1" applyFont="1" applyFill="1"/>
    <xf numFmtId="164" fontId="7" fillId="4" borderId="0" xfId="0" applyNumberFormat="1" applyFont="1" applyFill="1"/>
    <xf numFmtId="167" fontId="6" fillId="3" borderId="0" xfId="1" applyNumberFormat="1" applyFont="1" applyFill="1"/>
    <xf numFmtId="10" fontId="1" fillId="0" borderId="0" xfId="0" applyNumberFormat="1" applyFont="1"/>
    <xf numFmtId="10" fontId="0" fillId="0" borderId="0" xfId="2" applyNumberFormat="1" applyFont="1"/>
    <xf numFmtId="166" fontId="0" fillId="3" borderId="0" xfId="1" applyFont="1" applyFill="1"/>
    <xf numFmtId="1" fontId="0" fillId="3" borderId="0" xfId="0" applyNumberFormat="1" applyFill="1"/>
    <xf numFmtId="1" fontId="4" fillId="3" borderId="0" xfId="0" applyNumberFormat="1" applyFont="1" applyFill="1"/>
    <xf numFmtId="1" fontId="5" fillId="3" borderId="0" xfId="0" applyNumberFormat="1" applyFont="1" applyFill="1"/>
    <xf numFmtId="164" fontId="1" fillId="0" borderId="0" xfId="0" applyNumberFormat="1" applyFont="1"/>
    <xf numFmtId="1" fontId="1" fillId="3" borderId="0" xfId="0" applyNumberFormat="1" applyFont="1" applyFill="1"/>
    <xf numFmtId="1" fontId="8" fillId="3" borderId="0" xfId="0" applyNumberFormat="1" applyFont="1" applyFill="1"/>
    <xf numFmtId="1" fontId="6" fillId="3" borderId="0" xfId="0" applyNumberFormat="1" applyFont="1" applyFill="1"/>
    <xf numFmtId="0" fontId="0" fillId="3" borderId="0" xfId="0" applyFill="1"/>
    <xf numFmtId="164" fontId="4" fillId="0" borderId="0" xfId="0" applyNumberFormat="1" applyFont="1" applyFill="1"/>
    <xf numFmtId="164" fontId="5" fillId="0" borderId="0" xfId="0" applyNumberFormat="1" applyFont="1"/>
    <xf numFmtId="164" fontId="8" fillId="0" borderId="0" xfId="0" applyNumberFormat="1" applyFont="1"/>
    <xf numFmtId="164" fontId="6" fillId="0" borderId="0" xfId="0" applyNumberFormat="1" applyFont="1" applyFill="1"/>
    <xf numFmtId="165" fontId="0" fillId="4" borderId="0" xfId="0" applyNumberFormat="1" applyFill="1"/>
    <xf numFmtId="164" fontId="0" fillId="0" borderId="0" xfId="0" applyNumberFormat="1" applyFill="1"/>
    <xf numFmtId="0" fontId="9" fillId="0" borderId="0" xfId="0" applyFont="1" applyAlignment="1">
      <alignment horizontal="left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wrapText="1"/>
    </xf>
    <xf numFmtId="0" fontId="11" fillId="0" borderId="0" xfId="0" applyFont="1" applyAlignment="1">
      <alignment horizontal="justify" vertical="top" wrapText="1"/>
    </xf>
    <xf numFmtId="165" fontId="11" fillId="3" borderId="0" xfId="0" applyNumberFormat="1" applyFont="1" applyFill="1" applyAlignment="1">
      <alignment horizontal="right" vertical="top" wrapText="1"/>
    </xf>
    <xf numFmtId="165" fontId="11" fillId="0" borderId="0" xfId="0" applyNumberFormat="1" applyFont="1" applyAlignment="1">
      <alignment horizontal="right" vertical="top" wrapText="1"/>
    </xf>
    <xf numFmtId="165" fontId="13" fillId="0" borderId="0" xfId="0" applyNumberFormat="1" applyFont="1" applyAlignment="1">
      <alignment horizontal="right" vertical="top" wrapText="1"/>
    </xf>
    <xf numFmtId="10" fontId="11" fillId="3" borderId="0" xfId="0" quotePrefix="1" applyNumberFormat="1" applyFont="1" applyFill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10" fontId="11" fillId="0" borderId="0" xfId="0" applyNumberFormat="1" applyFont="1" applyAlignment="1">
      <alignment horizontal="right" vertical="top" wrapText="1"/>
    </xf>
    <xf numFmtId="0" fontId="11" fillId="0" borderId="2" xfId="0" applyFont="1" applyBorder="1" applyAlignment="1">
      <alignment horizontal="justify" vertical="top" wrapText="1"/>
    </xf>
    <xf numFmtId="165" fontId="11" fillId="3" borderId="2" xfId="0" quotePrefix="1" applyNumberFormat="1" applyFont="1" applyFill="1" applyBorder="1" applyAlignment="1">
      <alignment horizontal="right" vertical="top" wrapText="1"/>
    </xf>
    <xf numFmtId="10" fontId="11" fillId="0" borderId="2" xfId="0" applyNumberFormat="1" applyFont="1" applyBorder="1" applyAlignment="1">
      <alignment horizontal="right" vertical="top" wrapText="1"/>
    </xf>
    <xf numFmtId="0" fontId="14" fillId="0" borderId="0" xfId="0" applyFont="1" applyAlignment="1">
      <alignment horizontal="left"/>
    </xf>
    <xf numFmtId="0" fontId="11" fillId="0" borderId="0" xfId="0" applyFont="1" applyFill="1" applyBorder="1" applyAlignment="1">
      <alignment horizontal="left" vertical="top"/>
    </xf>
    <xf numFmtId="167" fontId="0" fillId="0" borderId="0" xfId="1" applyNumberFormat="1" applyFont="1"/>
    <xf numFmtId="167" fontId="0" fillId="0" borderId="0" xfId="0" applyNumberFormat="1"/>
  </cellXfs>
  <cellStyles count="72">
    <cellStyle name="5x indented GHG Textfiels" xfId="3"/>
    <cellStyle name="AggBoldCells" xfId="4"/>
    <cellStyle name="AggCels_T(2)" xfId="5"/>
    <cellStyle name="AggOrange 2" xfId="6"/>
    <cellStyle name="AggOrange_bld_it" xfId="7"/>
    <cellStyle name="AggOrange9 2" xfId="8"/>
    <cellStyle name="AggOrange9_CRFReport-template" xfId="9"/>
    <cellStyle name="C02_Date line" xfId="10"/>
    <cellStyle name="C03_Col head general" xfId="11"/>
    <cellStyle name="C04_Note col head" xfId="12"/>
    <cellStyle name="C05_Current yr col head" xfId="13"/>
    <cellStyle name="C05a_Parent Current col head" xfId="14"/>
    <cellStyle name="C06_Previous yr col head" xfId="15"/>
    <cellStyle name="C06a_Parent Previous col head" xfId="16"/>
    <cellStyle name="C07_Group/Parent col heads" xfId="17"/>
    <cellStyle name="C07a_Parent col heads" xfId="18"/>
    <cellStyle name="C08_Table text" xfId="19"/>
    <cellStyle name="C09_Text" xfId="20"/>
    <cellStyle name="C10_Text subhead" xfId="21"/>
    <cellStyle name="C11_Note head" xfId="22"/>
    <cellStyle name="C12_Annotation" xfId="23"/>
    <cellStyle name="C13_Annotation Superiors" xfId="24"/>
    <cellStyle name="C14_Current year figs" xfId="25"/>
    <cellStyle name="C14a_Current Year Figs 2 dec" xfId="26"/>
    <cellStyle name="C14b_Current Year Figs 3 dec" xfId="27"/>
    <cellStyle name="C14c_Current year %" xfId="28"/>
    <cellStyle name="C14d_Current Year Figs 1 dec" xfId="29"/>
    <cellStyle name="C14e_Current year (%)" xfId="30"/>
    <cellStyle name="C15_Previous year figs" xfId="31"/>
    <cellStyle name="C15a_Previous year figs 2 dec" xfId="32"/>
    <cellStyle name="C15b_Prevoius Year Figs 3 dec" xfId="33"/>
    <cellStyle name="C15c_Previous year %" xfId="34"/>
    <cellStyle name="C15d_Previous Year Figs 1 dec" xfId="35"/>
    <cellStyle name="C15e__Previous year (%)" xfId="36"/>
    <cellStyle name="C16_Note_figs" xfId="37"/>
    <cellStyle name="C17_Parent Current yr figs" xfId="38"/>
    <cellStyle name="C18_Parent Previous yr figs" xfId="39"/>
    <cellStyle name="C19_Regular figs" xfId="40"/>
    <cellStyle name="C20_Note headings" xfId="41"/>
    <cellStyle name="C21_Regular figs 1 dec" xfId="42"/>
    <cellStyle name="C22_Running head" xfId="43"/>
    <cellStyle name="C23_Folios" xfId="44"/>
    <cellStyle name="Comma" xfId="1" builtinId="3"/>
    <cellStyle name="Constants" xfId="45"/>
    <cellStyle name="Empty_TBorder" xfId="46"/>
    <cellStyle name="G03_Text" xfId="47"/>
    <cellStyle name="Headline" xfId="48"/>
    <cellStyle name="Normal" xfId="0" builtinId="0"/>
    <cellStyle name="Normal 2" xfId="49"/>
    <cellStyle name="Normal 3" xfId="50"/>
    <cellStyle name="Normal 4" xfId="51"/>
    <cellStyle name="Normal GHG Textfiels Bold" xfId="52"/>
    <cellStyle name="Normal GHG-Shade" xfId="53"/>
    <cellStyle name="Normal GHG-Shade 2" xfId="54"/>
    <cellStyle name="O01_Table text" xfId="55"/>
    <cellStyle name="O02_Previous year figs" xfId="56"/>
    <cellStyle name="Percent" xfId="2" builtinId="5"/>
    <cellStyle name="Standard 2" xfId="57"/>
    <cellStyle name="Standard_CRFReport-template" xfId="58"/>
    <cellStyle name="Standaard_EN_19_ Eurostat" xfId="59"/>
    <cellStyle name="X01_Page_head" xfId="60"/>
    <cellStyle name="X02_Text subhead" xfId="61"/>
    <cellStyle name="X03_Col head general" xfId="62"/>
    <cellStyle name="X04_Text subhead" xfId="63"/>
    <cellStyle name="X05_Figs" xfId="64"/>
    <cellStyle name="X06_Figs %" xfId="65"/>
    <cellStyle name="X07_Notes" xfId="66"/>
    <cellStyle name="X08_Total Oil" xfId="67"/>
    <cellStyle name="X09_Folio" xfId="68"/>
    <cellStyle name="X10_Figs 21 dec" xfId="69"/>
    <cellStyle name="X12_Total Figs 1 dec" xfId="70"/>
    <cellStyle name="Обычный_CRF2002 (1)" xfId="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762594218442"/>
          <c:y val="5.9496529600466933E-2"/>
          <c:w val="0.65781464995481065"/>
          <c:h val="0.840454280435077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1 '!$AM$7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'!$AS$6:$AW$6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'!$AS$7:$AW$7</c:f>
              <c:numCache>
                <c:formatCode>0.0%</c:formatCode>
                <c:ptCount val="5"/>
                <c:pt idx="0">
                  <c:v>0.24578164374864547</c:v>
                </c:pt>
                <c:pt idx="1">
                  <c:v>0.25011035273616317</c:v>
                </c:pt>
                <c:pt idx="2">
                  <c:v>0.24130704081532434</c:v>
                </c:pt>
                <c:pt idx="3">
                  <c:v>0.24905958942500217</c:v>
                </c:pt>
                <c:pt idx="4">
                  <c:v>0.23312701423720658</c:v>
                </c:pt>
              </c:numCache>
            </c:numRef>
          </c:val>
        </c:ser>
        <c:ser>
          <c:idx val="1"/>
          <c:order val="1"/>
          <c:tx>
            <c:strRef>
              <c:f>'Fig 1 '!$AM$8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'!$AS$6:$AW$6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'!$AS$8:$AW$8</c:f>
              <c:numCache>
                <c:formatCode>0.0%</c:formatCode>
                <c:ptCount val="5"/>
                <c:pt idx="0">
                  <c:v>0.14765773760040377</c:v>
                </c:pt>
                <c:pt idx="1">
                  <c:v>0.16227786043092296</c:v>
                </c:pt>
                <c:pt idx="2">
                  <c:v>0.17718427439627601</c:v>
                </c:pt>
                <c:pt idx="3">
                  <c:v>0.19125862289518389</c:v>
                </c:pt>
                <c:pt idx="4">
                  <c:v>0.20891426371081331</c:v>
                </c:pt>
              </c:numCache>
            </c:numRef>
          </c:val>
        </c:ser>
        <c:ser>
          <c:idx val="2"/>
          <c:order val="2"/>
          <c:tx>
            <c:strRef>
              <c:f>'Fig 1 '!$AM$9</c:f>
              <c:strCache>
                <c:ptCount val="1"/>
                <c:pt idx="0">
                  <c:v>Algeria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'!$AS$6:$AW$6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'!$AS$9:$AW$9</c:f>
              <c:numCache>
                <c:formatCode>0.0%</c:formatCode>
                <c:ptCount val="5"/>
                <c:pt idx="0">
                  <c:v>0.10876799023606988</c:v>
                </c:pt>
                <c:pt idx="1">
                  <c:v>0.10462302117098711</c:v>
                </c:pt>
                <c:pt idx="2">
                  <c:v>9.668768993811637E-2</c:v>
                </c:pt>
                <c:pt idx="3">
                  <c:v>9.7530143496601662E-2</c:v>
                </c:pt>
                <c:pt idx="4">
                  <c:v>9.6293164759458927E-2</c:v>
                </c:pt>
              </c:numCache>
            </c:numRef>
          </c:val>
        </c:ser>
        <c:ser>
          <c:idx val="3"/>
          <c:order val="3"/>
          <c:tx>
            <c:strRef>
              <c:f>'Fig 1 '!$AM$10</c:f>
              <c:strCache>
                <c:ptCount val="1"/>
                <c:pt idx="0">
                  <c:v>Nigeria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'!$AS$6:$AW$6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'!$AS$10:$AW$10</c:f>
              <c:numCache>
                <c:formatCode>0.0%</c:formatCode>
                <c:ptCount val="5"/>
                <c:pt idx="0">
                  <c:v>2.102844469702661E-2</c:v>
                </c:pt>
                <c:pt idx="1">
                  <c:v>2.7669284616442778E-2</c:v>
                </c:pt>
                <c:pt idx="2">
                  <c:v>2.9233860392746398E-2</c:v>
                </c:pt>
                <c:pt idx="3">
                  <c:v>2.6349550709828643E-2</c:v>
                </c:pt>
                <c:pt idx="4">
                  <c:v>1.6142263477582342E-2</c:v>
                </c:pt>
              </c:numCache>
            </c:numRef>
          </c:val>
        </c:ser>
        <c:ser>
          <c:idx val="4"/>
          <c:order val="4"/>
          <c:tx>
            <c:strRef>
              <c:f>'Fig 1 '!$AM$11</c:f>
              <c:strCache>
                <c:ptCount val="1"/>
                <c:pt idx="0">
                  <c:v>Libyan (Arab Jamahiriya)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'!$AS$6:$AW$6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'!$AS$11:$AW$11</c:f>
              <c:numCache>
                <c:formatCode>0.0%</c:formatCode>
                <c:ptCount val="5"/>
                <c:pt idx="0">
                  <c:v>1.0096828548796587E-2</c:v>
                </c:pt>
                <c:pt idx="1">
                  <c:v>1.5757957022141316E-2</c:v>
                </c:pt>
                <c:pt idx="2">
                  <c:v>1.906208277945973E-2</c:v>
                </c:pt>
                <c:pt idx="3">
                  <c:v>1.940773342478257E-2</c:v>
                </c:pt>
                <c:pt idx="4">
                  <c:v>1.9592489526306163E-2</c:v>
                </c:pt>
              </c:numCache>
            </c:numRef>
          </c:val>
        </c:ser>
        <c:ser>
          <c:idx val="5"/>
          <c:order val="5"/>
          <c:tx>
            <c:strRef>
              <c:f>'Fig 1 '!$AM$12</c:f>
              <c:strCache>
                <c:ptCount val="1"/>
                <c:pt idx="0">
                  <c:v>Other countries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'!$AS$6:$AW$6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'!$AS$12:$AW$12</c:f>
              <c:numCache>
                <c:formatCode>0.0%</c:formatCode>
                <c:ptCount val="5"/>
                <c:pt idx="0">
                  <c:v>4.364405094503418E-2</c:v>
                </c:pt>
                <c:pt idx="1">
                  <c:v>4.7750412491300298E-2</c:v>
                </c:pt>
                <c:pt idx="2">
                  <c:v>3.926854147334137E-2</c:v>
                </c:pt>
                <c:pt idx="3">
                  <c:v>3.9060790555388823E-2</c:v>
                </c:pt>
                <c:pt idx="4">
                  <c:v>6.8260136135676081E-2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4652928"/>
        <c:axId val="204654464"/>
      </c:barChart>
      <c:catAx>
        <c:axId val="20465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654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65446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Net natural gas imports as a % of primary gas consumption</a:t>
                </a:r>
              </a:p>
            </c:rich>
          </c:tx>
          <c:layout>
            <c:manualLayout>
              <c:xMode val="edge"/>
              <c:yMode val="edge"/>
              <c:x val="9.9097391883273198E-3"/>
              <c:y val="0.1726156035742504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6529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18341080859102"/>
          <c:y val="0.32951973108624777"/>
          <c:w val="0.17447506561679793"/>
          <c:h val="0.416869207835677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22" r="0.75000000000000422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16349099404841"/>
          <c:y val="6.1320505328607763E-2"/>
          <c:w val="0.64195154864262161"/>
          <c:h val="0.809566000328942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1 '!$AM$28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'!$AS$27:$AW$27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'!$AS$28:$AW$28</c:f>
              <c:numCache>
                <c:formatCode>0.0%</c:formatCode>
                <c:ptCount val="5"/>
                <c:pt idx="0">
                  <c:v>0.33706075684973652</c:v>
                </c:pt>
                <c:pt idx="1">
                  <c:v>0.34672386696313989</c:v>
                </c:pt>
                <c:pt idx="2">
                  <c:v>0.34805759463342573</c:v>
                </c:pt>
                <c:pt idx="3">
                  <c:v>0.34280269003382363</c:v>
                </c:pt>
                <c:pt idx="4">
                  <c:v>0.35763242020257663</c:v>
                </c:pt>
              </c:numCache>
            </c:numRef>
          </c:val>
        </c:ser>
        <c:ser>
          <c:idx val="1"/>
          <c:order val="1"/>
          <c:tx>
            <c:strRef>
              <c:f>'Fig 1 '!$AM$29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'!$AS$27:$AW$27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'!$AS$29:$AW$29</c:f>
              <c:numCache>
                <c:formatCode>0.0%</c:formatCode>
                <c:ptCount val="5"/>
                <c:pt idx="0">
                  <c:v>0.15230095755102677</c:v>
                </c:pt>
                <c:pt idx="1">
                  <c:v>0.14082076700325086</c:v>
                </c:pt>
                <c:pt idx="2">
                  <c:v>0.13381389129182727</c:v>
                </c:pt>
                <c:pt idx="3">
                  <c:v>0.13937148201079477</c:v>
                </c:pt>
                <c:pt idx="4">
                  <c:v>0.13667100385214659</c:v>
                </c:pt>
              </c:numCache>
            </c:numRef>
          </c:val>
        </c:ser>
        <c:ser>
          <c:idx val="2"/>
          <c:order val="2"/>
          <c:tx>
            <c:strRef>
              <c:f>'Fig 1 '!$AM$30</c:f>
              <c:strCache>
                <c:ptCount val="1"/>
                <c:pt idx="0">
                  <c:v>Saudi Arabia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'!$AS$27:$AW$27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'!$AS$30:$AW$30</c:f>
              <c:numCache>
                <c:formatCode>0.0%</c:formatCode>
                <c:ptCount val="5"/>
                <c:pt idx="0">
                  <c:v>9.7484765095867232E-2</c:v>
                </c:pt>
                <c:pt idx="1">
                  <c:v>8.3271278002178623E-2</c:v>
                </c:pt>
                <c:pt idx="2">
                  <c:v>6.8190248004909193E-2</c:v>
                </c:pt>
                <c:pt idx="3">
                  <c:v>6.4437620175699969E-2</c:v>
                </c:pt>
                <c:pt idx="4">
                  <c:v>5.3674307139100506E-2</c:v>
                </c:pt>
              </c:numCache>
            </c:numRef>
          </c:val>
        </c:ser>
        <c:ser>
          <c:idx val="3"/>
          <c:order val="3"/>
          <c:tx>
            <c:strRef>
              <c:f>'Fig 1 '!$AM$31</c:f>
              <c:strCache>
                <c:ptCount val="1"/>
                <c:pt idx="0">
                  <c:v>Libya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'!$AS$27:$AW$27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'!$AS$31:$AW$31</c:f>
              <c:numCache>
                <c:formatCode>0.0%</c:formatCode>
                <c:ptCount val="5"/>
                <c:pt idx="0">
                  <c:v>8.2713475561763172E-2</c:v>
                </c:pt>
                <c:pt idx="1">
                  <c:v>8.6596392177861234E-2</c:v>
                </c:pt>
                <c:pt idx="2">
                  <c:v>9.297917461863997E-2</c:v>
                </c:pt>
                <c:pt idx="3">
                  <c:v>9.3899891469654662E-2</c:v>
                </c:pt>
                <c:pt idx="4">
                  <c:v>8.3699109098624686E-2</c:v>
                </c:pt>
              </c:numCache>
            </c:numRef>
          </c:val>
        </c:ser>
        <c:ser>
          <c:idx val="4"/>
          <c:order val="4"/>
          <c:tx>
            <c:strRef>
              <c:f>'Fig 1 '!$AM$32</c:f>
              <c:strCache>
                <c:ptCount val="1"/>
                <c:pt idx="0">
                  <c:v>Iran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'!$AS$27:$AW$27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'!$AS$32:$AW$32</c:f>
              <c:numCache>
                <c:formatCode>0.0%</c:formatCode>
                <c:ptCount val="5"/>
                <c:pt idx="0">
                  <c:v>5.2128992760010602E-2</c:v>
                </c:pt>
                <c:pt idx="1">
                  <c:v>5.3997751512324478E-2</c:v>
                </c:pt>
                <c:pt idx="2">
                  <c:v>5.4423582587795255E-2</c:v>
                </c:pt>
                <c:pt idx="3">
                  <c:v>4.8388492394485665E-2</c:v>
                </c:pt>
                <c:pt idx="4">
                  <c:v>4.3233857349625711E-2</c:v>
                </c:pt>
              </c:numCache>
            </c:numRef>
          </c:val>
        </c:ser>
        <c:ser>
          <c:idx val="5"/>
          <c:order val="5"/>
          <c:tx>
            <c:strRef>
              <c:f>'Fig 1 '!$AM$33</c:f>
              <c:strCache>
                <c:ptCount val="1"/>
                <c:pt idx="0">
                  <c:v>Other countries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'!$AS$27:$AW$27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'!$AS$33:$AW$33</c:f>
              <c:numCache>
                <c:formatCode>0.0%</c:formatCode>
                <c:ptCount val="5"/>
                <c:pt idx="0">
                  <c:v>0.16470458080250674</c:v>
                </c:pt>
                <c:pt idx="1">
                  <c:v>0.19165843158738397</c:v>
                </c:pt>
                <c:pt idx="2">
                  <c:v>0.19563231155000294</c:v>
                </c:pt>
                <c:pt idx="3">
                  <c:v>0.22288724469465729</c:v>
                </c:pt>
                <c:pt idx="4">
                  <c:v>0.22452223891810497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84128"/>
        <c:axId val="197185920"/>
      </c:barChart>
      <c:catAx>
        <c:axId val="19718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185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718592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Net Crude oil imports as a % of primary oil consumption</a:t>
                </a:r>
              </a:p>
            </c:rich>
          </c:tx>
          <c:layout>
            <c:manualLayout>
              <c:xMode val="edge"/>
              <c:yMode val="edge"/>
              <c:x val="2.5436953516905204E-2"/>
              <c:y val="9.19812849480771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184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556259609560433"/>
          <c:y val="0.32075476435010974"/>
          <c:w val="0.17170091164639978"/>
          <c:h val="0.306603902773022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22" r="0.75000000000000422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98870759876441"/>
          <c:y val="4.8978471898100832E-2"/>
          <c:w val="0.66657143044692913"/>
          <c:h val="0.850192119061082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1 '!$AM$49</c:f>
              <c:strCache>
                <c:ptCount val="1"/>
                <c:pt idx="0">
                  <c:v>South Africa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'!$AS$48:$AW$48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'!$AS$49:$AW$49</c:f>
              <c:numCache>
                <c:formatCode>0.0%</c:formatCode>
                <c:ptCount val="5"/>
                <c:pt idx="0">
                  <c:v>0.1067665362949884</c:v>
                </c:pt>
                <c:pt idx="1">
                  <c:v>0.10707998804454072</c:v>
                </c:pt>
                <c:pt idx="2">
                  <c:v>9.2571290622217597E-2</c:v>
                </c:pt>
                <c:pt idx="3">
                  <c:v>8.0274092864415447E-2</c:v>
                </c:pt>
                <c:pt idx="4">
                  <c:v>7.1381075547146858E-2</c:v>
                </c:pt>
              </c:numCache>
            </c:numRef>
          </c:val>
        </c:ser>
        <c:ser>
          <c:idx val="1"/>
          <c:order val="1"/>
          <c:tx>
            <c:strRef>
              <c:f>'Fig 1 '!$AM$50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'!$AS$48:$AW$48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'!$AS$50:$AW$50</c:f>
              <c:numCache>
                <c:formatCode>0.0%</c:formatCode>
                <c:ptCount val="5"/>
                <c:pt idx="0">
                  <c:v>0.10112650833578682</c:v>
                </c:pt>
                <c:pt idx="1">
                  <c:v>0.11345298664032356</c:v>
                </c:pt>
                <c:pt idx="2">
                  <c:v>0.11315733927208349</c:v>
                </c:pt>
                <c:pt idx="3">
                  <c:v>0.12634412750439372</c:v>
                </c:pt>
                <c:pt idx="4">
                  <c:v>0.13509543377044325</c:v>
                </c:pt>
              </c:numCache>
            </c:numRef>
          </c:val>
        </c:ser>
        <c:ser>
          <c:idx val="2"/>
          <c:order val="2"/>
          <c:tx>
            <c:strRef>
              <c:f>'Fig 1 '!$AM$51</c:f>
              <c:strCache>
                <c:ptCount val="1"/>
                <c:pt idx="0">
                  <c:v>Australia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'!$AS$48:$AW$48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'!$AS$51:$AW$51</c:f>
              <c:numCache>
                <c:formatCode>0.0%</c:formatCode>
                <c:ptCount val="5"/>
                <c:pt idx="0">
                  <c:v>5.6202353635457412E-2</c:v>
                </c:pt>
                <c:pt idx="1">
                  <c:v>5.4994507884971559E-2</c:v>
                </c:pt>
                <c:pt idx="2">
                  <c:v>6.0049389557767771E-2</c:v>
                </c:pt>
                <c:pt idx="3">
                  <c:v>5.6627306682554265E-2</c:v>
                </c:pt>
                <c:pt idx="4">
                  <c:v>3.3836833684750441E-2</c:v>
                </c:pt>
              </c:numCache>
            </c:numRef>
          </c:val>
        </c:ser>
        <c:ser>
          <c:idx val="3"/>
          <c:order val="3"/>
          <c:tx>
            <c:strRef>
              <c:f>'Fig 1 '!$AM$52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'!$AS$48:$AW$48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'!$AS$52:$AW$52</c:f>
              <c:numCache>
                <c:formatCode>0.0%</c:formatCode>
                <c:ptCount val="5"/>
                <c:pt idx="0">
                  <c:v>5.0252222640482805E-2</c:v>
                </c:pt>
                <c:pt idx="1">
                  <c:v>5.2935420429100641E-2</c:v>
                </c:pt>
                <c:pt idx="2">
                  <c:v>5.8207705487100518E-2</c:v>
                </c:pt>
                <c:pt idx="3">
                  <c:v>5.8920292019371774E-2</c:v>
                </c:pt>
                <c:pt idx="4">
                  <c:v>7.877137826792581E-2</c:v>
                </c:pt>
              </c:numCache>
            </c:numRef>
          </c:val>
        </c:ser>
        <c:ser>
          <c:idx val="4"/>
          <c:order val="4"/>
          <c:tx>
            <c:strRef>
              <c:f>'Fig 1 '!$AM$53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'!$AS$48:$AW$48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'!$AS$53:$AW$53</c:f>
              <c:numCache>
                <c:formatCode>0.0%</c:formatCode>
                <c:ptCount val="5"/>
                <c:pt idx="0">
                  <c:v>3.2072888533678914E-2</c:v>
                </c:pt>
                <c:pt idx="1">
                  <c:v>3.5221928431275161E-2</c:v>
                </c:pt>
                <c:pt idx="2">
                  <c:v>4.1642331790420858E-2</c:v>
                </c:pt>
                <c:pt idx="3">
                  <c:v>6.727680156312997E-2</c:v>
                </c:pt>
                <c:pt idx="4">
                  <c:v>6.1074350177394293E-2</c:v>
                </c:pt>
              </c:numCache>
            </c:numRef>
          </c:val>
        </c:ser>
        <c:ser>
          <c:idx val="5"/>
          <c:order val="5"/>
          <c:tx>
            <c:strRef>
              <c:f>'Fig 1 '!$AM$54</c:f>
              <c:strCache>
                <c:ptCount val="1"/>
                <c:pt idx="0">
                  <c:v>Indonesia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'!$AS$48:$AW$48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'!$AS$54:$AW$54</c:f>
              <c:numCache>
                <c:formatCode>0.0%</c:formatCode>
                <c:ptCount val="5"/>
                <c:pt idx="0">
                  <c:v>3.0680802109873586E-2</c:v>
                </c:pt>
                <c:pt idx="1">
                  <c:v>4.2662161451365296E-2</c:v>
                </c:pt>
                <c:pt idx="2">
                  <c:v>3.5154690775445439E-2</c:v>
                </c:pt>
                <c:pt idx="3">
                  <c:v>3.468287209350128E-2</c:v>
                </c:pt>
                <c:pt idx="4">
                  <c:v>3.1787229560120533E-2</c:v>
                </c:pt>
              </c:numCache>
            </c:numRef>
          </c:val>
        </c:ser>
        <c:ser>
          <c:idx val="6"/>
          <c:order val="6"/>
          <c:tx>
            <c:strRef>
              <c:f>'Fig 1 '!$AM$55</c:f>
              <c:strCache>
                <c:ptCount val="1"/>
                <c:pt idx="0">
                  <c:v>Other countries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'!$AS$48:$AW$48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'!$AS$55:$AW$55</c:f>
              <c:numCache>
                <c:formatCode>0.0%</c:formatCode>
                <c:ptCount val="5"/>
                <c:pt idx="0">
                  <c:v>3.0019789234688107E-2</c:v>
                </c:pt>
                <c:pt idx="1">
                  <c:v>2.1667835453834369E-2</c:v>
                </c:pt>
                <c:pt idx="2">
                  <c:v>3.0681883342338265E-2</c:v>
                </c:pt>
                <c:pt idx="3">
                  <c:v>4.3764957471364413E-2</c:v>
                </c:pt>
                <c:pt idx="4">
                  <c:v>2.4528887612051072E-2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875392"/>
        <c:axId val="194876928"/>
      </c:barChart>
      <c:catAx>
        <c:axId val="1948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87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48769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Net Hard coal imports as a % of primary solid-fuels consumption</a:t>
                </a:r>
              </a:p>
            </c:rich>
          </c:tx>
          <c:layout>
            <c:manualLayout>
              <c:xMode val="edge"/>
              <c:yMode val="edge"/>
              <c:x val="7.3354470341866476E-3"/>
              <c:y val="0.1475586722471460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8753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24966836641565"/>
          <c:y val="0.31232949064118531"/>
          <c:w val="0.17391360083080876"/>
          <c:h val="0.470103474688759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22" r="0.75000000000000422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24484542090197"/>
          <c:y val="4.1376432425524412E-2"/>
          <c:w val="0.64825759527701521"/>
          <c:h val="0.849577150069052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1 '!$AM$71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'!$AS$70:$AW$70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'!$AS$71:$AW$71</c:f>
              <c:numCache>
                <c:formatCode>0.0%</c:formatCode>
                <c:ptCount val="5"/>
                <c:pt idx="0">
                  <c:v>0.20310632521857303</c:v>
                </c:pt>
                <c:pt idx="1">
                  <c:v>0.20837628421934751</c:v>
                </c:pt>
                <c:pt idx="2">
                  <c:v>0.20532692393968968</c:v>
                </c:pt>
                <c:pt idx="3">
                  <c:v>0.20763697228588213</c:v>
                </c:pt>
                <c:pt idx="4">
                  <c:v>0.20913968629877153</c:v>
                </c:pt>
              </c:numCache>
            </c:numRef>
          </c:val>
        </c:ser>
        <c:ser>
          <c:idx val="1"/>
          <c:order val="1"/>
          <c:tx>
            <c:strRef>
              <c:f>'Fig 1 '!$AM$72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'!$AS$70:$AW$70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'!$AS$72:$AW$72</c:f>
              <c:numCache>
                <c:formatCode>0.0%</c:formatCode>
                <c:ptCount val="5"/>
                <c:pt idx="0">
                  <c:v>9.2897413867963699E-2</c:v>
                </c:pt>
                <c:pt idx="1">
                  <c:v>9.098751815695591E-2</c:v>
                </c:pt>
                <c:pt idx="2">
                  <c:v>9.142352178665529E-2</c:v>
                </c:pt>
                <c:pt idx="3">
                  <c:v>9.7974693238803812E-2</c:v>
                </c:pt>
                <c:pt idx="4">
                  <c:v>0.10151680236735354</c:v>
                </c:pt>
              </c:numCache>
            </c:numRef>
          </c:val>
        </c:ser>
        <c:ser>
          <c:idx val="2"/>
          <c:order val="2"/>
          <c:tx>
            <c:strRef>
              <c:f>'Fig 1 '!$AM$73</c:f>
              <c:strCache>
                <c:ptCount val="1"/>
                <c:pt idx="0">
                  <c:v>Algeria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'!$AS$70:$AW$70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'!$AS$73:$AW$73</c:f>
              <c:numCache>
                <c:formatCode>0.0%</c:formatCode>
                <c:ptCount val="5"/>
                <c:pt idx="0">
                  <c:v>3.9596908734854358E-2</c:v>
                </c:pt>
                <c:pt idx="1">
                  <c:v>3.454733532996751E-2</c:v>
                </c:pt>
                <c:pt idx="2">
                  <c:v>3.074206714005721E-2</c:v>
                </c:pt>
                <c:pt idx="3">
                  <c:v>3.3791387457290038E-2</c:v>
                </c:pt>
                <c:pt idx="4">
                  <c:v>3.0476019651545824E-2</c:v>
                </c:pt>
              </c:numCache>
            </c:numRef>
          </c:val>
        </c:ser>
        <c:ser>
          <c:idx val="3"/>
          <c:order val="3"/>
          <c:tx>
            <c:strRef>
              <c:f>'Fig 1 '!$AM$74</c:f>
              <c:strCache>
                <c:ptCount val="1"/>
                <c:pt idx="0">
                  <c:v>Nigeria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'!$AS$70:$AW$70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'!$AS$74:$AW$74</c:f>
              <c:numCache>
                <c:formatCode>0.0%</c:formatCode>
                <c:ptCount val="5"/>
                <c:pt idx="0">
                  <c:v>1.5516351493593485E-2</c:v>
                </c:pt>
                <c:pt idx="1">
                  <c:v>1.7924675999479327E-2</c:v>
                </c:pt>
                <c:pt idx="2">
                  <c:v>1.5720718624720065E-2</c:v>
                </c:pt>
                <c:pt idx="3">
                  <c:v>1.9266161849300859E-2</c:v>
                </c:pt>
                <c:pt idx="4">
                  <c:v>1.7983751970223515E-2</c:v>
                </c:pt>
              </c:numCache>
            </c:numRef>
          </c:val>
        </c:ser>
        <c:ser>
          <c:idx val="4"/>
          <c:order val="4"/>
          <c:tx>
            <c:strRef>
              <c:f>'Fig 1 '!$AM$75</c:f>
              <c:strCache>
                <c:ptCount val="1"/>
                <c:pt idx="0">
                  <c:v>Libya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'!$AS$70:$AW$70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'!$AS$75:$AW$75</c:f>
              <c:numCache>
                <c:formatCode>0.0%</c:formatCode>
                <c:ptCount val="5"/>
                <c:pt idx="0">
                  <c:v>3.3237144511928919E-2</c:v>
                </c:pt>
                <c:pt idx="1">
                  <c:v>3.5778055032065569E-2</c:v>
                </c:pt>
                <c:pt idx="2">
                  <c:v>3.8478687634922668E-2</c:v>
                </c:pt>
                <c:pt idx="3">
                  <c:v>3.9066156009856572E-2</c:v>
                </c:pt>
                <c:pt idx="4">
                  <c:v>3.5412406711241115E-2</c:v>
                </c:pt>
              </c:numCache>
            </c:numRef>
          </c:val>
        </c:ser>
        <c:ser>
          <c:idx val="5"/>
          <c:order val="5"/>
          <c:tx>
            <c:strRef>
              <c:f>'Fig 1 '!$AM$76</c:f>
              <c:strCache>
                <c:ptCount val="1"/>
                <c:pt idx="0">
                  <c:v>Saudi Arabia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'!$AS$70:$AW$70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'!$AS$76:$AW$76</c:f>
              <c:numCache>
                <c:formatCode>0.0%</c:formatCode>
                <c:ptCount val="5"/>
                <c:pt idx="0">
                  <c:v>3.6261390765760126E-2</c:v>
                </c:pt>
                <c:pt idx="1">
                  <c:v>3.07661877061635E-2</c:v>
                </c:pt>
                <c:pt idx="2">
                  <c:v>2.4872001287661E-2</c:v>
                </c:pt>
                <c:pt idx="3">
                  <c:v>2.3550068098590896E-2</c:v>
                </c:pt>
                <c:pt idx="4">
                  <c:v>1.9633753297477241E-2</c:v>
                </c:pt>
              </c:numCache>
            </c:numRef>
          </c:val>
        </c:ser>
        <c:ser>
          <c:idx val="6"/>
          <c:order val="6"/>
          <c:tx>
            <c:strRef>
              <c:f>'Fig 1 '!$AM$77</c:f>
              <c:strCache>
                <c:ptCount val="1"/>
                <c:pt idx="0">
                  <c:v>Iran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'!$AS$70:$AW$70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'!$AS$77:$AW$77</c:f>
              <c:numCache>
                <c:formatCode>0.0%</c:formatCode>
                <c:ptCount val="5"/>
                <c:pt idx="0">
                  <c:v>1.939041218222478E-2</c:v>
                </c:pt>
                <c:pt idx="1">
                  <c:v>1.9950515935344287E-2</c:v>
                </c:pt>
                <c:pt idx="2">
                  <c:v>1.9850689149939996E-2</c:v>
                </c:pt>
                <c:pt idx="3">
                  <c:v>1.7684580652902831E-2</c:v>
                </c:pt>
                <c:pt idx="4">
                  <c:v>1.5814696724468974E-2</c:v>
                </c:pt>
              </c:numCache>
            </c:numRef>
          </c:val>
        </c:ser>
        <c:ser>
          <c:idx val="7"/>
          <c:order val="7"/>
          <c:tx>
            <c:strRef>
              <c:f>'Fig 1 '!$AM$78</c:f>
              <c:strCache>
                <c:ptCount val="1"/>
                <c:pt idx="0">
                  <c:v>South Africa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'!$AS$70:$AW$70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'!$AS$78:$AW$78</c:f>
              <c:numCache>
                <c:formatCode>0.0%</c:formatCode>
                <c:ptCount val="5"/>
                <c:pt idx="0">
                  <c:v>1.8579979191755931E-2</c:v>
                </c:pt>
                <c:pt idx="1">
                  <c:v>1.8935472448621225E-2</c:v>
                </c:pt>
                <c:pt idx="2">
                  <c:v>1.6801199873674698E-2</c:v>
                </c:pt>
                <c:pt idx="3">
                  <c:v>1.3598474638030541E-2</c:v>
                </c:pt>
                <c:pt idx="4">
                  <c:v>1.1067956755160912E-2</c:v>
                </c:pt>
              </c:numCache>
            </c:numRef>
          </c:val>
        </c:ser>
        <c:ser>
          <c:idx val="8"/>
          <c:order val="8"/>
          <c:tx>
            <c:strRef>
              <c:f>'Fig 1 '!$AM$79</c:f>
              <c:strCache>
                <c:ptCount val="1"/>
                <c:pt idx="0">
                  <c:v>Australia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'!$AS$70:$AW$70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'!$AS$79:$AW$79</c:f>
              <c:numCache>
                <c:formatCode>0.0%</c:formatCode>
                <c:ptCount val="5"/>
                <c:pt idx="0">
                  <c:v>9.7805791712615806E-3</c:v>
                </c:pt>
                <c:pt idx="1">
                  <c:v>9.8028962724132432E-3</c:v>
                </c:pt>
                <c:pt idx="2">
                  <c:v>1.0924241934796887E-2</c:v>
                </c:pt>
                <c:pt idx="3">
                  <c:v>9.6202506879331431E-3</c:v>
                </c:pt>
                <c:pt idx="4">
                  <c:v>5.3781007553267207E-3</c:v>
                </c:pt>
              </c:numCache>
            </c:numRef>
          </c:val>
        </c:ser>
        <c:ser>
          <c:idx val="9"/>
          <c:order val="9"/>
          <c:tx>
            <c:strRef>
              <c:f>'Fig 1 '!$AM$80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'!$AS$70:$AW$70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'!$AS$80:$AW$80</c:f>
              <c:numCache>
                <c:formatCode>0.0%</c:formatCode>
                <c:ptCount val="5"/>
                <c:pt idx="0">
                  <c:v>8.7451113747846095E-3</c:v>
                </c:pt>
                <c:pt idx="1">
                  <c:v>9.5771775495960693E-3</c:v>
                </c:pt>
                <c:pt idx="2">
                  <c:v>1.0672379444403995E-2</c:v>
                </c:pt>
                <c:pt idx="3">
                  <c:v>9.9852409920440314E-3</c:v>
                </c:pt>
                <c:pt idx="4">
                  <c:v>1.2455416123193541E-2</c:v>
                </c:pt>
              </c:numCache>
            </c:numRef>
          </c:val>
        </c:ser>
        <c:ser>
          <c:idx val="11"/>
          <c:order val="10"/>
          <c:tx>
            <c:strRef>
              <c:f>'Fig 1 '!$AM$81</c:f>
              <c:strCache>
                <c:ptCount val="1"/>
                <c:pt idx="0">
                  <c:v>Indonesia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'!$AS$70:$AW$70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'!$AS$81:$AW$81</c:f>
              <c:numCache>
                <c:formatCode>0.0%</c:formatCode>
                <c:ptCount val="5"/>
                <c:pt idx="0">
                  <c:v>5.339207251351008E-3</c:v>
                </c:pt>
                <c:pt idx="1">
                  <c:v>7.6046274355146383E-3</c:v>
                </c:pt>
                <c:pt idx="2">
                  <c:v>6.3970607565477511E-3</c:v>
                </c:pt>
                <c:pt idx="3">
                  <c:v>5.8843501391135115E-3</c:v>
                </c:pt>
                <c:pt idx="4">
                  <c:v>5.0026423345699888E-3</c:v>
                </c:pt>
              </c:numCache>
            </c:numRef>
          </c:val>
        </c:ser>
        <c:ser>
          <c:idx val="12"/>
          <c:order val="11"/>
          <c:tx>
            <c:strRef>
              <c:f>'Fig 1 '!$AM$82</c:f>
              <c:strCache>
                <c:ptCount val="1"/>
                <c:pt idx="0">
                  <c:v>Other countries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 1 '!$AS$70:$AW$70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'Fig 1 '!$AS$82:$AW$82</c:f>
              <c:numCache>
                <c:formatCode>0.0%</c:formatCode>
                <c:ptCount val="5"/>
                <c:pt idx="0">
                  <c:v>5.9269366364303862E-2</c:v>
                </c:pt>
                <c:pt idx="1">
                  <c:v>7.1720544292422569E-2</c:v>
                </c:pt>
                <c:pt idx="2">
                  <c:v>7.7382438244861393E-2</c:v>
                </c:pt>
                <c:pt idx="3">
                  <c:v>8.6828080273853012E-2</c:v>
                </c:pt>
                <c:pt idx="4">
                  <c:v>9.1028040842243987E-2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4687616"/>
        <c:axId val="204701696"/>
      </c:barChart>
      <c:catAx>
        <c:axId val="20468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701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7016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Net Natural gas, crude oil and hard coal imports as a % of primary energy</a:t>
                </a:r>
              </a:p>
            </c:rich>
          </c:tx>
          <c:layout>
            <c:manualLayout>
              <c:xMode val="edge"/>
              <c:yMode val="edge"/>
              <c:x val="2.5437190990661052E-2"/>
              <c:y val="2.5423813724529457E-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6876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399041689556573"/>
          <c:y val="0.20339007416604044"/>
          <c:w val="0.17170115363486541"/>
          <c:h val="0.552966750525478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22" r="0.75000000000000422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397330</xdr:colOff>
      <xdr:row>12</xdr:row>
      <xdr:rowOff>106135</xdr:rowOff>
    </xdr:from>
    <xdr:to>
      <xdr:col>74</xdr:col>
      <xdr:colOff>395969</xdr:colOff>
      <xdr:row>66</xdr:row>
      <xdr:rowOff>68036</xdr:rowOff>
    </xdr:to>
    <xdr:grpSp>
      <xdr:nvGrpSpPr>
        <xdr:cNvPr id="2" name="Group 7"/>
        <xdr:cNvGrpSpPr>
          <a:grpSpLocks/>
        </xdr:cNvGrpSpPr>
      </xdr:nvGrpSpPr>
      <xdr:grpSpPr bwMode="auto">
        <a:xfrm>
          <a:off x="33723624" y="1988723"/>
          <a:ext cx="12706110" cy="8433548"/>
          <a:chOff x="23541231" y="739436"/>
          <a:chExt cx="12628612" cy="8965016"/>
        </a:xfrm>
      </xdr:grpSpPr>
      <xdr:grpSp>
        <xdr:nvGrpSpPr>
          <xdr:cNvPr id="3" name="Group 10"/>
          <xdr:cNvGrpSpPr>
            <a:grpSpLocks/>
          </xdr:cNvGrpSpPr>
        </xdr:nvGrpSpPr>
        <xdr:grpSpPr bwMode="auto">
          <a:xfrm>
            <a:off x="23541231" y="739436"/>
            <a:ext cx="12579344" cy="4433375"/>
            <a:chOff x="1724" y="77"/>
            <a:chExt cx="1326" cy="452"/>
          </a:xfrm>
        </xdr:grpSpPr>
        <xdr:graphicFrame macro="">
          <xdr:nvGraphicFramePr>
            <xdr:cNvPr id="7" name="Chart 1"/>
            <xdr:cNvGraphicFramePr>
              <a:graphicFrameLocks/>
            </xdr:cNvGraphicFramePr>
          </xdr:nvGraphicFramePr>
          <xdr:xfrm>
            <a:off x="1724" y="77"/>
            <a:ext cx="660" cy="44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8" name="Chart 2"/>
            <xdr:cNvGraphicFramePr>
              <a:graphicFrameLocks/>
            </xdr:cNvGraphicFramePr>
          </xdr:nvGraphicFramePr>
          <xdr:xfrm>
            <a:off x="2378" y="82"/>
            <a:ext cx="672" cy="44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grpSp>
        <xdr:nvGrpSpPr>
          <xdr:cNvPr id="4" name="Group 19"/>
          <xdr:cNvGrpSpPr>
            <a:grpSpLocks/>
          </xdr:cNvGrpSpPr>
        </xdr:nvGrpSpPr>
        <xdr:grpSpPr bwMode="auto">
          <a:xfrm>
            <a:off x="23616346" y="5062459"/>
            <a:ext cx="12553497" cy="4641993"/>
            <a:chOff x="2167" y="518"/>
            <a:chExt cx="1323" cy="473"/>
          </a:xfrm>
        </xdr:grpSpPr>
        <xdr:graphicFrame macro="">
          <xdr:nvGraphicFramePr>
            <xdr:cNvPr id="5" name="Chart 3"/>
            <xdr:cNvGraphicFramePr>
              <a:graphicFrameLocks/>
            </xdr:cNvGraphicFramePr>
          </xdr:nvGraphicFramePr>
          <xdr:xfrm>
            <a:off x="2167" y="518"/>
            <a:ext cx="642" cy="47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6" name="Chart 4"/>
            <xdr:cNvGraphicFramePr>
              <a:graphicFrameLocks/>
            </xdr:cNvGraphicFramePr>
          </xdr:nvGraphicFramePr>
          <xdr:xfrm>
            <a:off x="2806" y="519"/>
            <a:ext cx="684" cy="46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0.15264</cdr:x>
      <cdr:y>0.07717</cdr:y>
    </cdr:from>
    <cdr:to>
      <cdr:x>0.65985</cdr:x>
      <cdr:y>0.1412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3034" y="328355"/>
          <a:ext cx="3233280" cy="2724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EU natural gas imports as a % of GIEC of gas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0.17299</cdr:x>
      <cdr:y>0.06346</cdr:y>
    </cdr:from>
    <cdr:to>
      <cdr:x>0.79452</cdr:x>
      <cdr:y>0.16117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13409" y="278168"/>
          <a:ext cx="4000500" cy="4282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EU 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crude oil  and petroleum product imports as a % of GIEC of crude oil and petroleum products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0.145</cdr:x>
      <cdr:y>0.05469</cdr:y>
    </cdr:from>
    <cdr:to>
      <cdr:x>0.64018</cdr:x>
      <cdr:y>0.12373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9288" y="248628"/>
          <a:ext cx="3071144" cy="313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EU solid 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fuel imports as a % of GIEC of solid fuels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0.17464</cdr:x>
      <cdr:y>0.04552</cdr:y>
    </cdr:from>
    <cdr:to>
      <cdr:x>0.75474</cdr:x>
      <cdr:y>0.10338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6892" y="199007"/>
          <a:ext cx="3776401" cy="252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EU 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natural gas, crude oil and  solid fuel imports as a % of total GIEC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12_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Fig 1 "/>
      <sheetName val="Fig 1 EU27 excl petr"/>
      <sheetName val="Fig 1 data EU27 NG imp"/>
      <sheetName val="Fig 1 data EU27 NG ex"/>
      <sheetName val="Fig 1 data EU27 OI imp"/>
      <sheetName val="Fig 1 data EU27 OI ex"/>
      <sheetName val="Fig 1 data Conversion factors"/>
      <sheetName val="Fig 1 data EU27 SF im"/>
      <sheetName val="Fig 1 data EU27 SF ex"/>
      <sheetName val="EU status"/>
      <sheetName val="Country abb"/>
      <sheetName val="Fig 1 data GIEC"/>
      <sheetName val="Fig 2"/>
      <sheetName val="Fig 2 data MS SF imp 2009"/>
      <sheetName val="Fig 2 data MS SF exp 2009"/>
      <sheetName val="Fig 2 data MS OI imp 2009"/>
      <sheetName val="Fig 2 data MS OI exp 2009"/>
      <sheetName val="Fig 2 data MS NG imp 2009"/>
      <sheetName val="Fig 2 data MS NG exp 2009"/>
      <sheetName val="Fig 3"/>
      <sheetName val="Fig 4"/>
      <sheetName val="Fig 4 CO2 imports"/>
      <sheetName val="Fig 5"/>
      <sheetName val="LNG08 - BP old"/>
      <sheetName val="LNG09 - BP old"/>
      <sheetName val="LNG - EUROSTAT"/>
      <sheetName val="Biomass 07"/>
      <sheetName val="Biomass 09"/>
    </sheetNames>
    <sheetDataSet>
      <sheetData sheetId="0"/>
      <sheetData sheetId="1">
        <row r="6">
          <cell r="AS6">
            <v>2005</v>
          </cell>
          <cell r="AT6">
            <v>2006</v>
          </cell>
          <cell r="AU6">
            <v>2007</v>
          </cell>
          <cell r="AV6">
            <v>2008</v>
          </cell>
          <cell r="AW6">
            <v>2009</v>
          </cell>
        </row>
        <row r="7">
          <cell r="AM7" t="str">
            <v>Russia</v>
          </cell>
          <cell r="AS7">
            <v>0.24578164374864547</v>
          </cell>
          <cell r="AT7">
            <v>0.25011035273616317</v>
          </cell>
          <cell r="AU7">
            <v>0.24130704081532434</v>
          </cell>
          <cell r="AV7">
            <v>0.24905958942500217</v>
          </cell>
          <cell r="AW7">
            <v>0.23312701423720658</v>
          </cell>
        </row>
        <row r="8">
          <cell r="AM8" t="str">
            <v>Norway</v>
          </cell>
          <cell r="AS8">
            <v>0.14765773760040377</v>
          </cell>
          <cell r="AT8">
            <v>0.16227786043092296</v>
          </cell>
          <cell r="AU8">
            <v>0.17718427439627601</v>
          </cell>
          <cell r="AV8">
            <v>0.19125862289518389</v>
          </cell>
          <cell r="AW8">
            <v>0.20891426371081331</v>
          </cell>
        </row>
        <row r="9">
          <cell r="AM9" t="str">
            <v>Algeria</v>
          </cell>
          <cell r="AS9">
            <v>0.10876799023606988</v>
          </cell>
          <cell r="AT9">
            <v>0.10462302117098711</v>
          </cell>
          <cell r="AU9">
            <v>9.668768993811637E-2</v>
          </cell>
          <cell r="AV9">
            <v>9.7530143496601662E-2</v>
          </cell>
          <cell r="AW9">
            <v>9.6293164759458927E-2</v>
          </cell>
        </row>
        <row r="10">
          <cell r="AM10" t="str">
            <v>Nigeria</v>
          </cell>
          <cell r="AS10">
            <v>2.102844469702661E-2</v>
          </cell>
          <cell r="AT10">
            <v>2.7669284616442778E-2</v>
          </cell>
          <cell r="AU10">
            <v>2.9233860392746398E-2</v>
          </cell>
          <cell r="AV10">
            <v>2.6349550709828643E-2</v>
          </cell>
          <cell r="AW10">
            <v>1.6142263477582342E-2</v>
          </cell>
        </row>
        <row r="11">
          <cell r="AM11" t="str">
            <v>Libyan (Arab Jamahiriya)</v>
          </cell>
          <cell r="AS11">
            <v>1.0096828548796587E-2</v>
          </cell>
          <cell r="AT11">
            <v>1.5757957022141316E-2</v>
          </cell>
          <cell r="AU11">
            <v>1.906208277945973E-2</v>
          </cell>
          <cell r="AV11">
            <v>1.940773342478257E-2</v>
          </cell>
          <cell r="AW11">
            <v>1.9592489526306163E-2</v>
          </cell>
        </row>
        <row r="12">
          <cell r="AM12" t="str">
            <v>Other countries</v>
          </cell>
          <cell r="AS12">
            <v>4.364405094503418E-2</v>
          </cell>
          <cell r="AT12">
            <v>4.7750412491300298E-2</v>
          </cell>
          <cell r="AU12">
            <v>3.926854147334137E-2</v>
          </cell>
          <cell r="AV12">
            <v>3.9060790555388823E-2</v>
          </cell>
          <cell r="AW12">
            <v>6.8260136135676081E-2</v>
          </cell>
        </row>
        <row r="27">
          <cell r="AS27">
            <v>2005</v>
          </cell>
          <cell r="AT27">
            <v>2006</v>
          </cell>
          <cell r="AU27">
            <v>2007</v>
          </cell>
          <cell r="AV27">
            <v>2008</v>
          </cell>
          <cell r="AW27">
            <v>2009</v>
          </cell>
        </row>
        <row r="28">
          <cell r="AM28" t="str">
            <v>Russia</v>
          </cell>
          <cell r="AS28">
            <v>0.33706075684973652</v>
          </cell>
          <cell r="AT28">
            <v>0.34672386696313989</v>
          </cell>
          <cell r="AU28">
            <v>0.34805759463342573</v>
          </cell>
          <cell r="AV28">
            <v>0.34280269003382363</v>
          </cell>
          <cell r="AW28">
            <v>0.35763242020257663</v>
          </cell>
        </row>
        <row r="29">
          <cell r="AM29" t="str">
            <v>Norway</v>
          </cell>
          <cell r="AS29">
            <v>0.15230095755102677</v>
          </cell>
          <cell r="AT29">
            <v>0.14082076700325086</v>
          </cell>
          <cell r="AU29">
            <v>0.13381389129182727</v>
          </cell>
          <cell r="AV29">
            <v>0.13937148201079477</v>
          </cell>
          <cell r="AW29">
            <v>0.13667100385214659</v>
          </cell>
        </row>
        <row r="30">
          <cell r="AM30" t="str">
            <v>Saudi Arabia</v>
          </cell>
          <cell r="AS30">
            <v>9.7484765095867232E-2</v>
          </cell>
          <cell r="AT30">
            <v>8.3271278002178623E-2</v>
          </cell>
          <cell r="AU30">
            <v>6.8190248004909193E-2</v>
          </cell>
          <cell r="AV30">
            <v>6.4437620175699969E-2</v>
          </cell>
          <cell r="AW30">
            <v>5.3674307139100506E-2</v>
          </cell>
        </row>
        <row r="31">
          <cell r="AM31" t="str">
            <v>Libya</v>
          </cell>
          <cell r="AS31">
            <v>8.2713475561763172E-2</v>
          </cell>
          <cell r="AT31">
            <v>8.6596392177861234E-2</v>
          </cell>
          <cell r="AU31">
            <v>9.297917461863997E-2</v>
          </cell>
          <cell r="AV31">
            <v>9.3899891469654662E-2</v>
          </cell>
          <cell r="AW31">
            <v>8.3699109098624686E-2</v>
          </cell>
        </row>
        <row r="32">
          <cell r="AM32" t="str">
            <v>Iran</v>
          </cell>
          <cell r="AS32">
            <v>5.2128992760010602E-2</v>
          </cell>
          <cell r="AT32">
            <v>5.3997751512324478E-2</v>
          </cell>
          <cell r="AU32">
            <v>5.4423582587795255E-2</v>
          </cell>
          <cell r="AV32">
            <v>4.8388492394485665E-2</v>
          </cell>
          <cell r="AW32">
            <v>4.3233857349625711E-2</v>
          </cell>
        </row>
        <row r="33">
          <cell r="AM33" t="str">
            <v>Other countries</v>
          </cell>
          <cell r="AS33">
            <v>0.16470458080250674</v>
          </cell>
          <cell r="AT33">
            <v>0.19165843158738397</v>
          </cell>
          <cell r="AU33">
            <v>0.19563231155000294</v>
          </cell>
          <cell r="AV33">
            <v>0.22288724469465729</v>
          </cell>
          <cell r="AW33">
            <v>0.22452223891810497</v>
          </cell>
        </row>
        <row r="48">
          <cell r="AS48">
            <v>2005</v>
          </cell>
          <cell r="AT48">
            <v>2006</v>
          </cell>
          <cell r="AU48">
            <v>2007</v>
          </cell>
          <cell r="AV48">
            <v>2008</v>
          </cell>
          <cell r="AW48">
            <v>2009</v>
          </cell>
        </row>
        <row r="49">
          <cell r="AM49" t="str">
            <v>South Africa</v>
          </cell>
          <cell r="AS49">
            <v>0.1067665362949884</v>
          </cell>
          <cell r="AT49">
            <v>0.10707998804454072</v>
          </cell>
          <cell r="AU49">
            <v>9.2571290622217597E-2</v>
          </cell>
          <cell r="AV49">
            <v>8.0274092864415447E-2</v>
          </cell>
          <cell r="AW49">
            <v>7.1381075547146858E-2</v>
          </cell>
        </row>
        <row r="50">
          <cell r="AM50" t="str">
            <v>Russia</v>
          </cell>
          <cell r="AS50">
            <v>0.10112650833578682</v>
          </cell>
          <cell r="AT50">
            <v>0.11345298664032356</v>
          </cell>
          <cell r="AU50">
            <v>0.11315733927208349</v>
          </cell>
          <cell r="AV50">
            <v>0.12634412750439372</v>
          </cell>
          <cell r="AW50">
            <v>0.13509543377044325</v>
          </cell>
        </row>
        <row r="51">
          <cell r="AM51" t="str">
            <v>Australia</v>
          </cell>
          <cell r="AS51">
            <v>5.6202353635457412E-2</v>
          </cell>
          <cell r="AT51">
            <v>5.4994507884971559E-2</v>
          </cell>
          <cell r="AU51">
            <v>6.0049389557767771E-2</v>
          </cell>
          <cell r="AV51">
            <v>5.6627306682554265E-2</v>
          </cell>
          <cell r="AW51">
            <v>3.3836833684750441E-2</v>
          </cell>
        </row>
        <row r="52">
          <cell r="AM52" t="str">
            <v>Colombia</v>
          </cell>
          <cell r="AS52">
            <v>5.0252222640482805E-2</v>
          </cell>
          <cell r="AT52">
            <v>5.2935420429100641E-2</v>
          </cell>
          <cell r="AU52">
            <v>5.8207705487100518E-2</v>
          </cell>
          <cell r="AV52">
            <v>5.8920292019371774E-2</v>
          </cell>
          <cell r="AW52">
            <v>7.877137826792581E-2</v>
          </cell>
        </row>
        <row r="53">
          <cell r="AM53" t="str">
            <v>USA</v>
          </cell>
          <cell r="AS53">
            <v>3.2072888533678914E-2</v>
          </cell>
          <cell r="AT53">
            <v>3.5221928431275161E-2</v>
          </cell>
          <cell r="AU53">
            <v>4.1642331790420858E-2</v>
          </cell>
          <cell r="AV53">
            <v>6.727680156312997E-2</v>
          </cell>
          <cell r="AW53">
            <v>6.1074350177394293E-2</v>
          </cell>
        </row>
        <row r="54">
          <cell r="AM54" t="str">
            <v>Indonesia</v>
          </cell>
          <cell r="AS54">
            <v>3.0680802109873586E-2</v>
          </cell>
          <cell r="AT54">
            <v>4.2662161451365296E-2</v>
          </cell>
          <cell r="AU54">
            <v>3.5154690775445439E-2</v>
          </cell>
          <cell r="AV54">
            <v>3.468287209350128E-2</v>
          </cell>
          <cell r="AW54">
            <v>3.1787229560120533E-2</v>
          </cell>
        </row>
        <row r="55">
          <cell r="AM55" t="str">
            <v>Other countries</v>
          </cell>
          <cell r="AS55">
            <v>3.0019789234688107E-2</v>
          </cell>
          <cell r="AT55">
            <v>2.1667835453834369E-2</v>
          </cell>
          <cell r="AU55">
            <v>3.0681883342338265E-2</v>
          </cell>
          <cell r="AV55">
            <v>4.3764957471364413E-2</v>
          </cell>
          <cell r="AW55">
            <v>2.4528887612051072E-2</v>
          </cell>
        </row>
        <row r="70">
          <cell r="AS70">
            <v>2005</v>
          </cell>
          <cell r="AT70">
            <v>2006</v>
          </cell>
          <cell r="AU70">
            <v>2007</v>
          </cell>
          <cell r="AV70">
            <v>2008</v>
          </cell>
          <cell r="AW70">
            <v>2009</v>
          </cell>
        </row>
        <row r="71">
          <cell r="AM71" t="str">
            <v>Russia</v>
          </cell>
          <cell r="AS71">
            <v>0.20310632521857303</v>
          </cell>
          <cell r="AT71">
            <v>0.20837628421934751</v>
          </cell>
          <cell r="AU71">
            <v>0.20532692393968968</v>
          </cell>
          <cell r="AV71">
            <v>0.20763697228588213</v>
          </cell>
          <cell r="AW71">
            <v>0.20913968629877153</v>
          </cell>
        </row>
        <row r="72">
          <cell r="AM72" t="str">
            <v>Norway</v>
          </cell>
          <cell r="AS72">
            <v>9.2897413867963699E-2</v>
          </cell>
          <cell r="AT72">
            <v>9.098751815695591E-2</v>
          </cell>
          <cell r="AU72">
            <v>9.142352178665529E-2</v>
          </cell>
          <cell r="AV72">
            <v>9.7974693238803812E-2</v>
          </cell>
          <cell r="AW72">
            <v>0.10151680236735354</v>
          </cell>
        </row>
        <row r="73">
          <cell r="AM73" t="str">
            <v>Algeria</v>
          </cell>
          <cell r="AS73">
            <v>3.9596908734854358E-2</v>
          </cell>
          <cell r="AT73">
            <v>3.454733532996751E-2</v>
          </cell>
          <cell r="AU73">
            <v>3.074206714005721E-2</v>
          </cell>
          <cell r="AV73">
            <v>3.3791387457290038E-2</v>
          </cell>
          <cell r="AW73">
            <v>3.0476019651545824E-2</v>
          </cell>
        </row>
        <row r="74">
          <cell r="AM74" t="str">
            <v>Nigeria</v>
          </cell>
          <cell r="AS74">
            <v>1.5516351493593485E-2</v>
          </cell>
          <cell r="AT74">
            <v>1.7924675999479327E-2</v>
          </cell>
          <cell r="AU74">
            <v>1.5720718624720065E-2</v>
          </cell>
          <cell r="AV74">
            <v>1.9266161849300859E-2</v>
          </cell>
          <cell r="AW74">
            <v>1.7983751970223515E-2</v>
          </cell>
        </row>
        <row r="75">
          <cell r="AM75" t="str">
            <v>Libya</v>
          </cell>
          <cell r="AS75">
            <v>3.3237144511928919E-2</v>
          </cell>
          <cell r="AT75">
            <v>3.5778055032065569E-2</v>
          </cell>
          <cell r="AU75">
            <v>3.8478687634922668E-2</v>
          </cell>
          <cell r="AV75">
            <v>3.9066156009856572E-2</v>
          </cell>
          <cell r="AW75">
            <v>3.5412406711241115E-2</v>
          </cell>
        </row>
        <row r="76">
          <cell r="AM76" t="str">
            <v>Saudi Arabia</v>
          </cell>
          <cell r="AS76">
            <v>3.6261390765760126E-2</v>
          </cell>
          <cell r="AT76">
            <v>3.07661877061635E-2</v>
          </cell>
          <cell r="AU76">
            <v>2.4872001287661E-2</v>
          </cell>
          <cell r="AV76">
            <v>2.3550068098590896E-2</v>
          </cell>
          <cell r="AW76">
            <v>1.9633753297477241E-2</v>
          </cell>
        </row>
        <row r="77">
          <cell r="AM77" t="str">
            <v>Iran</v>
          </cell>
          <cell r="AS77">
            <v>1.939041218222478E-2</v>
          </cell>
          <cell r="AT77">
            <v>1.9950515935344287E-2</v>
          </cell>
          <cell r="AU77">
            <v>1.9850689149939996E-2</v>
          </cell>
          <cell r="AV77">
            <v>1.7684580652902831E-2</v>
          </cell>
          <cell r="AW77">
            <v>1.5814696724468974E-2</v>
          </cell>
        </row>
        <row r="78">
          <cell r="AM78" t="str">
            <v>South Africa</v>
          </cell>
          <cell r="AS78">
            <v>1.8579979191755931E-2</v>
          </cell>
          <cell r="AT78">
            <v>1.8935472448621225E-2</v>
          </cell>
          <cell r="AU78">
            <v>1.6801199873674698E-2</v>
          </cell>
          <cell r="AV78">
            <v>1.3598474638030541E-2</v>
          </cell>
          <cell r="AW78">
            <v>1.1067956755160912E-2</v>
          </cell>
        </row>
        <row r="79">
          <cell r="AM79" t="str">
            <v>Australia</v>
          </cell>
          <cell r="AS79">
            <v>9.7805791712615806E-3</v>
          </cell>
          <cell r="AT79">
            <v>9.8028962724132432E-3</v>
          </cell>
          <cell r="AU79">
            <v>1.0924241934796887E-2</v>
          </cell>
          <cell r="AV79">
            <v>9.6202506879331431E-3</v>
          </cell>
          <cell r="AW79">
            <v>5.3781007553267207E-3</v>
          </cell>
        </row>
        <row r="80">
          <cell r="AM80" t="str">
            <v>Colombia</v>
          </cell>
          <cell r="AS80">
            <v>8.7451113747846095E-3</v>
          </cell>
          <cell r="AT80">
            <v>9.5771775495960693E-3</v>
          </cell>
          <cell r="AU80">
            <v>1.0672379444403995E-2</v>
          </cell>
          <cell r="AV80">
            <v>9.9852409920440314E-3</v>
          </cell>
          <cell r="AW80">
            <v>1.2455416123193541E-2</v>
          </cell>
        </row>
        <row r="81">
          <cell r="AM81" t="str">
            <v>Indonesia</v>
          </cell>
          <cell r="AS81">
            <v>5.339207251351008E-3</v>
          </cell>
          <cell r="AT81">
            <v>7.6046274355146383E-3</v>
          </cell>
          <cell r="AU81">
            <v>6.3970607565477511E-3</v>
          </cell>
          <cell r="AV81">
            <v>5.8843501391135115E-3</v>
          </cell>
          <cell r="AW81">
            <v>5.0026423345699888E-3</v>
          </cell>
        </row>
        <row r="82">
          <cell r="AM82" t="str">
            <v>Other countries</v>
          </cell>
          <cell r="AS82">
            <v>5.9269366364303862E-2</v>
          </cell>
          <cell r="AT82">
            <v>7.1720544292422569E-2</v>
          </cell>
          <cell r="AU82">
            <v>7.7382438244861393E-2</v>
          </cell>
          <cell r="AV82">
            <v>8.6828080273853012E-2</v>
          </cell>
          <cell r="AW82">
            <v>9.1028040842243987E-2</v>
          </cell>
        </row>
      </sheetData>
      <sheetData sheetId="2">
        <row r="28">
          <cell r="L28">
            <v>183.79840618499586</v>
          </cell>
          <cell r="W28">
            <v>6.2110684761029954E-2</v>
          </cell>
        </row>
        <row r="29">
          <cell r="L29">
            <v>81.76330636379663</v>
          </cell>
          <cell r="W29">
            <v>0.57630569794660569</v>
          </cell>
        </row>
        <row r="30">
          <cell r="L30">
            <v>30.863521278971184</v>
          </cell>
          <cell r="W30">
            <v>8.1456635752170433E-3</v>
          </cell>
        </row>
        <row r="31">
          <cell r="L31">
            <v>51.445970225053941</v>
          </cell>
          <cell r="W31">
            <v>4.1746525822987345E-2</v>
          </cell>
        </row>
        <row r="32">
          <cell r="L32">
            <v>26.888958409092819</v>
          </cell>
          <cell r="W32">
            <v>0</v>
          </cell>
        </row>
        <row r="33">
          <cell r="L33">
            <v>183.03207025609606</v>
          </cell>
          <cell r="W33">
            <v>21.133924145900636</v>
          </cell>
        </row>
        <row r="34">
          <cell r="L34">
            <v>557.79223271800652</v>
          </cell>
          <cell r="W34">
            <v>21.822232718006475</v>
          </cell>
        </row>
        <row r="35">
          <cell r="L35">
            <v>46.904767281993529</v>
          </cell>
          <cell r="W35">
            <v>46.904767281993529</v>
          </cell>
        </row>
        <row r="36">
          <cell r="L36">
            <v>604.697</v>
          </cell>
          <cell r="W36">
            <v>68.727000000000004</v>
          </cell>
          <cell r="AH36">
            <v>535.97</v>
          </cell>
        </row>
      </sheetData>
      <sheetData sheetId="3">
        <row r="84">
          <cell r="N84">
            <v>13</v>
          </cell>
          <cell r="O84">
            <v>14</v>
          </cell>
          <cell r="P84">
            <v>15</v>
          </cell>
          <cell r="Q84">
            <v>16</v>
          </cell>
          <cell r="R84">
            <v>17</v>
          </cell>
          <cell r="S84">
            <v>18</v>
          </cell>
          <cell r="T84">
            <v>19</v>
          </cell>
          <cell r="U84">
            <v>20</v>
          </cell>
          <cell r="V84">
            <v>21</v>
          </cell>
          <cell r="W84">
            <v>22</v>
          </cell>
        </row>
        <row r="87">
          <cell r="B87" t="str">
            <v>be</v>
          </cell>
          <cell r="C87" t="str">
            <v>Belgium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0.15874892078849998</v>
          </cell>
          <cell r="K87">
            <v>0</v>
          </cell>
          <cell r="L87">
            <v>9.3443677544699996E-2</v>
          </cell>
          <cell r="M87">
            <v>1.0298151047007</v>
          </cell>
          <cell r="N87">
            <v>2.1150687289293</v>
          </cell>
          <cell r="O87">
            <v>2.2680136945907998</v>
          </cell>
          <cell r="P87">
            <v>3.0619947559643999</v>
          </cell>
          <cell r="Q87">
            <v>2.7184221085761</v>
          </cell>
          <cell r="R87">
            <v>3.8614788266435998</v>
          </cell>
          <cell r="S87">
            <v>3.0939165091629</v>
          </cell>
          <cell r="T87">
            <v>3.1172398103213999</v>
          </cell>
          <cell r="U87">
            <v>1.6063843062429</v>
          </cell>
          <cell r="V87">
            <v>1.9985167115271001</v>
          </cell>
          <cell r="W87">
            <v>1.2472269645320999</v>
          </cell>
        </row>
        <row r="88">
          <cell r="B88" t="str">
            <v>bg</v>
          </cell>
          <cell r="C88" t="str">
            <v>Bulgaria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>cz</v>
          </cell>
          <cell r="C89" t="str">
            <v>Czech Republic</v>
          </cell>
          <cell r="D89">
            <v>0</v>
          </cell>
          <cell r="E89">
            <v>9.3744623366099997E-2</v>
          </cell>
          <cell r="F89">
            <v>0</v>
          </cell>
          <cell r="G89">
            <v>3.3748924257E-3</v>
          </cell>
          <cell r="H89">
            <v>1.6981942779E-3</v>
          </cell>
          <cell r="I89">
            <v>8.1685294380000003E-4</v>
          </cell>
          <cell r="J89">
            <v>8.1685294380000003E-4</v>
          </cell>
          <cell r="K89">
            <v>8.1685294380000003E-4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B90" t="str">
            <v>dk</v>
          </cell>
          <cell r="C90" t="str">
            <v>Denmark</v>
          </cell>
          <cell r="D90">
            <v>0.92616076535849989</v>
          </cell>
          <cell r="E90">
            <v>1.2502364227461</v>
          </cell>
          <cell r="F90">
            <v>1.3689595492883999</v>
          </cell>
          <cell r="G90">
            <v>1.4317497453104999</v>
          </cell>
          <cell r="H90">
            <v>1.4914230024680999</v>
          </cell>
          <cell r="I90">
            <v>1.5026224862502</v>
          </cell>
          <cell r="J90">
            <v>1.7667669329189999</v>
          </cell>
          <cell r="K90">
            <v>2.8498709441375998</v>
          </cell>
          <cell r="L90">
            <v>2.7920463541685998</v>
          </cell>
          <cell r="M90">
            <v>0.79331468134049998</v>
          </cell>
          <cell r="N90">
            <v>0.7758383275691999</v>
          </cell>
          <cell r="O90">
            <v>0.87532241767199992</v>
          </cell>
          <cell r="P90">
            <v>0.89077813521389992</v>
          </cell>
          <cell r="Q90">
            <v>0.8882630879922</v>
          </cell>
          <cell r="R90">
            <v>0.88439378457420004</v>
          </cell>
          <cell r="S90">
            <v>2.9594797115174996</v>
          </cell>
          <cell r="T90">
            <v>2.6963025907031999</v>
          </cell>
          <cell r="U90">
            <v>2.9517840969417</v>
          </cell>
          <cell r="V90">
            <v>2.7486026752364996</v>
          </cell>
          <cell r="W90">
            <v>2.6881985496554996</v>
          </cell>
        </row>
        <row r="91">
          <cell r="B91" t="str">
            <v>de</v>
          </cell>
          <cell r="C91" t="str">
            <v>Germany (including  former GDR from 1991)</v>
          </cell>
          <cell r="D91">
            <v>0.11949698722590001</v>
          </cell>
          <cell r="E91">
            <v>0.19352965929029997</v>
          </cell>
          <cell r="F91">
            <v>0.19359414768059999</v>
          </cell>
          <cell r="G91">
            <v>0.2163155571963</v>
          </cell>
          <cell r="H91">
            <v>0.22897677782520001</v>
          </cell>
          <cell r="I91">
            <v>0.28465175478420002</v>
          </cell>
          <cell r="J91">
            <v>0.48415733824230001</v>
          </cell>
          <cell r="K91">
            <v>0.92635423052939991</v>
          </cell>
          <cell r="L91">
            <v>1.6419174092981998</v>
          </cell>
          <cell r="M91">
            <v>1.4058899008001999</v>
          </cell>
          <cell r="N91">
            <v>2.1624247035396</v>
          </cell>
          <cell r="O91">
            <v>4.1018270572917004</v>
          </cell>
          <cell r="P91">
            <v>5.4351675190043993</v>
          </cell>
          <cell r="Q91">
            <v>6.5921752255068</v>
          </cell>
          <cell r="R91">
            <v>6.5342001626271005</v>
          </cell>
          <cell r="S91">
            <v>1.7193464699184</v>
          </cell>
          <cell r="T91">
            <v>2.9263111827731998</v>
          </cell>
          <cell r="U91">
            <v>3.0829319866817997</v>
          </cell>
          <cell r="V91">
            <v>2.4477428383568998</v>
          </cell>
          <cell r="W91">
            <v>3.3387144387417003</v>
          </cell>
        </row>
        <row r="92">
          <cell r="B92" t="str">
            <v>ee</v>
          </cell>
          <cell r="C92" t="str">
            <v>Estonia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ie</v>
          </cell>
          <cell r="C93" t="str">
            <v>Ireland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B94" t="str">
            <v>gr</v>
          </cell>
          <cell r="C94" t="str">
            <v>Greece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B95" t="str">
            <v>es</v>
          </cell>
          <cell r="C95" t="str">
            <v>Spain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B96" t="str">
            <v>fr</v>
          </cell>
          <cell r="C96" t="str">
            <v>France</v>
          </cell>
          <cell r="D96">
            <v>0</v>
          </cell>
          <cell r="E96">
            <v>0</v>
          </cell>
          <cell r="F96">
            <v>0.51588562626989998</v>
          </cell>
          <cell r="G96">
            <v>0.13000859484479999</v>
          </cell>
          <cell r="H96">
            <v>8.6672396563199999E-2</v>
          </cell>
          <cell r="I96">
            <v>1.10920031316E-2</v>
          </cell>
          <cell r="J96">
            <v>5.6620806683399992E-2</v>
          </cell>
          <cell r="K96">
            <v>0.3363714438048</v>
          </cell>
          <cell r="L96">
            <v>0.28071796297590002</v>
          </cell>
          <cell r="M96">
            <v>0.33428631918509999</v>
          </cell>
          <cell r="N96">
            <v>0.33619947476399997</v>
          </cell>
          <cell r="O96">
            <v>0.33553309473089998</v>
          </cell>
          <cell r="P96">
            <v>0.33669388575629999</v>
          </cell>
          <cell r="Q96">
            <v>0.3357265599018</v>
          </cell>
          <cell r="R96">
            <v>0.33927342136829997</v>
          </cell>
          <cell r="S96">
            <v>0.33147032614199995</v>
          </cell>
          <cell r="T96">
            <v>0.330610480938</v>
          </cell>
          <cell r="U96">
            <v>0.35318141754299998</v>
          </cell>
          <cell r="V96">
            <v>0.22960016559809998</v>
          </cell>
          <cell r="W96">
            <v>0.65307392856809998</v>
          </cell>
        </row>
        <row r="97">
          <cell r="B97" t="str">
            <v>it</v>
          </cell>
          <cell r="C97" t="str">
            <v>Italy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8.383490739E-4</v>
          </cell>
          <cell r="R97">
            <v>8.1685294380000003E-4</v>
          </cell>
          <cell r="S97">
            <v>1.6337058876000001E-3</v>
          </cell>
          <cell r="T97">
            <v>0</v>
          </cell>
          <cell r="U97">
            <v>1.3757523264E-3</v>
          </cell>
          <cell r="V97">
            <v>1.95399822609E-2</v>
          </cell>
          <cell r="W97">
            <v>4.8065346903599995E-2</v>
          </cell>
        </row>
        <row r="98">
          <cell r="B98" t="str">
            <v>CY</v>
          </cell>
          <cell r="C98" t="str">
            <v>Cyprus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lv</v>
          </cell>
          <cell r="C99" t="str">
            <v>Latvia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0">
          <cell r="B100" t="str">
            <v>lt</v>
          </cell>
          <cell r="C100" t="str">
            <v>Lithuania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>lu</v>
          </cell>
          <cell r="C101" t="str">
            <v>Luxembourg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>hu</v>
          </cell>
          <cell r="C102" t="str">
            <v>Hungary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B103" t="str">
            <v>mt</v>
          </cell>
          <cell r="C103" t="str">
            <v>Malta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nl</v>
          </cell>
          <cell r="C104" t="str">
            <v>Netherlands</v>
          </cell>
          <cell r="D104">
            <v>25.539229729858498</v>
          </cell>
          <cell r="E104">
            <v>28.737166012575297</v>
          </cell>
          <cell r="F104">
            <v>31.0026001715541</v>
          </cell>
          <cell r="G104">
            <v>30.953674979446497</v>
          </cell>
          <cell r="H104">
            <v>28.636435146926701</v>
          </cell>
          <cell r="I104">
            <v>28.818786818564998</v>
          </cell>
          <cell r="J104">
            <v>34.430845992162297</v>
          </cell>
          <cell r="K104">
            <v>29.876632876916101</v>
          </cell>
          <cell r="L104">
            <v>27.1987094774484</v>
          </cell>
          <cell r="M104">
            <v>26.382479921421297</v>
          </cell>
          <cell r="N104">
            <v>27.413627786188201</v>
          </cell>
          <cell r="O104">
            <v>31.163047286620497</v>
          </cell>
          <cell r="P104">
            <v>31.561134119942398</v>
          </cell>
          <cell r="Q104">
            <v>31.335983653274997</v>
          </cell>
          <cell r="R104">
            <v>36.417281878573199</v>
          </cell>
          <cell r="S104">
            <v>33.9128107528824</v>
          </cell>
          <cell r="T104">
            <v>39.009306742161293</v>
          </cell>
          <cell r="U104">
            <v>41.348107193171401</v>
          </cell>
          <cell r="V104">
            <v>40.089487279686296</v>
          </cell>
          <cell r="W104">
            <v>36.3257083643472</v>
          </cell>
        </row>
        <row r="105">
          <cell r="B105" t="str">
            <v>at</v>
          </cell>
          <cell r="C105" t="str">
            <v>Austria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0.14780739056760001</v>
          </cell>
          <cell r="U105">
            <v>0.15004298809799999</v>
          </cell>
          <cell r="V105">
            <v>0.17579535195779999</v>
          </cell>
          <cell r="W105">
            <v>1.3120163006534999</v>
          </cell>
        </row>
        <row r="106">
          <cell r="B106" t="str">
            <v>pl</v>
          </cell>
          <cell r="C106" t="str">
            <v>Poland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B107" t="str">
            <v>pt</v>
          </cell>
          <cell r="C107" t="str">
            <v>Portugal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6.4918312901999994E-3</v>
          </cell>
          <cell r="T107">
            <v>1.1607910253999999E-2</v>
          </cell>
          <cell r="U107">
            <v>0</v>
          </cell>
          <cell r="V107">
            <v>0</v>
          </cell>
          <cell r="W107">
            <v>1.2618228368700002E-2</v>
          </cell>
        </row>
        <row r="108">
          <cell r="B108" t="str">
            <v>ro</v>
          </cell>
          <cell r="C108" t="str">
            <v>Romania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</row>
        <row r="109">
          <cell r="B109" t="str">
            <v>si</v>
          </cell>
          <cell r="C109" t="str">
            <v>Slovenia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</row>
        <row r="110">
          <cell r="B110" t="str">
            <v>sk</v>
          </cell>
          <cell r="C110" t="str">
            <v>Slovakia</v>
          </cell>
          <cell r="D110">
            <v>0</v>
          </cell>
          <cell r="E110">
            <v>0</v>
          </cell>
          <cell r="F110">
            <v>0</v>
          </cell>
          <cell r="G110">
            <v>9.8882198459999994E-3</v>
          </cell>
          <cell r="H110">
            <v>7.9148751028200001E-2</v>
          </cell>
          <cell r="I110">
            <v>4.8796215327000002E-3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</row>
        <row r="111">
          <cell r="B111" t="str">
            <v>fi</v>
          </cell>
          <cell r="C111" t="str">
            <v>Finland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</row>
        <row r="112">
          <cell r="B112" t="str">
            <v>se</v>
          </cell>
          <cell r="C112" t="str">
            <v>Sweden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</row>
        <row r="113">
          <cell r="B113" t="str">
            <v>uk</v>
          </cell>
          <cell r="C113" t="str">
            <v>United Kingdom</v>
          </cell>
          <cell r="D113">
            <v>0</v>
          </cell>
          <cell r="E113">
            <v>0</v>
          </cell>
          <cell r="F113">
            <v>0</v>
          </cell>
          <cell r="G113">
            <v>0.50758812005129994</v>
          </cell>
          <cell r="H113">
            <v>0.77622525791099994</v>
          </cell>
          <cell r="I113">
            <v>0.82577383779149993</v>
          </cell>
          <cell r="J113">
            <v>1.1379836313638998</v>
          </cell>
          <cell r="K113">
            <v>1.635210616707</v>
          </cell>
          <cell r="L113">
            <v>2.0688090569541</v>
          </cell>
          <cell r="M113">
            <v>5.1584478362270998</v>
          </cell>
          <cell r="N113">
            <v>9.1811261424905997</v>
          </cell>
          <cell r="O113">
            <v>9.4558681812986993</v>
          </cell>
          <cell r="P113">
            <v>8.7295784336099995</v>
          </cell>
          <cell r="Q113">
            <v>7.8452706335561988</v>
          </cell>
          <cell r="R113">
            <v>6.1605759253589998</v>
          </cell>
          <cell r="S113">
            <v>5.6555243486594993</v>
          </cell>
          <cell r="T113">
            <v>5.6727857411297995</v>
          </cell>
          <cell r="U113">
            <v>6.5965174437869996</v>
          </cell>
          <cell r="V113">
            <v>7.7059757105081994</v>
          </cell>
          <cell r="W113">
            <v>8.7641012185506</v>
          </cell>
        </row>
        <row r="114">
          <cell r="B114" t="str">
            <v>no</v>
          </cell>
          <cell r="C114" t="str">
            <v>Norway</v>
          </cell>
          <cell r="D114">
            <v>21.691551418739099</v>
          </cell>
          <cell r="E114">
            <v>21.4126821229518</v>
          </cell>
          <cell r="F114">
            <v>22.121753470430399</v>
          </cell>
          <cell r="G114">
            <v>21.6691309550448</v>
          </cell>
          <cell r="H114">
            <v>23.702320924423198</v>
          </cell>
          <cell r="I114">
            <v>24.931856573883</v>
          </cell>
          <cell r="J114">
            <v>33.1826731979058</v>
          </cell>
          <cell r="K114">
            <v>37.444259494100699</v>
          </cell>
          <cell r="L114">
            <v>36.983984356399496</v>
          </cell>
          <cell r="M114">
            <v>40.574590447652994</v>
          </cell>
          <cell r="N114">
            <v>41.295807108638101</v>
          </cell>
          <cell r="O114">
            <v>45.219323766750293</v>
          </cell>
          <cell r="P114">
            <v>56.839938233639401</v>
          </cell>
          <cell r="Q114">
            <v>59.290626041819998</v>
          </cell>
          <cell r="R114">
            <v>60.226202112162298</v>
          </cell>
          <cell r="S114">
            <v>65.858747097744896</v>
          </cell>
          <cell r="T114">
            <v>71.0931192654852</v>
          </cell>
          <cell r="U114">
            <v>76.661584287239705</v>
          </cell>
          <cell r="V114">
            <v>84.343398347515489</v>
          </cell>
          <cell r="W114">
            <v>87.094387093193092</v>
          </cell>
        </row>
        <row r="115">
          <cell r="B115" t="str">
            <v>ch</v>
          </cell>
          <cell r="C115" t="str">
            <v>Switzerland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</row>
        <row r="116">
          <cell r="B116" t="str">
            <v>me</v>
          </cell>
          <cell r="C116" t="str">
            <v>Montenegro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</row>
        <row r="117">
          <cell r="B117" t="str">
            <v>hr</v>
          </cell>
          <cell r="C117" t="str">
            <v>Croatia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1.1392948953E-3</v>
          </cell>
          <cell r="R117">
            <v>8.1685294380000003E-4</v>
          </cell>
          <cell r="S117">
            <v>8.1685294380000003E-4</v>
          </cell>
          <cell r="T117">
            <v>1.0049225860448998</v>
          </cell>
          <cell r="U117">
            <v>0.61358553757440004</v>
          </cell>
          <cell r="V117">
            <v>0.52089422458319989</v>
          </cell>
          <cell r="W117">
            <v>0.68475922433549996</v>
          </cell>
        </row>
        <row r="118">
          <cell r="B118" t="str">
            <v>ex_yu</v>
          </cell>
          <cell r="C118" t="str">
            <v>Former Yugoslav Republic of Macedonia, the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</row>
        <row r="119">
          <cell r="B119" t="str">
            <v>tr</v>
          </cell>
          <cell r="C119" t="str">
            <v>Turkey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0.35956576818269997</v>
          </cell>
          <cell r="W119">
            <v>0.75930780352229998</v>
          </cell>
        </row>
        <row r="120">
          <cell r="B120" t="str">
            <v>ba</v>
          </cell>
          <cell r="C120" t="str">
            <v>Bosnia and Herzegovina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</row>
        <row r="121">
          <cell r="B121" t="str">
            <v>ru</v>
          </cell>
          <cell r="C121" t="str">
            <v>Russia</v>
          </cell>
          <cell r="D121">
            <v>90.290130770639706</v>
          </cell>
          <cell r="E121">
            <v>84.240560861117089</v>
          </cell>
          <cell r="F121">
            <v>78.389228263376694</v>
          </cell>
          <cell r="G121">
            <v>76.973536127250895</v>
          </cell>
          <cell r="H121">
            <v>81.240560944361093</v>
          </cell>
          <cell r="I121">
            <v>91.029941584161293</v>
          </cell>
          <cell r="J121">
            <v>95.01964482685139</v>
          </cell>
          <cell r="K121">
            <v>86.823041442940792</v>
          </cell>
          <cell r="L121">
            <v>92.223707673134697</v>
          </cell>
          <cell r="M121">
            <v>94.293118621731594</v>
          </cell>
          <cell r="N121">
            <v>97.586175280140893</v>
          </cell>
          <cell r="O121">
            <v>94.497654299633098</v>
          </cell>
          <cell r="P121">
            <v>97.456209677556302</v>
          </cell>
          <cell r="Q121">
            <v>104.73724988824769</v>
          </cell>
          <cell r="R121">
            <v>105.79496696981819</v>
          </cell>
          <cell r="S121">
            <v>109.6242660897021</v>
          </cell>
          <cell r="T121">
            <v>109.57209498194941</v>
          </cell>
          <cell r="U121">
            <v>104.38918454966849</v>
          </cell>
          <cell r="V121">
            <v>109.7939350445814</v>
          </cell>
          <cell r="W121">
            <v>97.165474517953797</v>
          </cell>
        </row>
        <row r="122">
          <cell r="B122" t="str">
            <v>rs</v>
          </cell>
          <cell r="C122" t="str">
            <v>Serbia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</row>
        <row r="123">
          <cell r="B123" t="str">
            <v>ua</v>
          </cell>
          <cell r="C123" t="str">
            <v>Ukraine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2.3688735370200002E-2</v>
          </cell>
          <cell r="J123">
            <v>0.52616077645769999</v>
          </cell>
          <cell r="K123">
            <v>1.037618199927</v>
          </cell>
          <cell r="L123">
            <v>0</v>
          </cell>
          <cell r="M123">
            <v>0.97760100468779998</v>
          </cell>
          <cell r="N123">
            <v>0</v>
          </cell>
          <cell r="O123">
            <v>0</v>
          </cell>
          <cell r="P123">
            <v>0.16289767389779999</v>
          </cell>
          <cell r="Q123">
            <v>0.38336198420339995</v>
          </cell>
          <cell r="R123">
            <v>0</v>
          </cell>
          <cell r="S123">
            <v>1.0318142448E-3</v>
          </cell>
          <cell r="T123">
            <v>3.4178846858999995E-3</v>
          </cell>
          <cell r="U123">
            <v>0.16291917002789999</v>
          </cell>
          <cell r="V123">
            <v>4.1057608490999995E-3</v>
          </cell>
          <cell r="W123">
            <v>4.3637144103E-3</v>
          </cell>
        </row>
        <row r="124">
          <cell r="B124" t="str">
            <v>ex_su</v>
          </cell>
          <cell r="C124" t="str">
            <v>Former Soviet Union (before 1991)/Total components of the former Soviet Union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</row>
        <row r="125">
          <cell r="B125" t="str">
            <v>dz</v>
          </cell>
          <cell r="C125" t="str">
            <v>Algeria</v>
          </cell>
          <cell r="D125">
            <v>23.439143803608896</v>
          </cell>
          <cell r="E125">
            <v>26.5018479318666</v>
          </cell>
          <cell r="F125">
            <v>28.188670756943701</v>
          </cell>
          <cell r="G125">
            <v>26.9714308939011</v>
          </cell>
          <cell r="H125">
            <v>24.423107662806299</v>
          </cell>
          <cell r="I125">
            <v>29.291680184634899</v>
          </cell>
          <cell r="J125">
            <v>31.316078236802401</v>
          </cell>
          <cell r="K125">
            <v>37.108103011596903</v>
          </cell>
          <cell r="L125">
            <v>40.031275759375497</v>
          </cell>
          <cell r="M125">
            <v>45.856941977776494</v>
          </cell>
          <cell r="N125">
            <v>47.357586820057499</v>
          </cell>
          <cell r="O125">
            <v>42.0718389013782</v>
          </cell>
          <cell r="P125">
            <v>45.840003027257694</v>
          </cell>
          <cell r="Q125">
            <v>46.405910148270294</v>
          </cell>
          <cell r="R125">
            <v>43.898042634023696</v>
          </cell>
          <cell r="S125">
            <v>48.513025309062598</v>
          </cell>
          <cell r="T125">
            <v>45.834822459903599</v>
          </cell>
          <cell r="U125">
            <v>41.8269979795392</v>
          </cell>
          <cell r="V125">
            <v>42.994603278180897</v>
          </cell>
          <cell r="W125">
            <v>40.134220726424402</v>
          </cell>
        </row>
        <row r="126">
          <cell r="B126" t="str">
            <v>eg</v>
          </cell>
          <cell r="C126" t="str">
            <v>Egypt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4.3512251587119</v>
          </cell>
          <cell r="T126">
            <v>7.0377040179593999</v>
          </cell>
          <cell r="U126">
            <v>4.7572010717805</v>
          </cell>
          <cell r="V126">
            <v>4.8786542068454999</v>
          </cell>
          <cell r="W126">
            <v>5.8999353478964993</v>
          </cell>
        </row>
        <row r="127">
          <cell r="B127" t="str">
            <v>ly</v>
          </cell>
          <cell r="C127" t="str">
            <v>Libya</v>
          </cell>
          <cell r="D127">
            <v>0.90750212443169997</v>
          </cell>
          <cell r="E127">
            <v>1.1824806206709</v>
          </cell>
          <cell r="F127">
            <v>1.3791272188257</v>
          </cell>
          <cell r="G127">
            <v>1.1706577491158998</v>
          </cell>
          <cell r="H127">
            <v>1.2152622190733999</v>
          </cell>
          <cell r="I127">
            <v>1.1714746020597</v>
          </cell>
          <cell r="J127">
            <v>1.0841573215934999</v>
          </cell>
          <cell r="K127">
            <v>0.99243333445680004</v>
          </cell>
          <cell r="L127">
            <v>0.81730436253209993</v>
          </cell>
          <cell r="M127">
            <v>0.86691743080289985</v>
          </cell>
          <cell r="N127">
            <v>0.71887358280419988</v>
          </cell>
          <cell r="O127">
            <v>0.7140154574016</v>
          </cell>
          <cell r="P127">
            <v>0.54892517823359999</v>
          </cell>
          <cell r="Q127">
            <v>0.653267393739</v>
          </cell>
          <cell r="R127">
            <v>1.0277084839508999</v>
          </cell>
          <cell r="S127">
            <v>4.5034177598199001</v>
          </cell>
          <cell r="T127">
            <v>6.9034821816149998</v>
          </cell>
          <cell r="U127">
            <v>8.2462379483114994</v>
          </cell>
          <cell r="V127">
            <v>8.5555887565805993</v>
          </cell>
          <cell r="W127">
            <v>8.1659928946481983</v>
          </cell>
        </row>
        <row r="128">
          <cell r="B128" t="str">
            <v>ng</v>
          </cell>
          <cell r="C128" t="str">
            <v>Nigeria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0.46023214544099994</v>
          </cell>
          <cell r="N128">
            <v>3.6977642998019995</v>
          </cell>
          <cell r="O128">
            <v>4.645743637212</v>
          </cell>
          <cell r="P128">
            <v>4.6836198184482001</v>
          </cell>
          <cell r="Q128">
            <v>7.2211734883629006</v>
          </cell>
          <cell r="R128">
            <v>8.8190023348259992</v>
          </cell>
          <cell r="S128">
            <v>9.3791699891019</v>
          </cell>
          <cell r="T128">
            <v>12.121775244040499</v>
          </cell>
          <cell r="U128">
            <v>12.6465387720417</v>
          </cell>
          <cell r="V128">
            <v>11.6157778376166</v>
          </cell>
          <cell r="W128">
            <v>6.7279662793484993</v>
          </cell>
        </row>
        <row r="129">
          <cell r="B129" t="str">
            <v>ca</v>
          </cell>
          <cell r="C129" t="str">
            <v>Canada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</row>
        <row r="130">
          <cell r="B130" t="str">
            <v>us</v>
          </cell>
          <cell r="C130" t="str">
            <v>United States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6.0662079142200002E-2</v>
          </cell>
        </row>
        <row r="131">
          <cell r="B131" t="str">
            <v>tt</v>
          </cell>
          <cell r="C131" t="str">
            <v>Trinidad and Tobago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0.63501717928409995</v>
          </cell>
          <cell r="N131">
            <v>0.78104039105339995</v>
          </cell>
          <cell r="O131">
            <v>0.52661219518979996</v>
          </cell>
          <cell r="P131">
            <v>0.41100600751199995</v>
          </cell>
          <cell r="Q131">
            <v>2.9342217586499998E-2</v>
          </cell>
          <cell r="R131">
            <v>0</v>
          </cell>
          <cell r="S131">
            <v>0.63785466845729999</v>
          </cell>
          <cell r="T131">
            <v>3.5088778046133</v>
          </cell>
          <cell r="U131">
            <v>2.2553094817016999</v>
          </cell>
          <cell r="V131">
            <v>4.7667883458050992</v>
          </cell>
          <cell r="W131">
            <v>6.2006662079954999</v>
          </cell>
        </row>
        <row r="132">
          <cell r="B132" t="str">
            <v>mx</v>
          </cell>
          <cell r="C132" t="str">
            <v>Mexico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</row>
        <row r="133">
          <cell r="B133" t="str">
            <v>kz</v>
          </cell>
          <cell r="C133" t="str">
            <v>Kazakhstan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0.3226999050612</v>
          </cell>
          <cell r="S133">
            <v>0.95846944889880004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</row>
        <row r="134">
          <cell r="B134" t="str">
            <v>tm</v>
          </cell>
          <cell r="C134" t="str">
            <v>Turkmenistan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0.28185725787120003</v>
          </cell>
          <cell r="R134">
            <v>0.5473129684761</v>
          </cell>
          <cell r="S134">
            <v>1.5642518912468999</v>
          </cell>
          <cell r="T134">
            <v>0.67484950835940005</v>
          </cell>
          <cell r="U134">
            <v>0.11730438195569999</v>
          </cell>
          <cell r="V134">
            <v>3.7369517449742999</v>
          </cell>
          <cell r="W134">
            <v>0.22998709593989999</v>
          </cell>
        </row>
        <row r="135">
          <cell r="B135" t="str">
            <v>uz</v>
          </cell>
          <cell r="C135" t="str">
            <v>Uzbekistan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0.86036111112239988</v>
          </cell>
          <cell r="O135">
            <v>0.61552018928340002</v>
          </cell>
          <cell r="P135">
            <v>0</v>
          </cell>
          <cell r="Q135">
            <v>0.59168098100249999</v>
          </cell>
          <cell r="R135">
            <v>2.3252793851772</v>
          </cell>
          <cell r="S135">
            <v>1.3670248975793999</v>
          </cell>
          <cell r="T135">
            <v>2.6019345795641997</v>
          </cell>
          <cell r="U135">
            <v>3.3249139232174998</v>
          </cell>
          <cell r="V135">
            <v>0.37136714360759998</v>
          </cell>
          <cell r="W135">
            <v>0</v>
          </cell>
        </row>
        <row r="136">
          <cell r="B136" t="str">
            <v>jp</v>
          </cell>
          <cell r="C136" t="str">
            <v>Japan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</row>
        <row r="137">
          <cell r="B137" t="str">
            <v>kr</v>
          </cell>
          <cell r="C137" t="str">
            <v>South Korea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</row>
        <row r="138">
          <cell r="B138" t="str">
            <v>ir</v>
          </cell>
          <cell r="C138" t="str">
            <v>Iran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</row>
        <row r="139">
          <cell r="B139" t="str">
            <v>bn</v>
          </cell>
          <cell r="C139" t="str">
            <v>Brunei Darussalam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8.8134133409999996E-2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</row>
        <row r="140">
          <cell r="B140" t="str">
            <v>id</v>
          </cell>
          <cell r="C140" t="str">
            <v>Indonesia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</row>
        <row r="141">
          <cell r="B141" t="str">
            <v>my</v>
          </cell>
          <cell r="C141" t="str">
            <v>Malaysia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6.2983661193000001E-2</v>
          </cell>
          <cell r="O141">
            <v>0</v>
          </cell>
          <cell r="P141">
            <v>7.1345655801899999E-2</v>
          </cell>
          <cell r="Q141">
            <v>0</v>
          </cell>
          <cell r="R141">
            <v>0</v>
          </cell>
          <cell r="S141">
            <v>0.23536112846489998</v>
          </cell>
          <cell r="T141">
            <v>6.45098864301E-2</v>
          </cell>
          <cell r="U141">
            <v>0</v>
          </cell>
          <cell r="V141">
            <v>0</v>
          </cell>
          <cell r="W141">
            <v>0</v>
          </cell>
        </row>
        <row r="142">
          <cell r="B142" t="str">
            <v>iq</v>
          </cell>
          <cell r="C142" t="str">
            <v>Iraq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</row>
        <row r="143">
          <cell r="B143" t="str">
            <v>om</v>
          </cell>
          <cell r="C143" t="str">
            <v>Oman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0.87078673422089992</v>
          </cell>
          <cell r="P143">
            <v>0.97454855421359998</v>
          </cell>
          <cell r="Q143">
            <v>0.49916163705209998</v>
          </cell>
          <cell r="R143">
            <v>1.1460876724116</v>
          </cell>
          <cell r="S143">
            <v>1.5343722704078999</v>
          </cell>
          <cell r="T143">
            <v>0.70752362611139996</v>
          </cell>
          <cell r="U143">
            <v>0.27992260616219999</v>
          </cell>
          <cell r="V143">
            <v>0.14821581703949999</v>
          </cell>
          <cell r="W143">
            <v>1.2338563716098998</v>
          </cell>
        </row>
        <row r="144">
          <cell r="B144" t="str">
            <v>qa</v>
          </cell>
          <cell r="C144" t="str">
            <v>Qatar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0.14840928221040001</v>
          </cell>
          <cell r="L144">
            <v>0.4447119395088</v>
          </cell>
          <cell r="M144">
            <v>0.79288475873849995</v>
          </cell>
          <cell r="N144">
            <v>0.26747634683429999</v>
          </cell>
          <cell r="O144">
            <v>0.59034822093630002</v>
          </cell>
          <cell r="P144">
            <v>1.8906276345552</v>
          </cell>
          <cell r="Q144">
            <v>1.7285898058614</v>
          </cell>
          <cell r="R144">
            <v>3.4430351581169996</v>
          </cell>
          <cell r="S144">
            <v>4.2070721102612998</v>
          </cell>
          <cell r="T144">
            <v>5.0026008930020991</v>
          </cell>
          <cell r="U144">
            <v>6.0507307005479998</v>
          </cell>
          <cell r="V144">
            <v>6.5407134900474002</v>
          </cell>
          <cell r="W144">
            <v>13.083641081495099</v>
          </cell>
        </row>
        <row r="145">
          <cell r="B145" t="str">
            <v>ae</v>
          </cell>
          <cell r="C145" t="str">
            <v>United Arab Emirates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0.76659499162619993</v>
          </cell>
          <cell r="J145">
            <v>0.90599739532470003</v>
          </cell>
          <cell r="K145">
            <v>1.0730223262017</v>
          </cell>
          <cell r="L145">
            <v>0.65361133182059994</v>
          </cell>
          <cell r="M145">
            <v>0.44357264461349999</v>
          </cell>
          <cell r="N145">
            <v>0.13172828525279998</v>
          </cell>
          <cell r="O145">
            <v>0.13280309175779997</v>
          </cell>
          <cell r="P145">
            <v>0.56756232303029996</v>
          </cell>
          <cell r="Q145">
            <v>0.34006877818199999</v>
          </cell>
          <cell r="R145">
            <v>0.28424332831229998</v>
          </cell>
          <cell r="S145">
            <v>0.21352106028330001</v>
          </cell>
          <cell r="T145">
            <v>0</v>
          </cell>
          <cell r="U145">
            <v>0</v>
          </cell>
          <cell r="V145">
            <v>0</v>
          </cell>
          <cell r="W145">
            <v>7.1797074533999999E-2</v>
          </cell>
        </row>
        <row r="146">
          <cell r="B146" t="str">
            <v>ASI_OTH</v>
          </cell>
          <cell r="C146" t="str">
            <v>Other Asian countries (aggregate changing according to the context)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</row>
        <row r="147">
          <cell r="B147" t="str">
            <v>au</v>
          </cell>
          <cell r="C147" t="str">
            <v>Australia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0.33794066130209999</v>
          </cell>
          <cell r="I147">
            <v>0.22577385444029999</v>
          </cell>
          <cell r="J147">
            <v>3.7833188976E-2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3.76397238051E-2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6.2833188282300001E-2</v>
          </cell>
        </row>
        <row r="148">
          <cell r="B148" t="str">
            <v>nz</v>
          </cell>
          <cell r="C148" t="str">
            <v>New Zealand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</row>
        <row r="149">
          <cell r="B149" t="str">
            <v>world</v>
          </cell>
          <cell r="C149" t="str">
            <v>World</v>
          </cell>
          <cell r="D149">
            <v>163.34272977539041</v>
          </cell>
          <cell r="E149">
            <v>164.0591313032331</v>
          </cell>
          <cell r="F149">
            <v>163.631336818113</v>
          </cell>
          <cell r="G149">
            <v>160.53847361932498</v>
          </cell>
          <cell r="H149">
            <v>162.73200322311928</v>
          </cell>
          <cell r="I149">
            <v>179.89623318536729</v>
          </cell>
          <cell r="J149">
            <v>200.81682589806988</v>
          </cell>
          <cell r="K149">
            <v>201.601671104151</v>
          </cell>
          <cell r="L149">
            <v>206.15820580144799</v>
          </cell>
          <cell r="M149">
            <v>224.58329127471148</v>
          </cell>
          <cell r="N149">
            <v>241.46153672210909</v>
          </cell>
          <cell r="O149">
            <v>246.43290373807588</v>
          </cell>
          <cell r="P149">
            <v>266.5875678391854</v>
          </cell>
          <cell r="Q149">
            <v>282.03352613801997</v>
          </cell>
          <cell r="R149">
            <v>295.50725749243981</v>
          </cell>
          <cell r="S149">
            <v>317.44640133767069</v>
          </cell>
          <cell r="T149">
            <v>332.7374155307445</v>
          </cell>
          <cell r="U149">
            <v>327.78685676871447</v>
          </cell>
          <cell r="V149">
            <v>347.37103507310007</v>
          </cell>
          <cell r="W149">
            <v>338.16563979972659</v>
          </cell>
        </row>
        <row r="150">
          <cell r="B150" t="str">
            <v>Not Specified</v>
          </cell>
          <cell r="C150" t="str">
            <v>Not specified</v>
          </cell>
          <cell r="D150">
            <v>0.42951417552810001</v>
          </cell>
          <cell r="E150">
            <v>0.44688304864889999</v>
          </cell>
          <cell r="F150">
            <v>0.47151761374349999</v>
          </cell>
          <cell r="G150">
            <v>0.50111778489119996</v>
          </cell>
          <cell r="H150">
            <v>0.51223128415289998</v>
          </cell>
          <cell r="I150">
            <v>1.0065992841927001</v>
          </cell>
          <cell r="J150">
            <v>0.70834047905519992</v>
          </cell>
          <cell r="K150">
            <v>0.62620376594310001</v>
          </cell>
          <cell r="L150">
            <v>0.76569215416199998</v>
          </cell>
          <cell r="M150">
            <v>4.3785682361990999</v>
          </cell>
          <cell r="N150">
            <v>6.7174546717296</v>
          </cell>
          <cell r="O150">
            <v>8.3486455121079004</v>
          </cell>
          <cell r="P150">
            <v>6.9997633483329</v>
          </cell>
          <cell r="Q150">
            <v>10.1534176030437</v>
          </cell>
          <cell r="R150">
            <v>13.4738388350703</v>
          </cell>
          <cell r="S150">
            <v>16.8161001352785</v>
          </cell>
          <cell r="T150">
            <v>12.693808762131599</v>
          </cell>
          <cell r="U150">
            <v>10.364101174153799</v>
          </cell>
          <cell r="V150">
            <v>13.325214591558899</v>
          </cell>
          <cell r="W150">
            <v>15.549419173005898</v>
          </cell>
        </row>
      </sheetData>
      <sheetData sheetId="4">
        <row r="69">
          <cell r="N69">
            <v>13</v>
          </cell>
          <cell r="O69">
            <v>14</v>
          </cell>
          <cell r="P69">
            <v>15</v>
          </cell>
          <cell r="Q69">
            <v>16</v>
          </cell>
          <cell r="R69">
            <v>17</v>
          </cell>
          <cell r="S69">
            <v>18</v>
          </cell>
          <cell r="T69">
            <v>19</v>
          </cell>
          <cell r="U69">
            <v>20</v>
          </cell>
          <cell r="V69">
            <v>21</v>
          </cell>
          <cell r="W69">
            <v>22</v>
          </cell>
        </row>
        <row r="72">
          <cell r="B72" t="str">
            <v>at</v>
          </cell>
          <cell r="C72" t="str">
            <v>Austria</v>
          </cell>
          <cell r="D72">
            <v>0.1166594980527</v>
          </cell>
          <cell r="E72">
            <v>0.13546861189019999</v>
          </cell>
          <cell r="F72">
            <v>0.18983232491310001</v>
          </cell>
          <cell r="G72">
            <v>0.138865000446</v>
          </cell>
          <cell r="H72">
            <v>0.18669388991849997</v>
          </cell>
          <cell r="I72">
            <v>0.2220335278029</v>
          </cell>
          <cell r="J72">
            <v>0.4231728171486</v>
          </cell>
          <cell r="K72">
            <v>0.2205287986959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4.1444538832799999E-2</v>
          </cell>
          <cell r="R72">
            <v>7.1560617102899987E-2</v>
          </cell>
          <cell r="S72">
            <v>6.9217538921999999E-2</v>
          </cell>
          <cell r="T72">
            <v>6.9411004092899992E-2</v>
          </cell>
          <cell r="U72">
            <v>6.9067066011299999E-2</v>
          </cell>
          <cell r="V72">
            <v>1.85941525365E-2</v>
          </cell>
          <cell r="W72">
            <v>2.3731727630399997E-2</v>
          </cell>
        </row>
        <row r="73">
          <cell r="B73" t="str">
            <v>au</v>
          </cell>
          <cell r="C73" t="str">
            <v>Australia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B74" t="str">
            <v>ba</v>
          </cell>
          <cell r="C74" t="str">
            <v>Bosnia and Herzegovina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B75" t="str">
            <v>be</v>
          </cell>
          <cell r="C75" t="str">
            <v>Belgium</v>
          </cell>
          <cell r="D75">
            <v>3.3858769481810995</v>
          </cell>
          <cell r="E75">
            <v>3.5347806413837999</v>
          </cell>
          <cell r="F75">
            <v>3.6742260373424998</v>
          </cell>
          <cell r="G75">
            <v>3.9426697100313</v>
          </cell>
          <cell r="H75">
            <v>4.4025794135208001</v>
          </cell>
          <cell r="I75">
            <v>4.2637359092048994</v>
          </cell>
          <cell r="J75">
            <v>5.3134779265083001</v>
          </cell>
          <cell r="K75">
            <v>4.4726353015167</v>
          </cell>
          <cell r="L75">
            <v>4.6058468197464002</v>
          </cell>
          <cell r="M75">
            <v>8.6252577142346993</v>
          </cell>
          <cell r="N75">
            <v>13.021280808075</v>
          </cell>
          <cell r="O75">
            <v>14.4563194612908</v>
          </cell>
          <cell r="P75">
            <v>14.7048147252468</v>
          </cell>
          <cell r="Q75">
            <v>16.058898952505999</v>
          </cell>
          <cell r="R75">
            <v>11.339574061961699</v>
          </cell>
          <cell r="S75">
            <v>9.9606188121767989</v>
          </cell>
          <cell r="T75">
            <v>10.555889646906</v>
          </cell>
          <cell r="U75">
            <v>10.4501501829441</v>
          </cell>
          <cell r="V75">
            <v>12.318077904113698</v>
          </cell>
          <cell r="W75">
            <v>10.3631553444294</v>
          </cell>
        </row>
        <row r="76">
          <cell r="B76" t="str">
            <v>bg</v>
          </cell>
          <cell r="C76" t="str">
            <v>Bulgaria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B77" t="str">
            <v>by</v>
          </cell>
          <cell r="C77" t="str">
            <v>Belarus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ca</v>
          </cell>
          <cell r="C78" t="str">
            <v>Canada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B79" t="str">
            <v>ch</v>
          </cell>
          <cell r="C79" t="str">
            <v>Switzerland</v>
          </cell>
          <cell r="D79">
            <v>1.434221800272</v>
          </cell>
          <cell r="E79">
            <v>1.5694539547311002</v>
          </cell>
          <cell r="F79">
            <v>1.5890584253822999</v>
          </cell>
          <cell r="G79">
            <v>1.6725923869509001</v>
          </cell>
          <cell r="H79">
            <v>1.9153911764303999</v>
          </cell>
          <cell r="I79">
            <v>2.4448623569234997</v>
          </cell>
          <cell r="J79">
            <v>2.4478933112676002</v>
          </cell>
          <cell r="K79">
            <v>2.4246130023692998</v>
          </cell>
          <cell r="L79">
            <v>0.88389937358189985</v>
          </cell>
          <cell r="M79">
            <v>0.74933359915590003</v>
          </cell>
          <cell r="N79">
            <v>0.51124246216829994</v>
          </cell>
          <cell r="O79">
            <v>0.57929921006490004</v>
          </cell>
          <cell r="P79">
            <v>0.54533532450690003</v>
          </cell>
          <cell r="Q79">
            <v>0.57293635555529998</v>
          </cell>
          <cell r="R79">
            <v>0.67304383343099994</v>
          </cell>
          <cell r="S79">
            <v>0.73693033208819991</v>
          </cell>
          <cell r="T79">
            <v>0.66218828773049998</v>
          </cell>
          <cell r="U79">
            <v>0.50930781045929996</v>
          </cell>
          <cell r="V79">
            <v>0.50999568662249994</v>
          </cell>
          <cell r="W79">
            <v>0.43680136363199995</v>
          </cell>
        </row>
        <row r="80">
          <cell r="B80" t="str">
            <v>CY</v>
          </cell>
          <cell r="C80" t="str">
            <v>Cyprus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B81" t="str">
            <v>cz</v>
          </cell>
          <cell r="C81" t="str">
            <v>Czech Republic</v>
          </cell>
          <cell r="D81">
            <v>0</v>
          </cell>
          <cell r="E81">
            <v>4.9871021831999996E-3</v>
          </cell>
          <cell r="F81">
            <v>1.5885640143899999E-2</v>
          </cell>
          <cell r="G81">
            <v>6.9325019572499993E-2</v>
          </cell>
          <cell r="H81">
            <v>3.03955279614E-2</v>
          </cell>
          <cell r="I81">
            <v>0</v>
          </cell>
          <cell r="J81">
            <v>0</v>
          </cell>
          <cell r="K81">
            <v>2.9879620839000001E-3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3.2459156450999997E-3</v>
          </cell>
          <cell r="R81">
            <v>8.383490739E-4</v>
          </cell>
          <cell r="S81">
            <v>3.3748924257E-3</v>
          </cell>
          <cell r="T81">
            <v>1.0855545700499999E-2</v>
          </cell>
          <cell r="U81">
            <v>1.6337058876000001E-3</v>
          </cell>
          <cell r="V81">
            <v>0</v>
          </cell>
          <cell r="W81">
            <v>0</v>
          </cell>
        </row>
        <row r="82">
          <cell r="B82" t="str">
            <v>de</v>
          </cell>
          <cell r="C82" t="str">
            <v>Germany (including  former GDR from 1991)</v>
          </cell>
          <cell r="D82">
            <v>14.163800122889999</v>
          </cell>
          <cell r="E82">
            <v>17.386800893303398</v>
          </cell>
          <cell r="F82">
            <v>18.827664997776299</v>
          </cell>
          <cell r="G82">
            <v>19.743744078117899</v>
          </cell>
          <cell r="H82">
            <v>17.888241120146098</v>
          </cell>
          <cell r="I82">
            <v>18.693099223350302</v>
          </cell>
          <cell r="J82">
            <v>22.4355539776302</v>
          </cell>
          <cell r="K82">
            <v>19.892948717141998</v>
          </cell>
          <cell r="L82">
            <v>17.881426846904397</v>
          </cell>
          <cell r="M82">
            <v>16.847957400086699</v>
          </cell>
          <cell r="N82">
            <v>16.075407980422799</v>
          </cell>
          <cell r="O82">
            <v>18.520635771557998</v>
          </cell>
          <cell r="P82">
            <v>18.293228211230097</v>
          </cell>
          <cell r="Q82">
            <v>17.146065732313499</v>
          </cell>
          <cell r="R82">
            <v>19.634973659811898</v>
          </cell>
          <cell r="S82">
            <v>19.3896168308505</v>
          </cell>
          <cell r="T82">
            <v>19.893980531386799</v>
          </cell>
          <cell r="U82">
            <v>17.434608286645801</v>
          </cell>
          <cell r="V82">
            <v>19.660833504322198</v>
          </cell>
          <cell r="W82">
            <v>19.880266000382999</v>
          </cell>
        </row>
        <row r="83">
          <cell r="B83" t="str">
            <v>dk</v>
          </cell>
          <cell r="C83" t="str">
            <v>Denmark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3.6328459868999997E-2</v>
          </cell>
          <cell r="K83">
            <v>2.68271703648E-2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B84" t="str">
            <v>ee</v>
          </cell>
          <cell r="C84" t="str">
            <v>Estonia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B85" t="str">
            <v>es</v>
          </cell>
          <cell r="C85" t="str">
            <v>Spain</v>
          </cell>
          <cell r="D85">
            <v>0</v>
          </cell>
          <cell r="E85">
            <v>0</v>
          </cell>
          <cell r="F85">
            <v>7.5300943740299997E-2</v>
          </cell>
          <cell r="G85">
            <v>0</v>
          </cell>
          <cell r="H85">
            <v>0.12087273955229999</v>
          </cell>
          <cell r="I85">
            <v>0.31650901959239996</v>
          </cell>
          <cell r="J85">
            <v>0.33826310325359998</v>
          </cell>
          <cell r="K85">
            <v>0.47205501699599994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e">
            <v>#N/A</v>
          </cell>
          <cell r="C86" t="str">
            <v>Former Soviet Union (before 1991) / Total components of the former Soviet Union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B87" t="str">
            <v>fi</v>
          </cell>
          <cell r="C87" t="str">
            <v>Finland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>fr</v>
          </cell>
          <cell r="C88" t="str">
            <v>France</v>
          </cell>
          <cell r="D88">
            <v>3.2884779826979997</v>
          </cell>
          <cell r="E88">
            <v>3.9967539733629001</v>
          </cell>
          <cell r="F88">
            <v>4.3897462238510991</v>
          </cell>
          <cell r="G88">
            <v>3.6051804674613002</v>
          </cell>
          <cell r="H88">
            <v>3.7112208772445996</v>
          </cell>
          <cell r="I88">
            <v>3.9297720319713001</v>
          </cell>
          <cell r="J88">
            <v>4.5669388242653994</v>
          </cell>
          <cell r="K88">
            <v>4.0330179448415997</v>
          </cell>
          <cell r="L88">
            <v>4.2677771816636998</v>
          </cell>
          <cell r="M88">
            <v>4.4083403763875992</v>
          </cell>
          <cell r="N88">
            <v>4.2851245586543998</v>
          </cell>
          <cell r="O88">
            <v>4.2881340168683995</v>
          </cell>
          <cell r="P88">
            <v>4.5625751098551</v>
          </cell>
          <cell r="Q88">
            <v>5.5408639907060993</v>
          </cell>
          <cell r="R88">
            <v>7.0286971394474991</v>
          </cell>
          <cell r="S88">
            <v>6.8848450368182998</v>
          </cell>
          <cell r="T88">
            <v>6.6526223433479998</v>
          </cell>
          <cell r="U88">
            <v>6.0890368043861995</v>
          </cell>
          <cell r="V88">
            <v>5.7959370704727</v>
          </cell>
          <cell r="W88">
            <v>6.3148321549566004</v>
          </cell>
        </row>
        <row r="89">
          <cell r="B89" t="str">
            <v>ge</v>
          </cell>
          <cell r="C89" t="str">
            <v>Georgia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B90" t="str">
            <v>gr</v>
          </cell>
          <cell r="C90" t="str">
            <v>Greece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hr</v>
          </cell>
          <cell r="C91" t="str">
            <v>Croatia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0.26453137701059998</v>
          </cell>
          <cell r="R91">
            <v>0.26782028491589999</v>
          </cell>
          <cell r="S91">
            <v>0.26453137701059998</v>
          </cell>
          <cell r="T91">
            <v>0.2448194257089</v>
          </cell>
          <cell r="U91">
            <v>0</v>
          </cell>
          <cell r="V91">
            <v>6.7970763376200005E-2</v>
          </cell>
          <cell r="W91">
            <v>2.8675837553400002E-2</v>
          </cell>
        </row>
        <row r="92">
          <cell r="B92" t="str">
            <v>hu</v>
          </cell>
          <cell r="C92" t="str">
            <v>Hungary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3.2996559703499996E-2</v>
          </cell>
          <cell r="K92">
            <v>0.74047719355469988</v>
          </cell>
          <cell r="L92">
            <v>0.33516766051919999</v>
          </cell>
          <cell r="M92">
            <v>0.33546860634059994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ie</v>
          </cell>
          <cell r="C93" t="str">
            <v>Ireland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7.093722932999999E-2</v>
          </cell>
          <cell r="J93">
            <v>0.48570505960949995</v>
          </cell>
          <cell r="K93">
            <v>0.86564915912699991</v>
          </cell>
          <cell r="L93">
            <v>1.4529019373288998</v>
          </cell>
          <cell r="M93">
            <v>1.9145313312264001</v>
          </cell>
          <cell r="N93">
            <v>2.4955502316992999</v>
          </cell>
          <cell r="O93">
            <v>2.9427557222997001</v>
          </cell>
          <cell r="P93">
            <v>2.9979362882663998</v>
          </cell>
          <cell r="Q93">
            <v>3.4457651666397</v>
          </cell>
          <cell r="R93">
            <v>3.0245484973301999</v>
          </cell>
          <cell r="S93">
            <v>3.0497419618074</v>
          </cell>
          <cell r="T93">
            <v>3.6563412570992999</v>
          </cell>
          <cell r="U93">
            <v>3.9445183772198997</v>
          </cell>
          <cell r="V93">
            <v>4.1989680692135991</v>
          </cell>
          <cell r="W93">
            <v>4.2064702186184997</v>
          </cell>
        </row>
        <row r="94">
          <cell r="B94" t="str">
            <v>in</v>
          </cell>
          <cell r="C94" t="str">
            <v>India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B95" t="str">
            <v>it</v>
          </cell>
          <cell r="C95" t="str">
            <v>Italy</v>
          </cell>
          <cell r="D95">
            <v>4.9450557527244001</v>
          </cell>
          <cell r="E95">
            <v>4.4142518121650998</v>
          </cell>
          <cell r="F95">
            <v>4.6341572230880992</v>
          </cell>
          <cell r="G95">
            <v>4.5260961770753996</v>
          </cell>
          <cell r="H95">
            <v>3.6964530358659</v>
          </cell>
          <cell r="I95">
            <v>3.0069861590384996</v>
          </cell>
          <cell r="J95">
            <v>3.7043206194824996</v>
          </cell>
          <cell r="K95">
            <v>4.1553739173707998</v>
          </cell>
          <cell r="L95">
            <v>2.5065347541804002</v>
          </cell>
          <cell r="M95">
            <v>2.3875106818166998</v>
          </cell>
          <cell r="N95">
            <v>5.0570075982851996</v>
          </cell>
          <cell r="O95">
            <v>5.7426696600848999</v>
          </cell>
          <cell r="P95">
            <v>6.3354469437224994</v>
          </cell>
          <cell r="Q95">
            <v>6.0383274334802994</v>
          </cell>
          <cell r="R95">
            <v>6.9100170051654004</v>
          </cell>
          <cell r="S95">
            <v>6.8041700605529991</v>
          </cell>
          <cell r="T95">
            <v>8.3918097413486983</v>
          </cell>
          <cell r="U95">
            <v>5.8969473858125996</v>
          </cell>
          <cell r="V95">
            <v>6.6291485692787999</v>
          </cell>
          <cell r="W95">
            <v>4.7627255772161998</v>
          </cell>
        </row>
        <row r="96">
          <cell r="B96" t="str">
            <v>jp</v>
          </cell>
          <cell r="C96" t="str">
            <v>Japan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7">
          <cell r="B97" t="str">
            <v>kr</v>
          </cell>
          <cell r="C97" t="str">
            <v>South Korea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B98" t="str">
            <v>lt</v>
          </cell>
          <cell r="C98" t="str">
            <v>Lithuania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lu</v>
          </cell>
          <cell r="C99" t="str">
            <v>Luxembourg</v>
          </cell>
          <cell r="D99">
            <v>7.3731726242999993E-2</v>
          </cell>
          <cell r="E99">
            <v>2.5085983826699996E-2</v>
          </cell>
          <cell r="F99">
            <v>3.9316421952899999E-2</v>
          </cell>
          <cell r="G99">
            <v>4.7678416561799997E-2</v>
          </cell>
          <cell r="H99">
            <v>4.4196043485600002E-2</v>
          </cell>
          <cell r="I99">
            <v>4.2024934345499997E-2</v>
          </cell>
          <cell r="J99">
            <v>5.1762681280799999E-2</v>
          </cell>
          <cell r="K99">
            <v>5.4170247851999996E-2</v>
          </cell>
          <cell r="L99">
            <v>4.72055016996E-2</v>
          </cell>
          <cell r="M99">
            <v>7.6612207676399993E-2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0">
          <cell r="B100" t="str">
            <v>lv</v>
          </cell>
          <cell r="C100" t="str">
            <v>Latvia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>md</v>
          </cell>
          <cell r="C101" t="str">
            <v>Moldova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>me</v>
          </cell>
          <cell r="C102" t="str">
            <v>Montenegro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B103" t="str">
            <v>ex_yu</v>
          </cell>
          <cell r="C103" t="str">
            <v>Former Yugoslav Republic of Macedonia, the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mt</v>
          </cell>
          <cell r="C104" t="str">
            <v>Malta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B105" t="str">
            <v>mx</v>
          </cell>
          <cell r="C105" t="str">
            <v>Mexico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nl</v>
          </cell>
          <cell r="C106" t="str">
            <v>Netherlands</v>
          </cell>
          <cell r="D106">
            <v>2.0270850684299999E-2</v>
          </cell>
          <cell r="E106">
            <v>1.6938950518800001E-2</v>
          </cell>
          <cell r="F106">
            <v>9.3293204633999996E-2</v>
          </cell>
          <cell r="G106">
            <v>0.77132414024819995</v>
          </cell>
          <cell r="H106">
            <v>0.7524720341504999</v>
          </cell>
          <cell r="I106">
            <v>0.80576094066839987</v>
          </cell>
          <cell r="J106">
            <v>0.69107908658490003</v>
          </cell>
          <cell r="K106">
            <v>0.81100599641280002</v>
          </cell>
          <cell r="L106">
            <v>0.81655199797860001</v>
          </cell>
          <cell r="M106">
            <v>0.68224417711379992</v>
          </cell>
          <cell r="N106">
            <v>0.59765690517030001</v>
          </cell>
          <cell r="O106">
            <v>0.43658640233099999</v>
          </cell>
          <cell r="P106">
            <v>0.37433360956139999</v>
          </cell>
          <cell r="Q106">
            <v>0.26493980348249996</v>
          </cell>
          <cell r="R106">
            <v>1.0528159639076999</v>
          </cell>
          <cell r="S106">
            <v>2.3451203132594998</v>
          </cell>
          <cell r="T106">
            <v>2.3046431002811998</v>
          </cell>
          <cell r="U106">
            <v>2.5353395685144</v>
          </cell>
          <cell r="V106">
            <v>2.7205072331957996</v>
          </cell>
          <cell r="W106">
            <v>2.4837918485346</v>
          </cell>
        </row>
        <row r="107">
          <cell r="B107" t="str">
            <v>no</v>
          </cell>
          <cell r="C107" t="str">
            <v>Norway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1.1844367685100001E-2</v>
          </cell>
          <cell r="V107">
            <v>3.0094582139999999E-2</v>
          </cell>
          <cell r="W107">
            <v>2.0593292635799999E-2</v>
          </cell>
        </row>
        <row r="108">
          <cell r="B108" t="str">
            <v>Not Specified</v>
          </cell>
          <cell r="C108" t="str">
            <v>Not specified</v>
          </cell>
          <cell r="D108">
            <v>2.0722269416399999E-2</v>
          </cell>
          <cell r="E108">
            <v>7.2226997136000002E-3</v>
          </cell>
          <cell r="F108">
            <v>4.0842647189999999E-3</v>
          </cell>
          <cell r="G108">
            <v>1.13069644326E-2</v>
          </cell>
          <cell r="H108">
            <v>8.3190023486999998E-2</v>
          </cell>
          <cell r="I108">
            <v>1.8529664146200001E-2</v>
          </cell>
          <cell r="J108">
            <v>0</v>
          </cell>
          <cell r="K108">
            <v>0</v>
          </cell>
          <cell r="L108">
            <v>3.3052449641759996</v>
          </cell>
          <cell r="M108">
            <v>4.2914014286435993</v>
          </cell>
          <cell r="N108">
            <v>4.9012466395805996</v>
          </cell>
          <cell r="O108">
            <v>6.0467754126095992</v>
          </cell>
          <cell r="P108">
            <v>6.9933360054329992</v>
          </cell>
          <cell r="Q108">
            <v>7.8512465577239992</v>
          </cell>
          <cell r="R108">
            <v>9.5023858068351004</v>
          </cell>
          <cell r="S108">
            <v>9.5270203719296997</v>
          </cell>
          <cell r="T108">
            <v>12.2170675887738</v>
          </cell>
          <cell r="U108">
            <v>12.980072726673301</v>
          </cell>
          <cell r="V108">
            <v>13.044066705980999</v>
          </cell>
          <cell r="W108">
            <v>14.3815989130632</v>
          </cell>
        </row>
        <row r="109">
          <cell r="B109" t="str">
            <v>ex_su</v>
          </cell>
          <cell r="C109" t="str">
            <v>Former Soviet Union (before 1991)/Total components of the former Soviet Union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</row>
        <row r="110">
          <cell r="B110" t="str">
            <v>pl</v>
          </cell>
          <cell r="C110" t="str">
            <v>Poland</v>
          </cell>
          <cell r="D110">
            <v>0</v>
          </cell>
          <cell r="E110">
            <v>0</v>
          </cell>
          <cell r="F110">
            <v>2.9664659537999996E-3</v>
          </cell>
          <cell r="G110">
            <v>1.6423043396399998E-2</v>
          </cell>
          <cell r="H110">
            <v>3.5683575965999997E-3</v>
          </cell>
          <cell r="I110">
            <v>3.0803954433299998E-2</v>
          </cell>
          <cell r="J110">
            <v>6.736887173339999E-2</v>
          </cell>
          <cell r="K110">
            <v>0.12300085643219999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</row>
        <row r="111">
          <cell r="B111" t="str">
            <v>pt</v>
          </cell>
          <cell r="C111" t="str">
            <v>Portugal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1.9346517089999998E-2</v>
          </cell>
          <cell r="W111">
            <v>0.2625752291715</v>
          </cell>
        </row>
        <row r="112">
          <cell r="B112" t="str">
            <v>ro</v>
          </cell>
          <cell r="C112" t="str">
            <v>Romania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</row>
        <row r="113">
          <cell r="B113" t="str">
            <v>rs</v>
          </cell>
          <cell r="C113" t="str">
            <v>Serbia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4.9462595360099997E-2</v>
          </cell>
          <cell r="P113">
            <v>0</v>
          </cell>
          <cell r="Q113">
            <v>0</v>
          </cell>
          <cell r="R113">
            <v>4.1057608490999995E-3</v>
          </cell>
          <cell r="S113">
            <v>3.2889079053000001E-3</v>
          </cell>
          <cell r="T113">
            <v>4.4282028005999995E-3</v>
          </cell>
          <cell r="U113">
            <v>1.7089423429499997E-2</v>
          </cell>
          <cell r="V113">
            <v>1.8787617707399999E-2</v>
          </cell>
          <cell r="W113">
            <v>7.0571795118300001E-2</v>
          </cell>
        </row>
        <row r="114">
          <cell r="B114" t="str">
            <v>ru</v>
          </cell>
          <cell r="C114" t="str">
            <v>Russia</v>
          </cell>
          <cell r="D114">
            <v>0.26730437779349997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</row>
        <row r="115">
          <cell r="B115" t="str">
            <v>se</v>
          </cell>
          <cell r="C115" t="str">
            <v>Sweden</v>
          </cell>
          <cell r="D115">
            <v>0.57874031068229992</v>
          </cell>
          <cell r="E115">
            <v>0.61829319006630001</v>
          </cell>
          <cell r="F115">
            <v>0.69954856184429992</v>
          </cell>
          <cell r="G115">
            <v>0.76577813868239997</v>
          </cell>
          <cell r="H115">
            <v>0.7619518275246</v>
          </cell>
          <cell r="I115">
            <v>0.76272568820819997</v>
          </cell>
          <cell r="J115">
            <v>0.81726137027189993</v>
          </cell>
          <cell r="K115">
            <v>0.81347805137430007</v>
          </cell>
          <cell r="L115">
            <v>0.79742044218959995</v>
          </cell>
          <cell r="M115">
            <v>0.81616506763680008</v>
          </cell>
          <cell r="N115">
            <v>0.78248063177009997</v>
          </cell>
          <cell r="O115">
            <v>0.87598879770509996</v>
          </cell>
          <cell r="P115">
            <v>0.8927127869228999</v>
          </cell>
          <cell r="Q115">
            <v>0.87940668239099995</v>
          </cell>
          <cell r="R115">
            <v>0.88028802372509996</v>
          </cell>
          <cell r="S115">
            <v>0.83624245315019996</v>
          </cell>
          <cell r="T115">
            <v>0.87282886658039993</v>
          </cell>
          <cell r="U115">
            <v>0.90165517704449993</v>
          </cell>
          <cell r="V115">
            <v>0.81640152506789987</v>
          </cell>
          <cell r="W115">
            <v>1.0892948966873999</v>
          </cell>
        </row>
        <row r="116">
          <cell r="B116" t="str">
            <v>si</v>
          </cell>
          <cell r="C116" t="str">
            <v>Slovenia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1.6337058876000001E-3</v>
          </cell>
          <cell r="M116">
            <v>3.7188305073E-3</v>
          </cell>
          <cell r="N116">
            <v>6.4574374820399988E-2</v>
          </cell>
          <cell r="O116">
            <v>2.8804814334000002E-3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4.0971623970600002E-2</v>
          </cell>
          <cell r="W116">
            <v>7.2785896518599999E-2</v>
          </cell>
        </row>
        <row r="117">
          <cell r="B117" t="str">
            <v>sk</v>
          </cell>
          <cell r="C117" t="str">
            <v>Slovakia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8.9423901216000006E-3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</row>
        <row r="118">
          <cell r="B118" t="str">
            <v>tr</v>
          </cell>
          <cell r="C118" t="str">
            <v>Turkey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</row>
        <row r="119">
          <cell r="B119" t="str">
            <v>ua</v>
          </cell>
          <cell r="C119" t="str">
            <v>Ukraine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</row>
        <row r="120">
          <cell r="B120" t="str">
            <v>uk</v>
          </cell>
          <cell r="C120" t="str">
            <v>United Kingdom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0.28123387009829998</v>
          </cell>
          <cell r="N120">
            <v>1.1378116623231</v>
          </cell>
          <cell r="O120">
            <v>1.7872312487741999</v>
          </cell>
          <cell r="P120">
            <v>3.6447763391054999</v>
          </cell>
          <cell r="Q120">
            <v>0.89286325983359993</v>
          </cell>
          <cell r="R120">
            <v>0.42942819100769997</v>
          </cell>
          <cell r="S120">
            <v>0.22680566868509996</v>
          </cell>
          <cell r="T120">
            <v>0.75601889561699998</v>
          </cell>
          <cell r="U120">
            <v>6.1993549440594</v>
          </cell>
          <cell r="V120">
            <v>6.9888003219819002</v>
          </cell>
          <cell r="W120">
            <v>6.0500428243847999</v>
          </cell>
        </row>
        <row r="121">
          <cell r="B121" t="str">
            <v>us</v>
          </cell>
          <cell r="C121" t="str">
            <v>United States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</row>
        <row r="122">
          <cell r="B122" t="str">
            <v>Total</v>
          </cell>
          <cell r="C122" t="str">
            <v>Total</v>
          </cell>
          <cell r="D122">
            <v>28.294861639637698</v>
          </cell>
          <cell r="E122">
            <v>31.7100378131451</v>
          </cell>
          <cell r="F122">
            <v>34.235080735341597</v>
          </cell>
          <cell r="G122">
            <v>35.3109835429767</v>
          </cell>
          <cell r="H122">
            <v>33.597226066884296</v>
          </cell>
          <cell r="I122">
            <v>34.607780639015402</v>
          </cell>
          <cell r="J122">
            <v>41.4121226686092</v>
          </cell>
          <cell r="K122">
            <v>39.1177117262556</v>
          </cell>
          <cell r="L122">
            <v>36.901611185856297</v>
          </cell>
          <cell r="M122">
            <v>41.419775290924797</v>
          </cell>
          <cell r="N122">
            <v>48.929383852969494</v>
          </cell>
          <cell r="O122">
            <v>55.728738780380091</v>
          </cell>
          <cell r="P122">
            <v>59.344495343850596</v>
          </cell>
          <cell r="Q122">
            <v>59.000535766120493</v>
          </cell>
          <cell r="R122">
            <v>60.820097194565093</v>
          </cell>
          <cell r="S122">
            <v>60.101524557582302</v>
          </cell>
          <cell r="T122">
            <v>66.292904437374588</v>
          </cell>
          <cell r="U122">
            <v>67.040625826772995</v>
          </cell>
          <cell r="V122">
            <v>72.878501847070794</v>
          </cell>
          <cell r="W122">
            <v>70.447912920533696</v>
          </cell>
        </row>
        <row r="123">
          <cell r="N123">
            <v>43.516894751220597</v>
          </cell>
          <cell r="O123">
            <v>49.053201562345492</v>
          </cell>
          <cell r="P123">
            <v>51.805824013910694</v>
          </cell>
          <cell r="Q123">
            <v>50.311821475830591</v>
          </cell>
          <cell r="R123">
            <v>50.372741508533998</v>
          </cell>
          <cell r="S123">
            <v>49.569753568648494</v>
          </cell>
          <cell r="T123">
            <v>53.164400932360785</v>
          </cell>
          <cell r="U123">
            <v>53.522311498525809</v>
          </cell>
          <cell r="V123">
            <v>59.207586491243688</v>
          </cell>
          <cell r="W123">
            <v>55.509671718531003</v>
          </cell>
        </row>
        <row r="125">
          <cell r="N125">
            <v>5.412489101748899</v>
          </cell>
          <cell r="O125">
            <v>6.6755372180345995</v>
          </cell>
          <cell r="P125">
            <v>7.5386713299399091</v>
          </cell>
          <cell r="Q125">
            <v>8.6887142902898962</v>
          </cell>
          <cell r="R125">
            <v>10.447355686031104</v>
          </cell>
          <cell r="S125">
            <v>10.531770988933797</v>
          </cell>
          <cell r="T125">
            <v>13.128503505013819</v>
          </cell>
          <cell r="U125">
            <v>13.518314328247198</v>
          </cell>
          <cell r="V125">
            <v>13.670915355827104</v>
          </cell>
          <cell r="W125">
            <v>14.938241202002711</v>
          </cell>
        </row>
      </sheetData>
      <sheetData sheetId="5">
        <row r="122">
          <cell r="C122" t="str">
            <v>2000</v>
          </cell>
          <cell r="D122" t="str">
            <v>2001</v>
          </cell>
          <cell r="E122" t="str">
            <v>2002</v>
          </cell>
          <cell r="F122" t="str">
            <v>2003</v>
          </cell>
          <cell r="G122" t="str">
            <v>2004</v>
          </cell>
          <cell r="H122" t="str">
            <v>2005</v>
          </cell>
          <cell r="I122" t="str">
            <v>2006</v>
          </cell>
          <cell r="J122" t="str">
            <v>2007</v>
          </cell>
          <cell r="K122" t="str">
            <v>2008</v>
          </cell>
          <cell r="L122" t="str">
            <v>2009</v>
          </cell>
        </row>
        <row r="123">
          <cell r="B123" t="str">
            <v>Belgium</v>
          </cell>
          <cell r="C123">
            <v>0.42638988642373271</v>
          </cell>
          <cell r="D123">
            <v>0.42131381634725967</v>
          </cell>
          <cell r="E123">
            <v>2.3837225079117248</v>
          </cell>
          <cell r="F123">
            <v>2.7400626272801296</v>
          </cell>
          <cell r="G123">
            <v>2.9837139909508341</v>
          </cell>
          <cell r="H123">
            <v>2.9481815004155232</v>
          </cell>
          <cell r="I123">
            <v>2.8984360136660876</v>
          </cell>
          <cell r="J123">
            <v>2.8466600988860633</v>
          </cell>
          <cell r="K123">
            <v>2.8304166746413495</v>
          </cell>
          <cell r="L123">
            <v>2.5755979568024046</v>
          </cell>
        </row>
        <row r="124">
          <cell r="B124" t="str">
            <v>Bulgaria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3.1471634474132648E-2</v>
          </cell>
          <cell r="J124">
            <v>2.0304280305892031E-2</v>
          </cell>
          <cell r="K124">
            <v>3.5532490535311052E-2</v>
          </cell>
          <cell r="L124">
            <v>4.8730272734140885E-2</v>
          </cell>
        </row>
        <row r="125">
          <cell r="B125" t="str">
            <v>Czech Republic</v>
          </cell>
          <cell r="C125">
            <v>0.1218256818353522</v>
          </cell>
          <cell r="D125">
            <v>0.12690175191182521</v>
          </cell>
          <cell r="E125">
            <v>0.15228210229419026</v>
          </cell>
          <cell r="F125">
            <v>0.1746168106306715</v>
          </cell>
          <cell r="G125">
            <v>8.8323619330630335E-2</v>
          </cell>
          <cell r="H125">
            <v>8.7308405315335749E-2</v>
          </cell>
          <cell r="I125">
            <v>4.6699844703551679E-2</v>
          </cell>
          <cell r="J125">
            <v>2.2334708336481233E-2</v>
          </cell>
          <cell r="K125">
            <v>3.3502062504721854E-2</v>
          </cell>
          <cell r="L125">
            <v>3.5532490535311052E-2</v>
          </cell>
        </row>
        <row r="126">
          <cell r="B126" t="str">
            <v>Denmark</v>
          </cell>
          <cell r="C126">
            <v>11.949068960017462</v>
          </cell>
          <cell r="D126">
            <v>10.28310276091902</v>
          </cell>
          <cell r="E126">
            <v>10.353152527974347</v>
          </cell>
          <cell r="F126">
            <v>11.451614092523107</v>
          </cell>
          <cell r="G126">
            <v>13.335851304909887</v>
          </cell>
          <cell r="H126">
            <v>13.304379670435754</v>
          </cell>
          <cell r="I126">
            <v>12.313530791508223</v>
          </cell>
          <cell r="J126">
            <v>10.671929728776853</v>
          </cell>
          <cell r="K126">
            <v>8.3846525523181157</v>
          </cell>
          <cell r="L126">
            <v>7.3328908324729074</v>
          </cell>
        </row>
        <row r="127">
          <cell r="B127" t="str">
            <v>Germany (including  former GDR from 1991)</v>
          </cell>
          <cell r="C127">
            <v>2.0020020381609545</v>
          </cell>
          <cell r="D127">
            <v>0.81318642625097592</v>
          </cell>
          <cell r="E127">
            <v>1.022320513401664</v>
          </cell>
          <cell r="F127">
            <v>0.74618230124153218</v>
          </cell>
          <cell r="G127">
            <v>0.68120860426267771</v>
          </cell>
          <cell r="H127">
            <v>0.41623774627078663</v>
          </cell>
          <cell r="I127">
            <v>0.96851417059104994</v>
          </cell>
          <cell r="J127">
            <v>0.95836203043810397</v>
          </cell>
          <cell r="K127">
            <v>0.81623206829685979</v>
          </cell>
          <cell r="L127">
            <v>0.8304450645109841</v>
          </cell>
        </row>
        <row r="128">
          <cell r="B128" t="str">
            <v>Estonia</v>
          </cell>
          <cell r="C128">
            <v>2.5288981120988527</v>
          </cell>
          <cell r="D128">
            <v>1.9542869794421081</v>
          </cell>
          <cell r="E128">
            <v>2.7674734056930843</v>
          </cell>
          <cell r="F128">
            <v>1.8619025040502994</v>
          </cell>
          <cell r="G128">
            <v>1.4517560418712803</v>
          </cell>
          <cell r="H128">
            <v>2.2192578374339993</v>
          </cell>
          <cell r="I128">
            <v>3.2953846936462767</v>
          </cell>
          <cell r="J128">
            <v>1.3268847179900445</v>
          </cell>
          <cell r="K128">
            <v>0.36750747353664581</v>
          </cell>
          <cell r="L128">
            <v>0.98374238082046894</v>
          </cell>
        </row>
        <row r="129">
          <cell r="B129" t="str">
            <v>Ireland</v>
          </cell>
          <cell r="C129">
            <v>0.31776198678721035</v>
          </cell>
          <cell r="D129">
            <v>0.55938292242732557</v>
          </cell>
          <cell r="E129">
            <v>0.44466373869903553</v>
          </cell>
          <cell r="F129">
            <v>0.3441575511848699</v>
          </cell>
          <cell r="G129">
            <v>0.62638704743676921</v>
          </cell>
          <cell r="H129">
            <v>0.74212144518035383</v>
          </cell>
          <cell r="I129">
            <v>0.70455852661445351</v>
          </cell>
          <cell r="J129">
            <v>0.48324187128023038</v>
          </cell>
          <cell r="K129">
            <v>3.3502062504721854E-2</v>
          </cell>
          <cell r="L129">
            <v>0.34111190913898615</v>
          </cell>
        </row>
        <row r="130">
          <cell r="B130" t="str">
            <v>Greece</v>
          </cell>
          <cell r="C130">
            <v>4.2638988642373268E-2</v>
          </cell>
          <cell r="D130">
            <v>0.1157343977435846</v>
          </cell>
          <cell r="E130">
            <v>0.1309626079730036</v>
          </cell>
          <cell r="F130">
            <v>0.29948813451190748</v>
          </cell>
          <cell r="G130">
            <v>8.7308405315335749E-2</v>
          </cell>
          <cell r="H130">
            <v>1.8273852275302829E-2</v>
          </cell>
          <cell r="I130">
            <v>0</v>
          </cell>
          <cell r="J130">
            <v>9.9490973498870955E-2</v>
          </cell>
          <cell r="K130">
            <v>0</v>
          </cell>
          <cell r="L130">
            <v>9.8475759483576356E-2</v>
          </cell>
        </row>
        <row r="131">
          <cell r="B131" t="str">
            <v>Spain</v>
          </cell>
          <cell r="C131">
            <v>2.8425992428248847E-2</v>
          </cell>
          <cell r="D131">
            <v>8.1217121223568136E-3</v>
          </cell>
          <cell r="E131">
            <v>0.17055595456949307</v>
          </cell>
          <cell r="F131">
            <v>4.8730272734140885E-2</v>
          </cell>
          <cell r="G131">
            <v>5.3806342810613882E-2</v>
          </cell>
          <cell r="H131">
            <v>1.8273852275302829E-2</v>
          </cell>
          <cell r="I131">
            <v>1.6243424244713627E-2</v>
          </cell>
          <cell r="J131">
            <v>6.8019339024738321E-2</v>
          </cell>
          <cell r="K131">
            <v>8.0201907208273526E-2</v>
          </cell>
          <cell r="L131">
            <v>2.0304280305892034E-3</v>
          </cell>
        </row>
        <row r="132">
          <cell r="B132" t="str">
            <v>France</v>
          </cell>
          <cell r="C132">
            <v>0.83349070655686797</v>
          </cell>
          <cell r="D132">
            <v>0.7685170095780135</v>
          </cell>
          <cell r="E132">
            <v>0.51065264969318458</v>
          </cell>
          <cell r="F132">
            <v>0.78273000579213781</v>
          </cell>
          <cell r="G132">
            <v>1.1735874016805594</v>
          </cell>
          <cell r="H132">
            <v>0.44567895271433011</v>
          </cell>
          <cell r="I132">
            <v>0.5959306269779312</v>
          </cell>
          <cell r="J132">
            <v>0.87714490921453581</v>
          </cell>
          <cell r="K132">
            <v>0.74110623116505914</v>
          </cell>
          <cell r="L132">
            <v>0.7756235076850756</v>
          </cell>
        </row>
        <row r="133">
          <cell r="B133" t="str">
            <v>Italy</v>
          </cell>
          <cell r="C133">
            <v>0.270046928068364</v>
          </cell>
          <cell r="D133">
            <v>0.31268591671073731</v>
          </cell>
          <cell r="E133">
            <v>0.43958766862256249</v>
          </cell>
          <cell r="F133">
            <v>0.66801082206384788</v>
          </cell>
          <cell r="G133">
            <v>0.5167439337849522</v>
          </cell>
          <cell r="H133">
            <v>0.99186409294282574</v>
          </cell>
          <cell r="I133">
            <v>0.94719467626986331</v>
          </cell>
          <cell r="J133">
            <v>1.0273965834781369</v>
          </cell>
          <cell r="K133">
            <v>0.57867198871792291</v>
          </cell>
          <cell r="L133">
            <v>0.6903455304003292</v>
          </cell>
        </row>
        <row r="134">
          <cell r="B134" t="str">
            <v>Cyprus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9.1369261376514146E-3</v>
          </cell>
          <cell r="K134">
            <v>0</v>
          </cell>
          <cell r="L134">
            <v>1.4212996214124423E-2</v>
          </cell>
        </row>
        <row r="135">
          <cell r="B135" t="str">
            <v>Latvia</v>
          </cell>
          <cell r="C135">
            <v>0.22740793942599077</v>
          </cell>
          <cell r="D135">
            <v>0.15938860040125247</v>
          </cell>
          <cell r="E135">
            <v>0.15126688827889564</v>
          </cell>
          <cell r="F135">
            <v>0.14212996214124421</v>
          </cell>
          <cell r="G135">
            <v>0.52283521787671983</v>
          </cell>
          <cell r="H135">
            <v>0.42232903036255431</v>
          </cell>
          <cell r="I135">
            <v>0.1725863826000823</v>
          </cell>
          <cell r="J135">
            <v>0.16141902843184167</v>
          </cell>
          <cell r="K135">
            <v>0.16547988449302009</v>
          </cell>
          <cell r="L135">
            <v>0.11776482577417378</v>
          </cell>
        </row>
        <row r="136">
          <cell r="B136" t="str">
            <v>Lithuania</v>
          </cell>
          <cell r="C136">
            <v>0.79694300200626234</v>
          </cell>
          <cell r="D136">
            <v>0.44466373869903553</v>
          </cell>
          <cell r="E136">
            <v>0.53197214401437121</v>
          </cell>
          <cell r="F136">
            <v>0.50862222166259541</v>
          </cell>
          <cell r="G136">
            <v>0.4781658012037574</v>
          </cell>
          <cell r="H136">
            <v>0.48324187128023038</v>
          </cell>
          <cell r="I136">
            <v>0.35430969133781598</v>
          </cell>
          <cell r="J136">
            <v>0.38273568376606482</v>
          </cell>
          <cell r="K136">
            <v>0.30253377655779129</v>
          </cell>
          <cell r="L136">
            <v>0.22030144131892856</v>
          </cell>
        </row>
        <row r="137">
          <cell r="B137" t="str">
            <v>Luxembourg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2.0304280305892034E-3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B138" t="str">
            <v>Hungary</v>
          </cell>
          <cell r="C138">
            <v>0.23756007957893677</v>
          </cell>
          <cell r="D138">
            <v>0.15735817237066324</v>
          </cell>
          <cell r="E138">
            <v>0.20202758904362575</v>
          </cell>
          <cell r="F138">
            <v>0.10152140152946017</v>
          </cell>
          <cell r="G138">
            <v>0.12385610986594141</v>
          </cell>
          <cell r="H138">
            <v>0.1329930360035928</v>
          </cell>
          <cell r="I138">
            <v>0.16040381441654705</v>
          </cell>
          <cell r="J138">
            <v>0.10050618751416555</v>
          </cell>
          <cell r="K138">
            <v>0.10456704357534398</v>
          </cell>
          <cell r="L138">
            <v>4.6699844703551679E-2</v>
          </cell>
        </row>
        <row r="139">
          <cell r="B139" t="str">
            <v>Malta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0.14212996214124421</v>
          </cell>
          <cell r="H139">
            <v>0.1878145928295013</v>
          </cell>
          <cell r="I139">
            <v>9.1369261376514146E-2</v>
          </cell>
          <cell r="J139">
            <v>0.135023464034182</v>
          </cell>
          <cell r="K139">
            <v>0.20608844510480412</v>
          </cell>
          <cell r="L139">
            <v>0.21624058525775017</v>
          </cell>
        </row>
        <row r="140">
          <cell r="B140" t="str">
            <v>Netherlands</v>
          </cell>
          <cell r="C140">
            <v>2.4019963601870278</v>
          </cell>
          <cell r="D140">
            <v>1.9573326214879918</v>
          </cell>
          <cell r="E140">
            <v>3.4233016595733967</v>
          </cell>
          <cell r="F140">
            <v>2.495396049594131</v>
          </cell>
          <cell r="G140">
            <v>2.7583364795554326</v>
          </cell>
          <cell r="H140">
            <v>2.9999574151955479</v>
          </cell>
          <cell r="I140">
            <v>3.0304138356543859</v>
          </cell>
          <cell r="J140">
            <v>3.1745742258262193</v>
          </cell>
          <cell r="K140">
            <v>3.6232988205864332</v>
          </cell>
          <cell r="L140">
            <v>3.1481786614285596</v>
          </cell>
        </row>
        <row r="141">
          <cell r="B141" t="str">
            <v>Austria</v>
          </cell>
          <cell r="C141">
            <v>6.7004125009443707E-2</v>
          </cell>
          <cell r="D141">
            <v>9.2384475391808746E-2</v>
          </cell>
          <cell r="E141">
            <v>8.1217121223568136E-3</v>
          </cell>
          <cell r="F141">
            <v>3.0456420458838053E-3</v>
          </cell>
          <cell r="G141">
            <v>2.0304280305892034E-3</v>
          </cell>
          <cell r="H141">
            <v>6.0912840917676106E-3</v>
          </cell>
          <cell r="I141">
            <v>1.725863826000823E-2</v>
          </cell>
          <cell r="J141">
            <v>1.0152140152946016E-2</v>
          </cell>
          <cell r="K141">
            <v>2.2334708336481233E-2</v>
          </cell>
          <cell r="L141">
            <v>1.8273852275302829E-2</v>
          </cell>
        </row>
        <row r="142">
          <cell r="B142" t="str">
            <v>Poland</v>
          </cell>
          <cell r="C142">
            <v>0.30456420458838052</v>
          </cell>
          <cell r="D142">
            <v>0.1157343977435846</v>
          </cell>
          <cell r="E142">
            <v>0.29745770648131825</v>
          </cell>
          <cell r="F142">
            <v>0.2507578617777666</v>
          </cell>
          <cell r="G142">
            <v>0.66394996600266953</v>
          </cell>
          <cell r="H142">
            <v>0.49643965347906022</v>
          </cell>
          <cell r="I142">
            <v>0.4385724546072679</v>
          </cell>
          <cell r="J142">
            <v>0.65582825388031263</v>
          </cell>
          <cell r="K142">
            <v>0.5329873580296659</v>
          </cell>
          <cell r="L142">
            <v>0.3441575511848699</v>
          </cell>
        </row>
        <row r="143">
          <cell r="B143" t="str">
            <v>Portugal</v>
          </cell>
          <cell r="C143">
            <v>8.629319130004115E-2</v>
          </cell>
          <cell r="D143">
            <v>2.1319494321186634E-2</v>
          </cell>
          <cell r="E143">
            <v>3.5532490535311052E-2</v>
          </cell>
          <cell r="F143">
            <v>6.0912840917676106E-3</v>
          </cell>
          <cell r="G143">
            <v>0.12791696592711979</v>
          </cell>
          <cell r="H143">
            <v>0.14212996214124421</v>
          </cell>
          <cell r="I143">
            <v>0.17360159661537689</v>
          </cell>
          <cell r="J143">
            <v>0.21217972919657174</v>
          </cell>
          <cell r="K143">
            <v>0.21928622730363395</v>
          </cell>
          <cell r="L143">
            <v>0.3015185625424967</v>
          </cell>
        </row>
        <row r="144">
          <cell r="B144" t="str">
            <v>Romania</v>
          </cell>
          <cell r="C144">
            <v>0.19593630495185813</v>
          </cell>
          <cell r="D144">
            <v>0.13603867804947664</v>
          </cell>
          <cell r="E144">
            <v>0.41522253225549205</v>
          </cell>
          <cell r="F144">
            <v>4.2638988642373268E-2</v>
          </cell>
          <cell r="G144">
            <v>2.7410778412954244E-2</v>
          </cell>
          <cell r="H144">
            <v>0.20405801707421495</v>
          </cell>
          <cell r="I144">
            <v>0.23756007957893677</v>
          </cell>
          <cell r="J144">
            <v>0.14212996214124421</v>
          </cell>
          <cell r="K144">
            <v>0.21014930116598254</v>
          </cell>
          <cell r="L144">
            <v>0.24974264776247201</v>
          </cell>
        </row>
        <row r="145">
          <cell r="B145" t="str">
            <v>Slovenia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1.3197782198829822E-2</v>
          </cell>
          <cell r="I145">
            <v>1.725863826000823E-2</v>
          </cell>
          <cell r="J145">
            <v>3.5532490535311052E-2</v>
          </cell>
          <cell r="K145">
            <v>4.1623774627078669E-2</v>
          </cell>
          <cell r="L145">
            <v>3.5532490535311052E-2</v>
          </cell>
        </row>
        <row r="146">
          <cell r="B146" t="str">
            <v>Slovakia</v>
          </cell>
          <cell r="C146">
            <v>8.7308405315335749E-2</v>
          </cell>
          <cell r="D146">
            <v>5.78671988717923E-2</v>
          </cell>
          <cell r="E146">
            <v>1.9289066290597432E-2</v>
          </cell>
          <cell r="F146">
            <v>1.9289066290597432E-2</v>
          </cell>
          <cell r="G146">
            <v>9.6445331452987157E-2</v>
          </cell>
          <cell r="H146">
            <v>4.8730272734140885E-2</v>
          </cell>
          <cell r="I146">
            <v>0.26091000193071262</v>
          </cell>
          <cell r="J146">
            <v>0.13908432009536043</v>
          </cell>
          <cell r="K146">
            <v>9.4414903422397958E-2</v>
          </cell>
          <cell r="L146">
            <v>0.16446467047772545</v>
          </cell>
        </row>
        <row r="147">
          <cell r="B147" t="str">
            <v>Finland</v>
          </cell>
          <cell r="C147">
            <v>3.451727652001646E-2</v>
          </cell>
          <cell r="D147">
            <v>3.1471634474132648E-2</v>
          </cell>
          <cell r="E147">
            <v>2.0304280305892034E-3</v>
          </cell>
          <cell r="F147">
            <v>0</v>
          </cell>
          <cell r="G147">
            <v>3.7562918565900265E-2</v>
          </cell>
          <cell r="H147">
            <v>7.1064981070622117E-3</v>
          </cell>
          <cell r="I147">
            <v>1.2182568183535221E-2</v>
          </cell>
          <cell r="J147">
            <v>7.9186693192978927E-2</v>
          </cell>
          <cell r="K147">
            <v>8.7308405315335749E-2</v>
          </cell>
          <cell r="L147">
            <v>0.96242288649928243</v>
          </cell>
        </row>
        <row r="148">
          <cell r="B148" t="str">
            <v>Sweden</v>
          </cell>
          <cell r="C148">
            <v>0.78476043382272709</v>
          </cell>
          <cell r="D148">
            <v>0.51369829173906845</v>
          </cell>
          <cell r="E148">
            <v>0.58171763076380667</v>
          </cell>
          <cell r="F148">
            <v>0.3685226875519404</v>
          </cell>
          <cell r="G148">
            <v>0.53907864212143353</v>
          </cell>
          <cell r="H148">
            <v>0.9400881781628011</v>
          </cell>
          <cell r="I148">
            <v>1.1999829660782191</v>
          </cell>
          <cell r="J148">
            <v>0.90354047361219547</v>
          </cell>
          <cell r="K148">
            <v>1.131963627053481</v>
          </cell>
          <cell r="L148">
            <v>0.96546852854516607</v>
          </cell>
        </row>
        <row r="149">
          <cell r="B149" t="str">
            <v>United Kingdom</v>
          </cell>
          <cell r="C149">
            <v>46.665327427031663</v>
          </cell>
          <cell r="D149">
            <v>50.509942902952318</v>
          </cell>
          <cell r="E149">
            <v>44.684644883191886</v>
          </cell>
          <cell r="F149">
            <v>39.932428077597862</v>
          </cell>
          <cell r="G149">
            <v>35.528429679249882</v>
          </cell>
          <cell r="H149">
            <v>30.069623919010805</v>
          </cell>
          <cell r="I149">
            <v>32.445224714800176</v>
          </cell>
          <cell r="J149">
            <v>32.134569226120028</v>
          </cell>
          <cell r="K149">
            <v>29.657447028801197</v>
          </cell>
          <cell r="L149">
            <v>25.888972604027636</v>
          </cell>
        </row>
        <row r="150">
          <cell r="B150" t="str">
            <v>Iceland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B151" t="str">
            <v>Norway</v>
          </cell>
          <cell r="C151">
            <v>118.41456274396234</v>
          </cell>
          <cell r="D151">
            <v>110.67660151938688</v>
          </cell>
          <cell r="E151">
            <v>105.41677770614555</v>
          </cell>
          <cell r="F151">
            <v>108.72028411191418</v>
          </cell>
          <cell r="G151">
            <v>110.79233591713046</v>
          </cell>
          <cell r="H151">
            <v>99.654422955333388</v>
          </cell>
          <cell r="I151">
            <v>90.878913007126854</v>
          </cell>
          <cell r="J151">
            <v>86.19370032654227</v>
          </cell>
          <cell r="K151">
            <v>88.648487815524618</v>
          </cell>
          <cell r="L151">
            <v>81.76330636379663</v>
          </cell>
        </row>
        <row r="152">
          <cell r="B152" t="str">
            <v>Switzerland</v>
          </cell>
          <cell r="C152">
            <v>0.16547988449302009</v>
          </cell>
          <cell r="D152">
            <v>1.3197782198829822E-2</v>
          </cell>
          <cell r="E152">
            <v>1.6243424244713627E-2</v>
          </cell>
          <cell r="F152">
            <v>0</v>
          </cell>
          <cell r="G152">
            <v>0.15329731630948484</v>
          </cell>
          <cell r="H152">
            <v>0.34111190913898615</v>
          </cell>
          <cell r="I152">
            <v>0.50659179363200624</v>
          </cell>
          <cell r="J152">
            <v>0.619280549329707</v>
          </cell>
          <cell r="K152">
            <v>0.10659747160593318</v>
          </cell>
          <cell r="L152">
            <v>1.2182568183535221E-2</v>
          </cell>
        </row>
        <row r="153">
          <cell r="B153" t="str">
            <v>Montenegro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B154" t="str">
            <v>Croatia</v>
          </cell>
          <cell r="C154">
            <v>3.8578132581194864E-2</v>
          </cell>
          <cell r="D154">
            <v>1.0152140152946017E-3</v>
          </cell>
          <cell r="E154">
            <v>2.0304280305892034E-3</v>
          </cell>
          <cell r="F154">
            <v>1.0152140152946017E-3</v>
          </cell>
          <cell r="G154">
            <v>5.9897626902381498E-2</v>
          </cell>
          <cell r="H154">
            <v>1.9289066290597432E-2</v>
          </cell>
          <cell r="I154">
            <v>2.0304280305892034E-3</v>
          </cell>
          <cell r="J154">
            <v>0</v>
          </cell>
          <cell r="K154">
            <v>4.2638988642373268E-2</v>
          </cell>
          <cell r="L154">
            <v>0.19492109093656354</v>
          </cell>
        </row>
        <row r="155">
          <cell r="B155" t="str">
            <v>Former Yugoslav Republic of Macedonia, the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B156" t="str">
            <v>Turkey</v>
          </cell>
          <cell r="C156">
            <v>0.54720035424379032</v>
          </cell>
          <cell r="D156">
            <v>0.56344377848850391</v>
          </cell>
          <cell r="E156">
            <v>0.21928622730363395</v>
          </cell>
          <cell r="F156">
            <v>0.37562918565900261</v>
          </cell>
          <cell r="G156">
            <v>0.92282953990279293</v>
          </cell>
          <cell r="H156">
            <v>0.74110623116505914</v>
          </cell>
          <cell r="I156">
            <v>1.0730812141663939</v>
          </cell>
          <cell r="J156">
            <v>1.6497227748537278</v>
          </cell>
          <cell r="K156">
            <v>1.1268875569770078</v>
          </cell>
          <cell r="L156">
            <v>0.85582541489334918</v>
          </cell>
        </row>
        <row r="157">
          <cell r="B157" t="str">
            <v>Belarus</v>
          </cell>
          <cell r="C157">
            <v>0.10659747160593318</v>
          </cell>
          <cell r="D157">
            <v>9.3399689407103359E-2</v>
          </cell>
          <cell r="E157">
            <v>5.2791128795319289E-2</v>
          </cell>
          <cell r="F157">
            <v>0.1157343977435846</v>
          </cell>
          <cell r="G157">
            <v>0.65684346789560732</v>
          </cell>
          <cell r="H157">
            <v>0.19898194699774191</v>
          </cell>
          <cell r="I157">
            <v>0.16751031252360926</v>
          </cell>
          <cell r="J157">
            <v>0.22943836745657997</v>
          </cell>
          <cell r="K157">
            <v>0.21421015722716094</v>
          </cell>
          <cell r="L157">
            <v>5.8882412887086892E-2</v>
          </cell>
        </row>
        <row r="158">
          <cell r="B158" t="str">
            <v>Bosnia and Herzegovina</v>
          </cell>
          <cell r="C158">
            <v>0</v>
          </cell>
          <cell r="D158">
            <v>0</v>
          </cell>
          <cell r="E158">
            <v>0</v>
          </cell>
          <cell r="F158">
            <v>1.0152140152946017E-3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B159" t="str">
            <v>Moldova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2.6395564397659645E-2</v>
          </cell>
          <cell r="L159">
            <v>0</v>
          </cell>
        </row>
        <row r="160">
          <cell r="B160" t="str">
            <v>Russia</v>
          </cell>
          <cell r="C160">
            <v>125.70075373173169</v>
          </cell>
          <cell r="D160">
            <v>144.58373441621129</v>
          </cell>
          <cell r="E160">
            <v>163.14895311390367</v>
          </cell>
          <cell r="F160">
            <v>180.24515713146474</v>
          </cell>
          <cell r="G160">
            <v>192.93736275067786</v>
          </cell>
          <cell r="H160">
            <v>196.81548028910322</v>
          </cell>
          <cell r="I160">
            <v>199.44386937470097</v>
          </cell>
          <cell r="J160">
            <v>198.36063602038161</v>
          </cell>
          <cell r="K160">
            <v>192.37188854415876</v>
          </cell>
          <cell r="L160">
            <v>183.79840618499586</v>
          </cell>
        </row>
        <row r="161">
          <cell r="B161" t="str">
            <v>Serbia</v>
          </cell>
          <cell r="C161">
            <v>0</v>
          </cell>
          <cell r="D161">
            <v>0</v>
          </cell>
          <cell r="E161">
            <v>0</v>
          </cell>
          <cell r="F161">
            <v>8.1217121223568136E-3</v>
          </cell>
          <cell r="G161">
            <v>0</v>
          </cell>
          <cell r="H161">
            <v>1.0152140152946017E-3</v>
          </cell>
          <cell r="I161">
            <v>3.3502062504721854E-2</v>
          </cell>
          <cell r="J161">
            <v>0</v>
          </cell>
          <cell r="K161">
            <v>0</v>
          </cell>
          <cell r="L161">
            <v>0</v>
          </cell>
        </row>
        <row r="162">
          <cell r="B162" t="str">
            <v>Ukraine</v>
          </cell>
          <cell r="C162">
            <v>0.94516424823927414</v>
          </cell>
          <cell r="D162">
            <v>1.2405915266900034</v>
          </cell>
          <cell r="E162">
            <v>2.1867709889445717</v>
          </cell>
          <cell r="F162">
            <v>1.6801791953125658</v>
          </cell>
          <cell r="G162">
            <v>1.6375402066701925</v>
          </cell>
          <cell r="H162">
            <v>1.8994654226161998</v>
          </cell>
          <cell r="I162">
            <v>0.89846440353572243</v>
          </cell>
          <cell r="J162">
            <v>3.7502005724982586</v>
          </cell>
          <cell r="K162">
            <v>3.0111247693637884</v>
          </cell>
          <cell r="L162">
            <v>3.6598465251370391</v>
          </cell>
        </row>
        <row r="163">
          <cell r="B163" t="str">
            <v>Other countries of former Yugoslavia (before 1992)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4">
          <cell r="B164" t="str">
            <v>Other countries of former Soviet Union (before 1991)</v>
          </cell>
          <cell r="C164">
            <v>0.34720319323075377</v>
          </cell>
          <cell r="D164">
            <v>0.5725807046261554</v>
          </cell>
          <cell r="E164">
            <v>1.5116536687736619</v>
          </cell>
          <cell r="F164">
            <v>0.39085739588842167</v>
          </cell>
          <cell r="G164">
            <v>0</v>
          </cell>
          <cell r="H164">
            <v>0.35634011936840515</v>
          </cell>
          <cell r="I164">
            <v>0.15126688827889564</v>
          </cell>
          <cell r="J164">
            <v>0</v>
          </cell>
          <cell r="K164">
            <v>0</v>
          </cell>
          <cell r="L164">
            <v>0</v>
          </cell>
        </row>
        <row r="165">
          <cell r="B165" t="str">
            <v>Other european countries (aggregate changing according to the context)</v>
          </cell>
          <cell r="C165">
            <v>7.9186693192978927E-2</v>
          </cell>
          <cell r="D165">
            <v>0.19695151896715271</v>
          </cell>
          <cell r="E165">
            <v>0.13603867804947664</v>
          </cell>
          <cell r="F165">
            <v>0.15126688827889564</v>
          </cell>
          <cell r="G165">
            <v>0</v>
          </cell>
          <cell r="H165">
            <v>4.5684630688257073E-2</v>
          </cell>
          <cell r="I165">
            <v>0.22943836745657997</v>
          </cell>
          <cell r="J165">
            <v>0.25380350382365041</v>
          </cell>
          <cell r="K165">
            <v>0.29136642238955068</v>
          </cell>
          <cell r="L165">
            <v>0.2944120644354345</v>
          </cell>
        </row>
        <row r="166">
          <cell r="B166" t="str">
            <v>Angola</v>
          </cell>
          <cell r="C166">
            <v>3.9207565270677516</v>
          </cell>
          <cell r="D166">
            <v>6.7582796998161632</v>
          </cell>
          <cell r="E166">
            <v>7.3623320389164508</v>
          </cell>
          <cell r="F166">
            <v>4.3654202657667875</v>
          </cell>
          <cell r="G166">
            <v>3.4720319323075377</v>
          </cell>
          <cell r="H166">
            <v>7.1724870180563602</v>
          </cell>
          <cell r="I166">
            <v>4.3146595650020574</v>
          </cell>
          <cell r="J166">
            <v>11.562272420190219</v>
          </cell>
          <cell r="K166">
            <v>14.979482795671847</v>
          </cell>
          <cell r="L166">
            <v>14.297258977393874</v>
          </cell>
        </row>
        <row r="167">
          <cell r="B167" t="str">
            <v>Cameroon</v>
          </cell>
          <cell r="C167">
            <v>3.116707026954427</v>
          </cell>
          <cell r="D167">
            <v>3.7248202221158935</v>
          </cell>
          <cell r="E167">
            <v>3.7999460592476941</v>
          </cell>
          <cell r="F167">
            <v>3.4852297145063678</v>
          </cell>
          <cell r="G167">
            <v>4.0852211975454766</v>
          </cell>
          <cell r="H167">
            <v>4.091312481637245</v>
          </cell>
          <cell r="I167">
            <v>4.1958795252125887</v>
          </cell>
          <cell r="J167">
            <v>3.7329419342382502</v>
          </cell>
          <cell r="K167">
            <v>2.7745799038001464</v>
          </cell>
          <cell r="L167">
            <v>2.2365164756940077</v>
          </cell>
        </row>
        <row r="168">
          <cell r="B168" t="str">
            <v>Congo</v>
          </cell>
          <cell r="C168">
            <v>0.68729988835444533</v>
          </cell>
          <cell r="D168">
            <v>1.3126717217759198</v>
          </cell>
          <cell r="E168">
            <v>2.0558083809715679</v>
          </cell>
          <cell r="F168">
            <v>0.21421015722716094</v>
          </cell>
          <cell r="G168">
            <v>0.22131665533422315</v>
          </cell>
          <cell r="H168">
            <v>0.6730868921403208</v>
          </cell>
          <cell r="I168">
            <v>0.48324187128023038</v>
          </cell>
          <cell r="J168">
            <v>0.26497085799189102</v>
          </cell>
          <cell r="K168">
            <v>1.0202900853710746</v>
          </cell>
          <cell r="L168">
            <v>1.814187445331453</v>
          </cell>
        </row>
        <row r="169">
          <cell r="B169" t="str">
            <v>Democratic Republic of the Congo</v>
          </cell>
          <cell r="C169">
            <v>9.2384475391808746E-2</v>
          </cell>
          <cell r="D169">
            <v>0</v>
          </cell>
          <cell r="E169">
            <v>5.0760700764730084E-2</v>
          </cell>
          <cell r="F169">
            <v>0.10253661554475477</v>
          </cell>
          <cell r="G169">
            <v>0</v>
          </cell>
          <cell r="H169">
            <v>4.8730272734140885E-2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</row>
        <row r="170">
          <cell r="B170" t="str">
            <v>Gabon</v>
          </cell>
          <cell r="C170">
            <v>0.57055027659556612</v>
          </cell>
          <cell r="D170">
            <v>1.6679966271290305</v>
          </cell>
          <cell r="E170">
            <v>0.53400257204496049</v>
          </cell>
          <cell r="F170">
            <v>0.44973980877550856</v>
          </cell>
          <cell r="G170">
            <v>0.36344661747546742</v>
          </cell>
          <cell r="H170">
            <v>0.52080478984613066</v>
          </cell>
          <cell r="I170">
            <v>0.83958199064863559</v>
          </cell>
          <cell r="J170">
            <v>1.0233357274169583</v>
          </cell>
          <cell r="K170">
            <v>1.6314489225784248</v>
          </cell>
          <cell r="L170">
            <v>1.4669842521006995</v>
          </cell>
        </row>
        <row r="171">
          <cell r="B171" t="str">
            <v>Algeria</v>
          </cell>
          <cell r="C171">
            <v>22.212882654645885</v>
          </cell>
          <cell r="D171">
            <v>20.59666194229688</v>
          </cell>
          <cell r="E171">
            <v>18.767246286736004</v>
          </cell>
          <cell r="F171">
            <v>19.448454890998683</v>
          </cell>
          <cell r="G171">
            <v>22.393590749368322</v>
          </cell>
          <cell r="H171">
            <v>23.717429825312482</v>
          </cell>
          <cell r="I171">
            <v>17.247470905839986</v>
          </cell>
          <cell r="J171">
            <v>13.823154032251296</v>
          </cell>
          <cell r="K171">
            <v>17.967257642683862</v>
          </cell>
          <cell r="L171">
            <v>11.854654056595063</v>
          </cell>
        </row>
        <row r="172">
          <cell r="B172" t="str">
            <v>Egypt</v>
          </cell>
          <cell r="C172">
            <v>5.8740282924945646</v>
          </cell>
          <cell r="D172">
            <v>3.9441064494195275</v>
          </cell>
          <cell r="E172">
            <v>3.9999432202607306</v>
          </cell>
          <cell r="F172">
            <v>3.7908091331100429</v>
          </cell>
          <cell r="G172">
            <v>4.3887701881185635</v>
          </cell>
          <cell r="H172">
            <v>1.9502261233809297</v>
          </cell>
          <cell r="I172">
            <v>4.2852183585585131</v>
          </cell>
          <cell r="J172">
            <v>3.6639073811982175</v>
          </cell>
          <cell r="K172">
            <v>4.4496830290362386</v>
          </cell>
          <cell r="L172">
            <v>5.235458676874261</v>
          </cell>
        </row>
        <row r="173">
          <cell r="B173" t="str">
            <v>Libya</v>
          </cell>
          <cell r="C173">
            <v>48.352613120451288</v>
          </cell>
          <cell r="D173">
            <v>46.153659563323174</v>
          </cell>
          <cell r="E173">
            <v>41.124289331553719</v>
          </cell>
          <cell r="F173">
            <v>48.0115012113123</v>
          </cell>
          <cell r="G173">
            <v>52.231745872891956</v>
          </cell>
          <cell r="H173">
            <v>52.905847979047579</v>
          </cell>
          <cell r="I173">
            <v>55.915957534396071</v>
          </cell>
          <cell r="J173">
            <v>59.342304836015344</v>
          </cell>
          <cell r="K173">
            <v>60.794060877886629</v>
          </cell>
          <cell r="L173">
            <v>51.445970225053941</v>
          </cell>
        </row>
        <row r="174">
          <cell r="B174" t="str">
            <v>Tunisia</v>
          </cell>
          <cell r="C174">
            <v>1.7157116858478769</v>
          </cell>
          <cell r="D174">
            <v>1.503531956651305</v>
          </cell>
          <cell r="E174">
            <v>2.2558055419846053</v>
          </cell>
          <cell r="F174">
            <v>2.2365164756940077</v>
          </cell>
          <cell r="G174">
            <v>1.6791639812972712</v>
          </cell>
          <cell r="H174">
            <v>1.7542898184290716</v>
          </cell>
          <cell r="I174">
            <v>1.4263756914889152</v>
          </cell>
          <cell r="J174">
            <v>2.4750917692882388</v>
          </cell>
          <cell r="K174">
            <v>2.4202702124623303</v>
          </cell>
          <cell r="L174">
            <v>2.6903171405306945</v>
          </cell>
        </row>
        <row r="175">
          <cell r="B175" t="str">
            <v>Nigeria</v>
          </cell>
          <cell r="C175">
            <v>22.74790044070614</v>
          </cell>
          <cell r="D175">
            <v>26.132623967698343</v>
          </cell>
          <cell r="E175">
            <v>18.971304303810221</v>
          </cell>
          <cell r="F175">
            <v>23.577330291201829</v>
          </cell>
          <cell r="G175">
            <v>15.084049839247191</v>
          </cell>
          <cell r="H175">
            <v>18.912421890923135</v>
          </cell>
          <cell r="I175">
            <v>20.587525016159226</v>
          </cell>
          <cell r="J175">
            <v>15.759167159418102</v>
          </cell>
          <cell r="K175">
            <v>23.132666552502794</v>
          </cell>
          <cell r="L175">
            <v>23.934685624585526</v>
          </cell>
        </row>
        <row r="176">
          <cell r="B176" t="str">
            <v>Other African countries (aggregate changing according to the context)</v>
          </cell>
          <cell r="C176">
            <v>3.5512186255005167</v>
          </cell>
          <cell r="D176">
            <v>4.5136415119997988</v>
          </cell>
          <cell r="E176">
            <v>4.6161781275445541</v>
          </cell>
          <cell r="F176">
            <v>5.2151543965683684</v>
          </cell>
          <cell r="G176">
            <v>3.9278630251748137</v>
          </cell>
          <cell r="H176">
            <v>5.4943382507743843</v>
          </cell>
          <cell r="I176">
            <v>6.5471151846348858</v>
          </cell>
          <cell r="J176">
            <v>8.0303428609802978</v>
          </cell>
          <cell r="K176">
            <v>9.7795566093328983</v>
          </cell>
          <cell r="L176">
            <v>7.7217178003307403</v>
          </cell>
        </row>
        <row r="177">
          <cell r="B177" t="str">
            <v>Canada</v>
          </cell>
          <cell r="C177">
            <v>8.1217121223568126E-2</v>
          </cell>
          <cell r="D177">
            <v>0</v>
          </cell>
          <cell r="E177">
            <v>0</v>
          </cell>
          <cell r="F177">
            <v>0</v>
          </cell>
          <cell r="G177">
            <v>1.0152140152946017E-3</v>
          </cell>
          <cell r="H177">
            <v>0</v>
          </cell>
          <cell r="I177">
            <v>0</v>
          </cell>
          <cell r="J177">
            <v>0.16852552653890387</v>
          </cell>
          <cell r="K177">
            <v>3.3502062504721854E-2</v>
          </cell>
          <cell r="L177">
            <v>0.10558225759063858</v>
          </cell>
        </row>
        <row r="178">
          <cell r="B178" t="str">
            <v>United States</v>
          </cell>
          <cell r="C178">
            <v>7.512583713180053E-2</v>
          </cell>
          <cell r="D178">
            <v>0.74009101714976466</v>
          </cell>
          <cell r="E178">
            <v>0.540093856136728</v>
          </cell>
          <cell r="F178">
            <v>0.50253093757082778</v>
          </cell>
          <cell r="G178">
            <v>0.88729704936748177</v>
          </cell>
          <cell r="H178">
            <v>9.746054546828177E-2</v>
          </cell>
          <cell r="I178">
            <v>0.23248400950246378</v>
          </cell>
          <cell r="J178">
            <v>9.9490973498870955E-2</v>
          </cell>
          <cell r="K178">
            <v>1.4192691933818531</v>
          </cell>
          <cell r="L178">
            <v>6.1928054932970704E-2</v>
          </cell>
        </row>
        <row r="179">
          <cell r="B179" t="str">
            <v>Bahamas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0.10253661554475477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 t="str">
            <v>Former Netherlands Antilles</v>
          </cell>
          <cell r="C180">
            <v>0.12588653789653059</v>
          </cell>
          <cell r="D180">
            <v>0.24162093564011519</v>
          </cell>
          <cell r="E180">
            <v>0.11674961175887918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6.0912840917676106E-3</v>
          </cell>
          <cell r="L180">
            <v>5.0760700764730078E-3</v>
          </cell>
        </row>
        <row r="181">
          <cell r="B181" t="str">
            <v>Trinidad and Tobago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0.30862506064955891</v>
          </cell>
          <cell r="K181">
            <v>1.9014958506467889</v>
          </cell>
          <cell r="L181">
            <v>0.6659803940332587</v>
          </cell>
        </row>
        <row r="182">
          <cell r="B182" t="str">
            <v>Mexico</v>
          </cell>
          <cell r="C182">
            <v>9.9186409294282587</v>
          </cell>
          <cell r="D182">
            <v>9.4323534161021438</v>
          </cell>
          <cell r="E182">
            <v>9.8150890998682083</v>
          </cell>
          <cell r="F182">
            <v>8.802920726619492</v>
          </cell>
          <cell r="G182">
            <v>8.9420050467148524</v>
          </cell>
          <cell r="H182">
            <v>10.816090118948686</v>
          </cell>
          <cell r="I182">
            <v>8.8354075751089187</v>
          </cell>
          <cell r="J182">
            <v>8.7541904538853501</v>
          </cell>
          <cell r="K182">
            <v>8.8932747739807105</v>
          </cell>
          <cell r="L182">
            <v>6.0872232357064311</v>
          </cell>
        </row>
        <row r="183">
          <cell r="B183" t="str">
            <v>Argentina</v>
          </cell>
          <cell r="C183">
            <v>0.1329930360035928</v>
          </cell>
          <cell r="D183">
            <v>0.10355182956004937</v>
          </cell>
          <cell r="E183">
            <v>0.19086023487538512</v>
          </cell>
          <cell r="F183">
            <v>0.135023464034182</v>
          </cell>
          <cell r="G183">
            <v>0</v>
          </cell>
          <cell r="H183">
            <v>2.4365136367070443E-2</v>
          </cell>
          <cell r="I183">
            <v>0</v>
          </cell>
          <cell r="J183">
            <v>0</v>
          </cell>
          <cell r="K183">
            <v>0</v>
          </cell>
          <cell r="L183">
            <v>4.3654202657667875E-2</v>
          </cell>
        </row>
        <row r="184">
          <cell r="B184" t="str">
            <v>Brazil</v>
          </cell>
          <cell r="C184">
            <v>0.14314517615653885</v>
          </cell>
          <cell r="D184">
            <v>1.4436343297489236</v>
          </cell>
          <cell r="E184">
            <v>1.6426162767466657</v>
          </cell>
          <cell r="F184">
            <v>3.354267106533364</v>
          </cell>
          <cell r="G184">
            <v>1.7979440210867395</v>
          </cell>
          <cell r="H184">
            <v>2.7014844946989349</v>
          </cell>
          <cell r="I184">
            <v>2.8639187371460713</v>
          </cell>
          <cell r="J184">
            <v>4.2699901483290938</v>
          </cell>
          <cell r="K184">
            <v>3.840554619859478</v>
          </cell>
          <cell r="L184">
            <v>3.4700015042769481</v>
          </cell>
        </row>
        <row r="185">
          <cell r="B185" t="str">
            <v>Colombia</v>
          </cell>
          <cell r="C185">
            <v>0</v>
          </cell>
          <cell r="D185">
            <v>7.6141051147095129E-2</v>
          </cell>
          <cell r="E185">
            <v>0.46192237695904376</v>
          </cell>
          <cell r="F185">
            <v>0</v>
          </cell>
          <cell r="G185">
            <v>0</v>
          </cell>
          <cell r="H185">
            <v>0</v>
          </cell>
          <cell r="I185">
            <v>0.25786435988482886</v>
          </cell>
          <cell r="J185">
            <v>0.15025167426360106</v>
          </cell>
          <cell r="K185">
            <v>0</v>
          </cell>
          <cell r="L185">
            <v>0.10456704357534398</v>
          </cell>
        </row>
        <row r="186">
          <cell r="B186" t="str">
            <v>Ecuador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7.6141051147095129E-2</v>
          </cell>
          <cell r="J186">
            <v>0</v>
          </cell>
          <cell r="K186">
            <v>0</v>
          </cell>
          <cell r="L186">
            <v>0</v>
          </cell>
        </row>
        <row r="187">
          <cell r="B187" t="str">
            <v>Peru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B188" t="str">
            <v>Venezuela</v>
          </cell>
          <cell r="C188">
            <v>8.3349070655686788</v>
          </cell>
          <cell r="D188">
            <v>10.415080582907319</v>
          </cell>
          <cell r="E188">
            <v>10.085136027936572</v>
          </cell>
          <cell r="F188">
            <v>5.1166786370847923</v>
          </cell>
          <cell r="G188">
            <v>4.4517134570668286</v>
          </cell>
          <cell r="H188">
            <v>7.1613196638881202</v>
          </cell>
          <cell r="I188">
            <v>10.888170314034603</v>
          </cell>
          <cell r="J188">
            <v>9.6242288649928227</v>
          </cell>
          <cell r="K188">
            <v>9.4404751282245023</v>
          </cell>
          <cell r="L188">
            <v>9.0414960202137227</v>
          </cell>
        </row>
        <row r="189">
          <cell r="B189" t="str">
            <v>Other American countries  (aggregate changing according to the context)</v>
          </cell>
          <cell r="C189">
            <v>0.18679937881420672</v>
          </cell>
          <cell r="D189">
            <v>1.3197782198829822E-2</v>
          </cell>
          <cell r="E189">
            <v>0</v>
          </cell>
          <cell r="F189">
            <v>5.9897626902381498E-2</v>
          </cell>
          <cell r="G189">
            <v>0</v>
          </cell>
          <cell r="H189">
            <v>6.1928054932970704E-2</v>
          </cell>
          <cell r="I189">
            <v>8.2232335238862725E-2</v>
          </cell>
          <cell r="J189">
            <v>0</v>
          </cell>
          <cell r="K189">
            <v>8.5277977284746537E-2</v>
          </cell>
          <cell r="L189">
            <v>0</v>
          </cell>
        </row>
        <row r="190">
          <cell r="B190" t="str">
            <v>Kazakhstan</v>
          </cell>
          <cell r="C190">
            <v>10.086151241951868</v>
          </cell>
          <cell r="D190">
            <v>9.2303258270585182</v>
          </cell>
          <cell r="E190">
            <v>13.617065587146492</v>
          </cell>
          <cell r="F190">
            <v>16.26169809698893</v>
          </cell>
          <cell r="G190">
            <v>20.483973186599179</v>
          </cell>
          <cell r="H190">
            <v>26.841243350373976</v>
          </cell>
          <cell r="I190">
            <v>27.223979034140037</v>
          </cell>
          <cell r="J190">
            <v>27.499102032284874</v>
          </cell>
          <cell r="K190">
            <v>28.997557918859709</v>
          </cell>
          <cell r="L190">
            <v>28.968116712416162</v>
          </cell>
        </row>
        <row r="191">
          <cell r="B191" t="str">
            <v>Kyrgyzstan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B192" t="str">
            <v>Tajikistan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1.1167354168240617E-2</v>
          </cell>
          <cell r="K192">
            <v>0</v>
          </cell>
          <cell r="L192">
            <v>0</v>
          </cell>
        </row>
        <row r="193">
          <cell r="B193" t="str">
            <v>Turkmenistan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0.41623774627078663</v>
          </cell>
          <cell r="H193">
            <v>0.3878117538425378</v>
          </cell>
          <cell r="I193">
            <v>0.22233186934951776</v>
          </cell>
          <cell r="J193">
            <v>9.4414903422397958E-2</v>
          </cell>
          <cell r="K193">
            <v>0.33299019701662935</v>
          </cell>
          <cell r="L193">
            <v>0.23756007957893677</v>
          </cell>
        </row>
        <row r="194">
          <cell r="B194" t="str">
            <v>Uzbekistan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3.0456420458838053E-3</v>
          </cell>
          <cell r="I194">
            <v>7.1064981070622117E-3</v>
          </cell>
          <cell r="J194">
            <v>6.0912840917676106E-3</v>
          </cell>
          <cell r="K194">
            <v>6.0912840917676106E-3</v>
          </cell>
          <cell r="L194">
            <v>3.0456420458838053E-3</v>
          </cell>
        </row>
        <row r="195">
          <cell r="B195" t="str">
            <v>China (except Hong Kong)</v>
          </cell>
          <cell r="C195">
            <v>0</v>
          </cell>
          <cell r="D195">
            <v>9.1369261376514146E-3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2.0304280305892034E-3</v>
          </cell>
          <cell r="L195">
            <v>0</v>
          </cell>
        </row>
        <row r="196">
          <cell r="B196" t="str">
            <v>Hong Kong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B197" t="str">
            <v>Japan</v>
          </cell>
          <cell r="C197">
            <v>1.0152140152946017E-3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1.0152140152946017E-3</v>
          </cell>
          <cell r="K197">
            <v>0</v>
          </cell>
          <cell r="L197">
            <v>0</v>
          </cell>
        </row>
        <row r="198">
          <cell r="B198" t="str">
            <v>South Korea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1.0152140152946017E-3</v>
          </cell>
          <cell r="I198">
            <v>2.9441206443543446E-2</v>
          </cell>
          <cell r="J198">
            <v>7.1064981070622117E-3</v>
          </cell>
          <cell r="K198">
            <v>2.7410778412954244E-2</v>
          </cell>
          <cell r="L198">
            <v>8.1217121223568136E-3</v>
          </cell>
        </row>
        <row r="199">
          <cell r="B199" t="str">
            <v>India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1.6243424244713627E-2</v>
          </cell>
          <cell r="I199">
            <v>0</v>
          </cell>
          <cell r="J199">
            <v>1.9289066290597432E-2</v>
          </cell>
          <cell r="K199">
            <v>1.0152140152946016E-2</v>
          </cell>
          <cell r="L199">
            <v>0.16547988449302009</v>
          </cell>
        </row>
        <row r="200">
          <cell r="B200" t="str">
            <v>Iran</v>
          </cell>
          <cell r="C200">
            <v>36.045173613034827</v>
          </cell>
          <cell r="D200">
            <v>31.904115644648151</v>
          </cell>
          <cell r="E200">
            <v>26.32246898855843</v>
          </cell>
          <cell r="F200">
            <v>35.201530766325021</v>
          </cell>
          <cell r="G200">
            <v>36.519278558177405</v>
          </cell>
          <cell r="H200">
            <v>36.152786298656061</v>
          </cell>
          <cell r="I200">
            <v>37.563933779915551</v>
          </cell>
          <cell r="J200">
            <v>35.740609408446453</v>
          </cell>
          <cell r="K200">
            <v>31.833050663577531</v>
          </cell>
          <cell r="L200">
            <v>26.888958409092819</v>
          </cell>
        </row>
        <row r="201">
          <cell r="B201" t="str">
            <v>Brunei Darussalam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B202" t="str">
            <v>Indonesia</v>
          </cell>
          <cell r="C202">
            <v>0</v>
          </cell>
          <cell r="D202">
            <v>0</v>
          </cell>
          <cell r="E202">
            <v>0</v>
          </cell>
          <cell r="F202">
            <v>0.31674677277191571</v>
          </cell>
          <cell r="G202">
            <v>0</v>
          </cell>
          <cell r="H202">
            <v>0</v>
          </cell>
          <cell r="I202">
            <v>0</v>
          </cell>
          <cell r="J202">
            <v>3.0456420458838053E-3</v>
          </cell>
          <cell r="K202">
            <v>1.0152140152946016E-2</v>
          </cell>
          <cell r="L202">
            <v>2.0304280305892034E-3</v>
          </cell>
        </row>
        <row r="203">
          <cell r="B203" t="str">
            <v>Malaysia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0.2487274337471774</v>
          </cell>
          <cell r="H203">
            <v>0</v>
          </cell>
          <cell r="I203">
            <v>0</v>
          </cell>
          <cell r="J203">
            <v>6.0912840917676106E-3</v>
          </cell>
          <cell r="K203">
            <v>2.5380350382365042E-2</v>
          </cell>
          <cell r="L203">
            <v>2.6395564397659645E-2</v>
          </cell>
        </row>
        <row r="204">
          <cell r="B204" t="str">
            <v>Singapore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5.0760700764730078E-3</v>
          </cell>
          <cell r="H204">
            <v>1.0152140152946016E-2</v>
          </cell>
          <cell r="I204">
            <v>4.0608560611784068E-3</v>
          </cell>
          <cell r="J204">
            <v>0</v>
          </cell>
          <cell r="K204">
            <v>0</v>
          </cell>
          <cell r="L204">
            <v>0</v>
          </cell>
        </row>
        <row r="205">
          <cell r="B205" t="str">
            <v>Vietnam</v>
          </cell>
          <cell r="C205">
            <v>0</v>
          </cell>
          <cell r="D205">
            <v>2.2334708336481233E-2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B206" t="str">
            <v>Armenia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7">
          <cell r="B207" t="str">
            <v>Azerbaijan</v>
          </cell>
          <cell r="C207">
            <v>3.7684744247735611</v>
          </cell>
          <cell r="D207">
            <v>4.7603385177163871</v>
          </cell>
          <cell r="E207">
            <v>5.4212428416731724</v>
          </cell>
          <cell r="F207">
            <v>5.7613395367968643</v>
          </cell>
          <cell r="G207">
            <v>5.2984019458225253</v>
          </cell>
          <cell r="H207">
            <v>7.5643596279600773</v>
          </cell>
          <cell r="I207">
            <v>12.879004998027316</v>
          </cell>
          <cell r="J207">
            <v>16.947982771328078</v>
          </cell>
          <cell r="K207">
            <v>18.355069396526396</v>
          </cell>
          <cell r="L207">
            <v>20.970260699925294</v>
          </cell>
        </row>
        <row r="208">
          <cell r="B208" t="str">
            <v>Bahrain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3.3502062504721854E-2</v>
          </cell>
          <cell r="L208">
            <v>0</v>
          </cell>
        </row>
        <row r="209">
          <cell r="B209" t="str">
            <v>Georgia</v>
          </cell>
          <cell r="C209">
            <v>0.52385043189201441</v>
          </cell>
          <cell r="D209">
            <v>0.44669416672962475</v>
          </cell>
          <cell r="E209">
            <v>0.7370453751038808</v>
          </cell>
          <cell r="F209">
            <v>0.51369829173906845</v>
          </cell>
          <cell r="G209">
            <v>0.32283805686368333</v>
          </cell>
          <cell r="H209">
            <v>9.5430117437692558E-2</v>
          </cell>
          <cell r="I209">
            <v>0.13705389206477123</v>
          </cell>
          <cell r="J209">
            <v>2.0304280305892031E-2</v>
          </cell>
          <cell r="K209">
            <v>0.63958482963559904</v>
          </cell>
          <cell r="L209">
            <v>1.3400825001888741</v>
          </cell>
        </row>
        <row r="210">
          <cell r="B210" t="str">
            <v>Iraq</v>
          </cell>
          <cell r="C210">
            <v>31.725437977956304</v>
          </cell>
          <cell r="D210">
            <v>20.702244199887517</v>
          </cell>
          <cell r="E210">
            <v>16.238348174637153</v>
          </cell>
          <cell r="F210">
            <v>8.6039387796217497</v>
          </cell>
          <cell r="G210">
            <v>13.077986945025058</v>
          </cell>
          <cell r="H210">
            <v>12.476980247970655</v>
          </cell>
          <cell r="I210">
            <v>16.993667402016339</v>
          </cell>
          <cell r="J210">
            <v>19.5205350860846</v>
          </cell>
          <cell r="K210">
            <v>19.241351231878582</v>
          </cell>
          <cell r="L210">
            <v>20.246413107020242</v>
          </cell>
        </row>
        <row r="211">
          <cell r="B211" t="str">
            <v>Kuwait</v>
          </cell>
          <cell r="C211">
            <v>9.9166105013976686</v>
          </cell>
          <cell r="D211">
            <v>8.1115599822038682</v>
          </cell>
          <cell r="E211">
            <v>6.4811262736407373</v>
          </cell>
          <cell r="F211">
            <v>6.3471180236218494</v>
          </cell>
          <cell r="G211">
            <v>6.7054885710208438</v>
          </cell>
          <cell r="H211">
            <v>7.7369460105601595</v>
          </cell>
          <cell r="I211">
            <v>7.1014220369857384</v>
          </cell>
          <cell r="J211">
            <v>6.5775716050937243</v>
          </cell>
          <cell r="K211">
            <v>6.1136188001040912</v>
          </cell>
          <cell r="L211">
            <v>4.1644078907384552</v>
          </cell>
        </row>
        <row r="212">
          <cell r="B212" t="str">
            <v>Oman</v>
          </cell>
          <cell r="C212">
            <v>0</v>
          </cell>
          <cell r="D212">
            <v>0</v>
          </cell>
          <cell r="E212">
            <v>0.18679937881420672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9.4414903422397958E-2</v>
          </cell>
          <cell r="K212">
            <v>0.23756007957893677</v>
          </cell>
          <cell r="L212">
            <v>0</v>
          </cell>
        </row>
        <row r="213">
          <cell r="B213" t="str">
            <v>Qatar</v>
          </cell>
          <cell r="C213">
            <v>0.13603867804947664</v>
          </cell>
          <cell r="D213">
            <v>0</v>
          </cell>
          <cell r="E213">
            <v>2.8425992428248847E-2</v>
          </cell>
          <cell r="F213">
            <v>4.5684630688257073E-2</v>
          </cell>
          <cell r="G213">
            <v>0.13400825001888741</v>
          </cell>
          <cell r="H213">
            <v>4.0608560611784068E-3</v>
          </cell>
          <cell r="I213">
            <v>0</v>
          </cell>
          <cell r="J213">
            <v>0</v>
          </cell>
          <cell r="K213">
            <v>4.5684630688257073E-2</v>
          </cell>
          <cell r="L213">
            <v>0.6507521838038397</v>
          </cell>
        </row>
        <row r="214">
          <cell r="B214" t="str">
            <v>Saudi Arabia</v>
          </cell>
          <cell r="C214">
            <v>66.197029867284499</v>
          </cell>
          <cell r="D214">
            <v>58.485464207106709</v>
          </cell>
          <cell r="E214">
            <v>54.103800517095202</v>
          </cell>
          <cell r="F214">
            <v>62.498605209566264</v>
          </cell>
          <cell r="G214">
            <v>65.558460251664187</v>
          </cell>
          <cell r="H214">
            <v>61.672221001116462</v>
          </cell>
          <cell r="I214">
            <v>52.21144159258607</v>
          </cell>
          <cell r="J214">
            <v>41.526314081610387</v>
          </cell>
          <cell r="K214">
            <v>39.795374185533085</v>
          </cell>
          <cell r="L214">
            <v>30.863521278971184</v>
          </cell>
        </row>
        <row r="215">
          <cell r="B215" t="str">
            <v>Syria</v>
          </cell>
          <cell r="C215">
            <v>13.732799984890077</v>
          </cell>
          <cell r="D215">
            <v>20.769248324896964</v>
          </cell>
          <cell r="E215">
            <v>21.370255021951365</v>
          </cell>
          <cell r="F215">
            <v>13.380520721582851</v>
          </cell>
          <cell r="G215">
            <v>9.2191584728902782</v>
          </cell>
          <cell r="H215">
            <v>9.164336916064368</v>
          </cell>
          <cell r="I215">
            <v>7.6476071772142342</v>
          </cell>
          <cell r="J215">
            <v>8.3795764822416423</v>
          </cell>
          <cell r="K215">
            <v>7.2628410654175806</v>
          </cell>
          <cell r="L215">
            <v>7.1308632434292818</v>
          </cell>
        </row>
        <row r="216">
          <cell r="B216" t="str">
            <v>United Arab Emirates</v>
          </cell>
          <cell r="C216">
            <v>0.14923646024830642</v>
          </cell>
          <cell r="D216">
            <v>0.35938576141428902</v>
          </cell>
          <cell r="E216">
            <v>0</v>
          </cell>
          <cell r="F216">
            <v>6.903455304003292E-2</v>
          </cell>
          <cell r="G216">
            <v>8.5277977284746537E-2</v>
          </cell>
          <cell r="H216">
            <v>1.0974463505334642</v>
          </cell>
          <cell r="I216">
            <v>1.613175070303122</v>
          </cell>
          <cell r="J216">
            <v>1.4771363922536453</v>
          </cell>
          <cell r="K216">
            <v>0.6741021061556155</v>
          </cell>
          <cell r="L216">
            <v>0.62029576334500169</v>
          </cell>
        </row>
        <row r="217">
          <cell r="B217" t="str">
            <v>Yemen</v>
          </cell>
          <cell r="C217">
            <v>0.12690175191182521</v>
          </cell>
          <cell r="D217">
            <v>0.12588653789653059</v>
          </cell>
          <cell r="E217">
            <v>7.8171479177684328E-2</v>
          </cell>
          <cell r="F217">
            <v>0</v>
          </cell>
          <cell r="G217">
            <v>8.629319130004115E-2</v>
          </cell>
          <cell r="H217">
            <v>0</v>
          </cell>
          <cell r="I217">
            <v>8.2232335238862725E-2</v>
          </cell>
          <cell r="J217">
            <v>0.24263614965540978</v>
          </cell>
          <cell r="K217">
            <v>0</v>
          </cell>
          <cell r="L217">
            <v>0</v>
          </cell>
        </row>
        <row r="218">
          <cell r="B218" t="str">
            <v>Near and Middle East Asia (aggregate changing according to the context)</v>
          </cell>
          <cell r="C218">
            <v>0.20608844510480412</v>
          </cell>
          <cell r="D218">
            <v>3.0456420458838049E-2</v>
          </cell>
          <cell r="E218">
            <v>0</v>
          </cell>
          <cell r="F218">
            <v>2.8425992428248847E-2</v>
          </cell>
          <cell r="G218">
            <v>9.3399689407103359E-2</v>
          </cell>
          <cell r="H218">
            <v>5.0760700764730078E-3</v>
          </cell>
          <cell r="I218">
            <v>0.18070809472243909</v>
          </cell>
          <cell r="J218">
            <v>0.36547704550605659</v>
          </cell>
          <cell r="K218">
            <v>0.29644249246602367</v>
          </cell>
          <cell r="L218">
            <v>8.1217121223568126E-2</v>
          </cell>
        </row>
        <row r="219">
          <cell r="B219" t="str">
            <v>Other Asian countries (aggregate changing according to the context)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6.4973696978854509E-2</v>
          </cell>
          <cell r="J219">
            <v>3.0456420458838053E-3</v>
          </cell>
          <cell r="K219">
            <v>6.7004125009443707E-2</v>
          </cell>
          <cell r="L219">
            <v>0.10355182956004937</v>
          </cell>
        </row>
        <row r="220">
          <cell r="B220" t="str">
            <v>Australia</v>
          </cell>
          <cell r="C220">
            <v>0</v>
          </cell>
          <cell r="D220">
            <v>0</v>
          </cell>
          <cell r="E220">
            <v>0</v>
          </cell>
          <cell r="F220">
            <v>2.0304280305892031E-2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4.0608560611784063E-2</v>
          </cell>
          <cell r="L220">
            <v>4.5684630688257073E-2</v>
          </cell>
        </row>
        <row r="221">
          <cell r="B221" t="str">
            <v>New Zealand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</row>
        <row r="222">
          <cell r="B222" t="str">
            <v>Papua New Guinea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</row>
        <row r="223">
          <cell r="B223" t="str">
            <v>Total</v>
          </cell>
          <cell r="C223">
            <v>633.51283461012201</v>
          </cell>
          <cell r="D223">
            <v>634.73616749855205</v>
          </cell>
          <cell r="E223">
            <v>624.05205520159154</v>
          </cell>
          <cell r="F223">
            <v>637.88840701604181</v>
          </cell>
          <cell r="G223">
            <v>659.76829947367105</v>
          </cell>
          <cell r="H223">
            <v>659.63124558160632</v>
          </cell>
          <cell r="I223">
            <v>658.29928479353964</v>
          </cell>
          <cell r="J223">
            <v>651.98363840439208</v>
          </cell>
          <cell r="K223">
            <v>656.75108342021542</v>
          </cell>
          <cell r="L223">
            <v>604.697</v>
          </cell>
        </row>
        <row r="224">
          <cell r="B224" t="str">
            <v>Not specified</v>
          </cell>
          <cell r="C224">
            <v>12.302363437339984</v>
          </cell>
          <cell r="D224">
            <v>13.503361617433496</v>
          </cell>
          <cell r="E224">
            <v>11.658717751643206</v>
          </cell>
          <cell r="F224">
            <v>5.2943410897613479</v>
          </cell>
          <cell r="G224">
            <v>8.3775460542110523</v>
          </cell>
          <cell r="H224">
            <v>0.77765393571566488</v>
          </cell>
          <cell r="I224">
            <v>1.4436343297489236</v>
          </cell>
          <cell r="J224">
            <v>2.6162065174141884</v>
          </cell>
          <cell r="K224">
            <v>1.9938803260385976</v>
          </cell>
          <cell r="L224">
            <v>2.6395564397659643</v>
          </cell>
        </row>
        <row r="225">
          <cell r="B225" t="str">
            <v>EU27</v>
          </cell>
          <cell r="C225">
            <v>70.410168030757092</v>
          </cell>
          <cell r="D225">
            <v>69.560433899955513</v>
          </cell>
          <cell r="E225">
            <v>68.727958407413936</v>
          </cell>
          <cell r="F225">
            <v>62.987938364938259</v>
          </cell>
          <cell r="G225">
            <v>62.04886540079076</v>
          </cell>
          <cell r="H225">
            <v>57.345378867930876</v>
          </cell>
          <cell r="I225">
            <v>60.429599046395872</v>
          </cell>
          <cell r="J225">
            <v>56.67736804586702</v>
          </cell>
          <cell r="K225">
            <v>50.300808815801631</v>
          </cell>
          <cell r="L225">
            <v>46.408478281162125</v>
          </cell>
        </row>
        <row r="226">
          <cell r="B226" t="str">
            <v>Extra EU27 imports</v>
          </cell>
          <cell r="C226">
            <v>550.80030314202509</v>
          </cell>
          <cell r="D226">
            <v>551.67237198116288</v>
          </cell>
          <cell r="E226">
            <v>543.66537904253448</v>
          </cell>
          <cell r="F226">
            <v>569.60612756134219</v>
          </cell>
          <cell r="G226">
            <v>589.3418880186689</v>
          </cell>
          <cell r="H226">
            <v>601.50821277795978</v>
          </cell>
          <cell r="I226">
            <v>596.42605141739512</v>
          </cell>
          <cell r="J226">
            <v>592.65250092254473</v>
          </cell>
          <cell r="K226">
            <v>604.45639427837523</v>
          </cell>
          <cell r="L226">
            <v>555.43780076389066</v>
          </cell>
        </row>
        <row r="230">
          <cell r="C230" t="str">
            <v>2000</v>
          </cell>
          <cell r="D230" t="str">
            <v>2001</v>
          </cell>
          <cell r="E230" t="str">
            <v>2002</v>
          </cell>
          <cell r="F230" t="str">
            <v>2003</v>
          </cell>
          <cell r="G230" t="str">
            <v>2004</v>
          </cell>
          <cell r="H230" t="str">
            <v>2005</v>
          </cell>
          <cell r="I230" t="str">
            <v>2006</v>
          </cell>
          <cell r="J230" t="str">
            <v>2007</v>
          </cell>
          <cell r="K230" t="str">
            <v>2008</v>
          </cell>
          <cell r="L230" t="str">
            <v>2009</v>
          </cell>
        </row>
        <row r="231">
          <cell r="B231" t="str">
            <v>Belgium</v>
          </cell>
          <cell r="C231">
            <v>17.109636085365558</v>
          </cell>
          <cell r="D231">
            <v>16.751693524428664</v>
          </cell>
          <cell r="E231">
            <v>19.665132701332027</v>
          </cell>
          <cell r="F231">
            <v>22.170841930271848</v>
          </cell>
          <cell r="G231">
            <v>21.793206993795152</v>
          </cell>
          <cell r="H231">
            <v>23.442586864177379</v>
          </cell>
          <cell r="I231">
            <v>25.939310953922043</v>
          </cell>
          <cell r="J231">
            <v>19.522869074363431</v>
          </cell>
          <cell r="K231">
            <v>24.564378685784661</v>
          </cell>
          <cell r="L231">
            <v>24.63427756494832</v>
          </cell>
        </row>
        <row r="232">
          <cell r="B232" t="str">
            <v>Bulgaria</v>
          </cell>
          <cell r="C232">
            <v>0.18698908062688632</v>
          </cell>
          <cell r="D232">
            <v>0.54086088912507979</v>
          </cell>
          <cell r="E232">
            <v>0.44736634881163667</v>
          </cell>
          <cell r="F232">
            <v>0.45440357227608941</v>
          </cell>
          <cell r="G232">
            <v>0.26640917401142405</v>
          </cell>
          <cell r="H232">
            <v>0.27746766802699263</v>
          </cell>
          <cell r="I232">
            <v>0.30893930250112528</v>
          </cell>
          <cell r="J232">
            <v>0.19623486691720982</v>
          </cell>
          <cell r="K232">
            <v>0.34215437005789351</v>
          </cell>
          <cell r="L232">
            <v>0.51318702138801986</v>
          </cell>
        </row>
        <row r="233">
          <cell r="B233" t="str">
            <v>Czech Republic</v>
          </cell>
          <cell r="C233">
            <v>1.0587817202453418</v>
          </cell>
          <cell r="D233">
            <v>1.1352353426041208</v>
          </cell>
          <cell r="E233">
            <v>1.237019833457687</v>
          </cell>
          <cell r="F233">
            <v>1.133689837071798</v>
          </cell>
          <cell r="G233">
            <v>0.82723208309816509</v>
          </cell>
          <cell r="H233">
            <v>1.0463814317564624</v>
          </cell>
          <cell r="I233">
            <v>1.0027569182313416</v>
          </cell>
          <cell r="J233">
            <v>0.9391843939908916</v>
          </cell>
          <cell r="K233">
            <v>1.1634790873682714</v>
          </cell>
          <cell r="L233">
            <v>0.89407375319854177</v>
          </cell>
        </row>
        <row r="234">
          <cell r="B234" t="str">
            <v>Denmark</v>
          </cell>
          <cell r="C234">
            <v>14.371884467064753</v>
          </cell>
          <cell r="D234">
            <v>12.382205988601486</v>
          </cell>
          <cell r="E234">
            <v>12.391936697390076</v>
          </cell>
          <cell r="F234">
            <v>14.1418440912196</v>
          </cell>
          <cell r="G234">
            <v>15.691310530225989</v>
          </cell>
          <cell r="H234">
            <v>15.74026430677417</v>
          </cell>
          <cell r="I234">
            <v>15.329483704845099</v>
          </cell>
          <cell r="J234">
            <v>13.806510123371647</v>
          </cell>
          <cell r="K234">
            <v>11.190494079359189</v>
          </cell>
          <cell r="L234">
            <v>10.617263555096766</v>
          </cell>
        </row>
        <row r="235">
          <cell r="B235" t="str">
            <v>Germany (including  former GDR from 1991)</v>
          </cell>
          <cell r="C235">
            <v>14.102005126468502</v>
          </cell>
          <cell r="D235">
            <v>11.619345714737003</v>
          </cell>
          <cell r="E235">
            <v>12.327117350226056</v>
          </cell>
          <cell r="F235">
            <v>13.827375404021343</v>
          </cell>
          <cell r="G235">
            <v>16.453637023376764</v>
          </cell>
          <cell r="H235">
            <v>18.666774142510008</v>
          </cell>
          <cell r="I235">
            <v>20.247490510278141</v>
          </cell>
          <cell r="J235">
            <v>18.016591708271477</v>
          </cell>
          <cell r="K235">
            <v>17.420058173854144</v>
          </cell>
          <cell r="L235">
            <v>15.895129866628682</v>
          </cell>
        </row>
        <row r="236">
          <cell r="B236" t="str">
            <v>Estonia</v>
          </cell>
          <cell r="C236">
            <v>8.1446024367321161</v>
          </cell>
          <cell r="D236">
            <v>7.4795127166752664</v>
          </cell>
          <cell r="E236">
            <v>8.7249857271711928</v>
          </cell>
          <cell r="F236">
            <v>6.7678525764116184</v>
          </cell>
          <cell r="G236">
            <v>7.102646483826808</v>
          </cell>
          <cell r="H236">
            <v>9.1720346203132781</v>
          </cell>
          <cell r="I236">
            <v>10.009901196371942</v>
          </cell>
          <cell r="J236">
            <v>7.3135512509637444</v>
          </cell>
          <cell r="K236">
            <v>3.4990719152181025</v>
          </cell>
          <cell r="L236">
            <v>4.5968539709980467</v>
          </cell>
        </row>
        <row r="237">
          <cell r="B237" t="str">
            <v>Ireland</v>
          </cell>
          <cell r="C237">
            <v>0.49771384394964396</v>
          </cell>
          <cell r="D237">
            <v>0.72827628557419066</v>
          </cell>
          <cell r="E237">
            <v>0.51302533806800477</v>
          </cell>
          <cell r="F237">
            <v>0.54924234929177751</v>
          </cell>
          <cell r="G237">
            <v>1.2205297713641339</v>
          </cell>
          <cell r="H237">
            <v>0.99948276045176732</v>
          </cell>
          <cell r="I237">
            <v>1.5852167773088213</v>
          </cell>
          <cell r="J237">
            <v>0.80092224481838137</v>
          </cell>
          <cell r="K237">
            <v>0.17525184943155506</v>
          </cell>
          <cell r="L237">
            <v>0.90610042157076098</v>
          </cell>
        </row>
        <row r="238">
          <cell r="B238" t="str">
            <v>Greece</v>
          </cell>
          <cell r="C238">
            <v>0.8981642983922673</v>
          </cell>
          <cell r="D238">
            <v>1.1622700586714807</v>
          </cell>
          <cell r="E238">
            <v>1.1463334221297519</v>
          </cell>
          <cell r="F238">
            <v>1.1409389973328961</v>
          </cell>
          <cell r="G238">
            <v>0.67944049396714257</v>
          </cell>
          <cell r="H238">
            <v>0.92808631446526058</v>
          </cell>
          <cell r="I238">
            <v>1.4456467631261427</v>
          </cell>
          <cell r="J238">
            <v>1.5260367015072134</v>
          </cell>
          <cell r="K238">
            <v>1.1510886952569079</v>
          </cell>
          <cell r="L238">
            <v>1.5672448282786351</v>
          </cell>
        </row>
        <row r="239">
          <cell r="B239" t="str">
            <v>Spain</v>
          </cell>
          <cell r="C239">
            <v>3.4233836552077923</v>
          </cell>
          <cell r="D239">
            <v>2.7385644163300089</v>
          </cell>
          <cell r="E239">
            <v>2.9492539053905351</v>
          </cell>
          <cell r="F239">
            <v>3.096853350479944</v>
          </cell>
          <cell r="G239">
            <v>3.5885031572414325</v>
          </cell>
          <cell r="H239">
            <v>3.5378909021394374</v>
          </cell>
          <cell r="I239">
            <v>2.8693348802613983</v>
          </cell>
          <cell r="J239">
            <v>2.8085152196101797</v>
          </cell>
          <cell r="K239">
            <v>3.8581855899816007</v>
          </cell>
          <cell r="L239">
            <v>3.5829718537992403</v>
          </cell>
        </row>
        <row r="240">
          <cell r="B240" t="str">
            <v>France</v>
          </cell>
          <cell r="C240">
            <v>10.480518758683756</v>
          </cell>
          <cell r="D240">
            <v>9.9400298190354555</v>
          </cell>
          <cell r="E240">
            <v>8.6235659865693819</v>
          </cell>
          <cell r="F240">
            <v>9.6043922773025017</v>
          </cell>
          <cell r="G240">
            <v>10.173190895077799</v>
          </cell>
          <cell r="H240">
            <v>12.338586607639412</v>
          </cell>
          <cell r="I240">
            <v>12.698949668198816</v>
          </cell>
          <cell r="J240">
            <v>11.839128431556302</v>
          </cell>
          <cell r="K240">
            <v>11.897116057598165</v>
          </cell>
          <cell r="L240">
            <v>10.41661965398529</v>
          </cell>
        </row>
        <row r="241">
          <cell r="B241" t="str">
            <v>Italy</v>
          </cell>
          <cell r="C241">
            <v>7.2740949104743695</v>
          </cell>
          <cell r="D241">
            <v>10.063261685528859</v>
          </cell>
          <cell r="E241">
            <v>10.064498732718313</v>
          </cell>
          <cell r="F241">
            <v>11.864233354008112</v>
          </cell>
          <cell r="G241">
            <v>10.778021062594783</v>
          </cell>
          <cell r="H241">
            <v>10.520264663811798</v>
          </cell>
          <cell r="I241">
            <v>9.6974793954979202</v>
          </cell>
          <cell r="J241">
            <v>10.653312965211668</v>
          </cell>
          <cell r="K241">
            <v>9.0756166632256825</v>
          </cell>
          <cell r="L241">
            <v>9.8779434220622342</v>
          </cell>
        </row>
        <row r="242">
          <cell r="B242" t="str">
            <v>Cyprus</v>
          </cell>
          <cell r="C242">
            <v>0</v>
          </cell>
          <cell r="D242">
            <v>0</v>
          </cell>
          <cell r="E242">
            <v>0</v>
          </cell>
          <cell r="F242">
            <v>0.93997199132332654</v>
          </cell>
          <cell r="G242">
            <v>1.1078600368324125</v>
          </cell>
          <cell r="H242">
            <v>1.1661684598235922</v>
          </cell>
          <cell r="I242">
            <v>1.0495516138412329</v>
          </cell>
          <cell r="J242">
            <v>1.5814537116239431</v>
          </cell>
          <cell r="K242">
            <v>1.6748591845397451</v>
          </cell>
          <cell r="L242">
            <v>1.7594444153983968</v>
          </cell>
        </row>
        <row r="243">
          <cell r="B243" t="str">
            <v>Latvia</v>
          </cell>
          <cell r="C243">
            <v>4.1401041856616985</v>
          </cell>
          <cell r="D243">
            <v>4.7737965578066728</v>
          </cell>
          <cell r="E243">
            <v>4.5555634593885141</v>
          </cell>
          <cell r="F243">
            <v>4.1583739250681848</v>
          </cell>
          <cell r="G243">
            <v>5.5423861833070616</v>
          </cell>
          <cell r="H243">
            <v>4.8688489422588894</v>
          </cell>
          <cell r="I243">
            <v>6.2668219028161305</v>
          </cell>
          <cell r="J243">
            <v>3.813738006482799</v>
          </cell>
          <cell r="K243">
            <v>3.4960972184547106</v>
          </cell>
          <cell r="L243">
            <v>5.8621498080431449</v>
          </cell>
        </row>
        <row r="244">
          <cell r="B244" t="str">
            <v>Lithuania</v>
          </cell>
          <cell r="C244">
            <v>3.0810246750400565</v>
          </cell>
          <cell r="D244">
            <v>3.5480792865226811</v>
          </cell>
          <cell r="E244">
            <v>4.8970613272506096</v>
          </cell>
          <cell r="F244">
            <v>4.1508880233357628</v>
          </cell>
          <cell r="G244">
            <v>5.160935357978147</v>
          </cell>
          <cell r="H244">
            <v>4.8211874782964372</v>
          </cell>
          <cell r="I244">
            <v>3.8578416589974873</v>
          </cell>
          <cell r="J244">
            <v>3.8882782867012944</v>
          </cell>
          <cell r="K244">
            <v>4.9822873804188452</v>
          </cell>
          <cell r="L244">
            <v>4.0063276651944868</v>
          </cell>
        </row>
        <row r="245">
          <cell r="B245" t="str">
            <v>Luxembourg</v>
          </cell>
          <cell r="C245">
            <v>2.3122305668916054E-2</v>
          </cell>
          <cell r="D245">
            <v>1.7090399842242299E-2</v>
          </cell>
          <cell r="E245">
            <v>7.3388187557863985E-2</v>
          </cell>
          <cell r="F245">
            <v>2.6138258582252927E-2</v>
          </cell>
          <cell r="G245">
            <v>4.3248451179526519E-2</v>
          </cell>
          <cell r="H245">
            <v>0.10254239905345379</v>
          </cell>
          <cell r="I245">
            <v>8.0425411022316696E-3</v>
          </cell>
          <cell r="J245">
            <v>1.5079764566684382E-2</v>
          </cell>
          <cell r="K245">
            <v>4.0212705511158348E-3</v>
          </cell>
          <cell r="L245">
            <v>1.6085082204463339E-2</v>
          </cell>
        </row>
        <row r="246">
          <cell r="B246" t="str">
            <v>Hungary</v>
          </cell>
          <cell r="C246">
            <v>1.2750478817668223</v>
          </cell>
          <cell r="D246">
            <v>1.5969730296701321</v>
          </cell>
          <cell r="E246">
            <v>1.5189936945340616</v>
          </cell>
          <cell r="F246">
            <v>1.7019870808735627</v>
          </cell>
          <cell r="G246">
            <v>1.6539495545655165</v>
          </cell>
          <cell r="H246">
            <v>1.8078522205433381</v>
          </cell>
          <cell r="I246">
            <v>1.4703326964425303</v>
          </cell>
          <cell r="J246">
            <v>1.5702805739470032</v>
          </cell>
          <cell r="K246">
            <v>1.6869370054394248</v>
          </cell>
          <cell r="L246">
            <v>1.2892724449983448</v>
          </cell>
        </row>
        <row r="247">
          <cell r="B247" t="str">
            <v>Malta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0.44271993583715291</v>
          </cell>
          <cell r="H247">
            <v>0.52861727203656828</v>
          </cell>
          <cell r="I247">
            <v>0.41005495255244412</v>
          </cell>
          <cell r="J247">
            <v>0.97144773866627565</v>
          </cell>
          <cell r="K247">
            <v>1.0907679663502876</v>
          </cell>
          <cell r="L247">
            <v>1.4035207154747005</v>
          </cell>
        </row>
        <row r="248">
          <cell r="B248" t="str">
            <v>Netherlands</v>
          </cell>
          <cell r="C248">
            <v>44.120667692738259</v>
          </cell>
          <cell r="D248">
            <v>41.420071174863239</v>
          </cell>
          <cell r="E248">
            <v>38.776301709708257</v>
          </cell>
          <cell r="F248">
            <v>38.072581932953696</v>
          </cell>
          <cell r="G248">
            <v>43.261578788031898</v>
          </cell>
          <cell r="H248">
            <v>48.520740053826799</v>
          </cell>
          <cell r="I248">
            <v>50.379869257405559</v>
          </cell>
          <cell r="J248">
            <v>42.268361206136589</v>
          </cell>
          <cell r="K248">
            <v>46.248766662414283</v>
          </cell>
          <cell r="L248">
            <v>45.077966697913368</v>
          </cell>
        </row>
        <row r="249">
          <cell r="B249" t="str">
            <v>Austria</v>
          </cell>
          <cell r="C249">
            <v>1.1235929623151295</v>
          </cell>
          <cell r="D249">
            <v>1.9361370230784192</v>
          </cell>
          <cell r="E249">
            <v>1.9534113412246421</v>
          </cell>
          <cell r="F249">
            <v>1.7804472256390829</v>
          </cell>
          <cell r="G249">
            <v>1.7653575646948829</v>
          </cell>
          <cell r="H249">
            <v>2.4188536147612685</v>
          </cell>
          <cell r="I249">
            <v>2.1294309952336006</v>
          </cell>
          <cell r="J249">
            <v>2.4269357413735628</v>
          </cell>
          <cell r="K249">
            <v>2.6894424013640585</v>
          </cell>
          <cell r="L249">
            <v>2.4350574534959195</v>
          </cell>
        </row>
        <row r="250">
          <cell r="B250" t="str">
            <v>Poland</v>
          </cell>
          <cell r="C250">
            <v>1.4787752055142043</v>
          </cell>
          <cell r="D250">
            <v>1.5905353723653173</v>
          </cell>
          <cell r="E250">
            <v>1.7581842341741454</v>
          </cell>
          <cell r="F250">
            <v>1.4511071212858433</v>
          </cell>
          <cell r="G250">
            <v>2.1307083995221703</v>
          </cell>
          <cell r="H250">
            <v>2.326117754236765</v>
          </cell>
          <cell r="I250">
            <v>2.0169211459202332</v>
          </cell>
          <cell r="J250">
            <v>2.5377828718025235</v>
          </cell>
          <cell r="K250">
            <v>2.3304952943784443</v>
          </cell>
          <cell r="L250">
            <v>1.533448316677378</v>
          </cell>
        </row>
        <row r="251">
          <cell r="B251" t="str">
            <v>Portugal</v>
          </cell>
          <cell r="C251">
            <v>0.64424448026736336</v>
          </cell>
          <cell r="D251">
            <v>0.62551539462634087</v>
          </cell>
          <cell r="E251">
            <v>0.63872307320268629</v>
          </cell>
          <cell r="F251">
            <v>0.64145203116806959</v>
          </cell>
          <cell r="G251">
            <v>0.9834422756770137</v>
          </cell>
          <cell r="H251">
            <v>1.3585643038537845</v>
          </cell>
          <cell r="I251">
            <v>1.5991420069859403</v>
          </cell>
          <cell r="J251">
            <v>0.91690739327962179</v>
          </cell>
          <cell r="K251">
            <v>1.0496785961090538</v>
          </cell>
          <cell r="L251">
            <v>1.3530808116592876</v>
          </cell>
        </row>
        <row r="252">
          <cell r="B252" t="str">
            <v>Romania</v>
          </cell>
          <cell r="C252">
            <v>0.74383441754139057</v>
          </cell>
          <cell r="D252">
            <v>0.85886205961254802</v>
          </cell>
          <cell r="E252">
            <v>1.8970607303416773</v>
          </cell>
          <cell r="F252">
            <v>1.2892328594882823</v>
          </cell>
          <cell r="G252">
            <v>1.4740628591768759</v>
          </cell>
          <cell r="H252">
            <v>2.1171774817675737</v>
          </cell>
          <cell r="I252">
            <v>1.5404517381404677</v>
          </cell>
          <cell r="J252">
            <v>1.1987187994469299</v>
          </cell>
          <cell r="K252">
            <v>1.4919292893341549</v>
          </cell>
          <cell r="L252">
            <v>1.66120861120413</v>
          </cell>
        </row>
        <row r="253">
          <cell r="B253" t="str">
            <v>Slovenia</v>
          </cell>
          <cell r="C253">
            <v>2.8148893857810848E-2</v>
          </cell>
          <cell r="D253">
            <v>2.6138258582252927E-2</v>
          </cell>
          <cell r="E253">
            <v>8.3441363935653587E-2</v>
          </cell>
          <cell r="F253">
            <v>0.1095796225179065</v>
          </cell>
          <cell r="G253">
            <v>7.6404140471200865E-2</v>
          </cell>
          <cell r="H253">
            <v>8.7591287394472778E-2</v>
          </cell>
          <cell r="I253">
            <v>0.15599247227350455</v>
          </cell>
          <cell r="J253">
            <v>0.26072364139779786</v>
          </cell>
          <cell r="K253">
            <v>0.25072984328510206</v>
          </cell>
          <cell r="L253">
            <v>0.35723413462457787</v>
          </cell>
        </row>
        <row r="254">
          <cell r="B254" t="str">
            <v>Slovakia</v>
          </cell>
          <cell r="C254">
            <v>2.7413469690517869</v>
          </cell>
          <cell r="D254">
            <v>2.9481554074862988</v>
          </cell>
          <cell r="E254">
            <v>3.1619120019876226</v>
          </cell>
          <cell r="F254">
            <v>3.1327577904920325</v>
          </cell>
          <cell r="G254">
            <v>3.323514948723445</v>
          </cell>
          <cell r="H254">
            <v>3.1853213026044922</v>
          </cell>
          <cell r="I254">
            <v>3.3170756207787471</v>
          </cell>
          <cell r="J254">
            <v>3.56721746492161</v>
          </cell>
          <cell r="K254">
            <v>3.3154526148661816</v>
          </cell>
          <cell r="L254">
            <v>3.5403212981394692</v>
          </cell>
        </row>
        <row r="255">
          <cell r="B255" t="str">
            <v>Finland</v>
          </cell>
          <cell r="C255">
            <v>3.457623833157371</v>
          </cell>
          <cell r="D255">
            <v>3.0434032772598933</v>
          </cell>
          <cell r="E255">
            <v>2.9556536478251703</v>
          </cell>
          <cell r="F255">
            <v>3.2572291464038261</v>
          </cell>
          <cell r="G255">
            <v>2.9218192213537333</v>
          </cell>
          <cell r="H255">
            <v>2.7395598375902721</v>
          </cell>
          <cell r="I255">
            <v>3.3548637137985735</v>
          </cell>
          <cell r="J255">
            <v>3.0307992777120023</v>
          </cell>
          <cell r="K255">
            <v>2.5332462180315423</v>
          </cell>
          <cell r="L255">
            <v>3.1962386776441289</v>
          </cell>
        </row>
        <row r="256">
          <cell r="B256" t="str">
            <v>Sweden</v>
          </cell>
          <cell r="C256">
            <v>7.7485957107175745</v>
          </cell>
          <cell r="D256">
            <v>6.3364980497547974</v>
          </cell>
          <cell r="E256">
            <v>6.6126181397997801</v>
          </cell>
          <cell r="F256">
            <v>5.764062449511612</v>
          </cell>
          <cell r="G256">
            <v>7.3470896851605421</v>
          </cell>
          <cell r="H256">
            <v>7.6696844454551512</v>
          </cell>
          <cell r="I256">
            <v>8.9519872709917703</v>
          </cell>
          <cell r="J256">
            <v>7.9699181495604972</v>
          </cell>
          <cell r="K256">
            <v>9.4027118330609749</v>
          </cell>
          <cell r="L256">
            <v>7.6377616904841155</v>
          </cell>
        </row>
        <row r="257">
          <cell r="B257" t="str">
            <v>United Kingdom</v>
          </cell>
          <cell r="C257">
            <v>68.570193436597393</v>
          </cell>
          <cell r="D257">
            <v>72.032788210162053</v>
          </cell>
          <cell r="E257">
            <v>66.956451830546939</v>
          </cell>
          <cell r="F257">
            <v>60.962667742295906</v>
          </cell>
          <cell r="G257">
            <v>56.215856029465293</v>
          </cell>
          <cell r="H257">
            <v>51.200395347486747</v>
          </cell>
          <cell r="I257">
            <v>53.882618022798688</v>
          </cell>
          <cell r="J257">
            <v>52.341453745477097</v>
          </cell>
          <cell r="K257">
            <v>54.434505529501415</v>
          </cell>
          <cell r="L257">
            <v>50.364435813394174</v>
          </cell>
        </row>
        <row r="258">
          <cell r="B258" t="str">
            <v>Iceland</v>
          </cell>
          <cell r="C258">
            <v>3.0159529133368763E-3</v>
          </cell>
          <cell r="D258">
            <v>4.0212705511158348E-3</v>
          </cell>
          <cell r="E258">
            <v>1.6085082204463339E-2</v>
          </cell>
          <cell r="F258">
            <v>1.7090399842242299E-2</v>
          </cell>
          <cell r="G258">
            <v>1.7090399842242299E-2</v>
          </cell>
          <cell r="H258">
            <v>1.3069129291126464E-2</v>
          </cell>
          <cell r="I258">
            <v>2.1111670393358137E-2</v>
          </cell>
          <cell r="J258">
            <v>2.9154211495589805E-2</v>
          </cell>
          <cell r="K258">
            <v>3.2170164408926678E-2</v>
          </cell>
          <cell r="L258">
            <v>8.3441363935653587E-2</v>
          </cell>
        </row>
        <row r="259">
          <cell r="B259" t="str">
            <v>Norway</v>
          </cell>
          <cell r="C259">
            <v>124.99637731850117</v>
          </cell>
          <cell r="D259">
            <v>115.74943431961951</v>
          </cell>
          <cell r="E259">
            <v>112.50426705248721</v>
          </cell>
          <cell r="F259">
            <v>116.49943199304776</v>
          </cell>
          <cell r="G259">
            <v>118.6840793736953</v>
          </cell>
          <cell r="H259">
            <v>108.89831863471092</v>
          </cell>
          <cell r="I259">
            <v>99.321570529194545</v>
          </cell>
          <cell r="J259">
            <v>93.526487176501988</v>
          </cell>
          <cell r="K259">
            <v>97.172576066252404</v>
          </cell>
          <cell r="L259">
            <v>90.145644827597579</v>
          </cell>
        </row>
        <row r="260">
          <cell r="B260" t="str">
            <v>Switzerland</v>
          </cell>
          <cell r="C260">
            <v>1.1265635462097046</v>
          </cell>
          <cell r="D260">
            <v>0.66967019966848984</v>
          </cell>
          <cell r="E260">
            <v>0.91600271005688172</v>
          </cell>
          <cell r="F260">
            <v>0.8675891214032414</v>
          </cell>
          <cell r="G260">
            <v>1.0510459668460952</v>
          </cell>
          <cell r="H260">
            <v>1.0930895021976474</v>
          </cell>
          <cell r="I260">
            <v>1.5289998312532074</v>
          </cell>
          <cell r="J260">
            <v>1.3330560721527678</v>
          </cell>
          <cell r="K260">
            <v>1.4778507295364329</v>
          </cell>
          <cell r="L260">
            <v>0.51082011652189885</v>
          </cell>
        </row>
        <row r="261">
          <cell r="B261" t="str">
            <v>Montenegro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3.0159529133368763E-3</v>
          </cell>
          <cell r="K261">
            <v>0</v>
          </cell>
          <cell r="L261">
            <v>0</v>
          </cell>
        </row>
        <row r="262">
          <cell r="B262" t="str">
            <v>Croatia</v>
          </cell>
          <cell r="C262">
            <v>0.2698011892703554</v>
          </cell>
          <cell r="D262">
            <v>0.67859930187831285</v>
          </cell>
          <cell r="E262">
            <v>0.42124788298441501</v>
          </cell>
          <cell r="F262">
            <v>0.44033902172469958</v>
          </cell>
          <cell r="G262">
            <v>0.49117889350955485</v>
          </cell>
          <cell r="H262">
            <v>0.46464477982667612</v>
          </cell>
          <cell r="I262">
            <v>0.30965762519095058</v>
          </cell>
          <cell r="J262">
            <v>0.62832352361184929</v>
          </cell>
          <cell r="K262">
            <v>0.4779415258006624</v>
          </cell>
          <cell r="L262">
            <v>0.42815478290128195</v>
          </cell>
        </row>
        <row r="263">
          <cell r="B263" t="str">
            <v>Former Yugoslav Republic of Macedonia, the</v>
          </cell>
          <cell r="C263">
            <v>1.0053176377789587E-3</v>
          </cell>
          <cell r="D263">
            <v>6.0319058266737526E-3</v>
          </cell>
          <cell r="E263">
            <v>0</v>
          </cell>
          <cell r="F263">
            <v>0</v>
          </cell>
          <cell r="G263">
            <v>2.3122305668916054E-2</v>
          </cell>
          <cell r="H263">
            <v>0</v>
          </cell>
          <cell r="I263">
            <v>3.6191434960042512E-2</v>
          </cell>
          <cell r="J263">
            <v>0</v>
          </cell>
          <cell r="K263">
            <v>0</v>
          </cell>
          <cell r="L263">
            <v>0</v>
          </cell>
        </row>
        <row r="264">
          <cell r="B264" t="str">
            <v>Turkey</v>
          </cell>
          <cell r="C264">
            <v>1.1343058547067022</v>
          </cell>
          <cell r="D264">
            <v>1.4079105942228294</v>
          </cell>
          <cell r="E264">
            <v>0.72697163438200807</v>
          </cell>
          <cell r="F264">
            <v>0.82098489919508133</v>
          </cell>
          <cell r="G264">
            <v>1.6647539565836647</v>
          </cell>
          <cell r="H264">
            <v>1.600652811466069</v>
          </cell>
          <cell r="I264">
            <v>2.4765046365058208</v>
          </cell>
          <cell r="J264">
            <v>2.4449290263368839</v>
          </cell>
          <cell r="K264">
            <v>2.002519219482481</v>
          </cell>
          <cell r="L264">
            <v>1.1141920478025416</v>
          </cell>
        </row>
        <row r="265">
          <cell r="B265" t="str">
            <v>Belarus</v>
          </cell>
          <cell r="C265">
            <v>0.73894226576889821</v>
          </cell>
          <cell r="D265">
            <v>1.0675524804149146</v>
          </cell>
          <cell r="E265">
            <v>1.6281238671949476</v>
          </cell>
          <cell r="F265">
            <v>3.1658681107649453</v>
          </cell>
          <cell r="G265">
            <v>4.0759287539818461</v>
          </cell>
          <cell r="H265">
            <v>3.5768492099350433</v>
          </cell>
          <cell r="I265">
            <v>2.9552561220846618</v>
          </cell>
          <cell r="J265">
            <v>2.9468119423731061</v>
          </cell>
          <cell r="K265">
            <v>2.8702593562391701</v>
          </cell>
          <cell r="L265">
            <v>1.6271779278222627</v>
          </cell>
        </row>
        <row r="266">
          <cell r="B266" t="str">
            <v>Bosnia and Herzegovina</v>
          </cell>
          <cell r="C266">
            <v>2.0106352755579174E-3</v>
          </cell>
          <cell r="D266">
            <v>0</v>
          </cell>
          <cell r="E266">
            <v>4.5239293700053147E-2</v>
          </cell>
          <cell r="F266">
            <v>2.0205316530735608E-3</v>
          </cell>
          <cell r="G266">
            <v>1.5079764566684382E-2</v>
          </cell>
          <cell r="H266">
            <v>1.6085082204463339E-2</v>
          </cell>
          <cell r="I266">
            <v>0.11360089306902235</v>
          </cell>
          <cell r="J266">
            <v>0</v>
          </cell>
          <cell r="K266">
            <v>0</v>
          </cell>
          <cell r="L266">
            <v>6.0319058266737526E-3</v>
          </cell>
        </row>
        <row r="267">
          <cell r="B267" t="str">
            <v>Moldova</v>
          </cell>
          <cell r="C267">
            <v>0</v>
          </cell>
          <cell r="D267">
            <v>0</v>
          </cell>
          <cell r="E267">
            <v>1.0053176377789587E-3</v>
          </cell>
          <cell r="F267">
            <v>0.15682955149351754</v>
          </cell>
          <cell r="G267">
            <v>0.12365406944681193</v>
          </cell>
          <cell r="H267">
            <v>2.3856187544494691</v>
          </cell>
          <cell r="I267">
            <v>0</v>
          </cell>
          <cell r="J267">
            <v>0.20609011574468655</v>
          </cell>
          <cell r="K267">
            <v>3.1422152586554439E-2</v>
          </cell>
          <cell r="L267">
            <v>1.0053176377789587E-2</v>
          </cell>
        </row>
        <row r="268">
          <cell r="B268" t="str">
            <v>Russia</v>
          </cell>
          <cell r="C268">
            <v>146.51786605722057</v>
          </cell>
          <cell r="D268">
            <v>168.37759226716369</v>
          </cell>
          <cell r="E268">
            <v>191.15810782006324</v>
          </cell>
          <cell r="F268">
            <v>207.24497292929425</v>
          </cell>
          <cell r="G268">
            <v>222.19110069240779</v>
          </cell>
          <cell r="H268">
            <v>228.80870879378082</v>
          </cell>
          <cell r="I268">
            <v>234.53749747428887</v>
          </cell>
          <cell r="J268">
            <v>229.84818975325638</v>
          </cell>
          <cell r="K268">
            <v>226.12241227967397</v>
          </cell>
          <cell r="L268">
            <v>223.25109156199332</v>
          </cell>
        </row>
        <row r="269">
          <cell r="B269" t="str">
            <v>Serbia</v>
          </cell>
          <cell r="C269">
            <v>7.7409458108979826E-2</v>
          </cell>
          <cell r="D269">
            <v>3.3175482046705639E-2</v>
          </cell>
          <cell r="E269">
            <v>7.8414775746758772E-2</v>
          </cell>
          <cell r="F269">
            <v>0.10664284062469477</v>
          </cell>
          <cell r="G269">
            <v>9.2489222675664215E-2</v>
          </cell>
          <cell r="H269">
            <v>2.6148154959768573E-2</v>
          </cell>
          <cell r="I269">
            <v>7.0698815102543333E-2</v>
          </cell>
          <cell r="J269">
            <v>4.6244611337832107E-2</v>
          </cell>
          <cell r="K269">
            <v>2.0106352755579173E-2</v>
          </cell>
          <cell r="L269">
            <v>1.3069129291126464E-2</v>
          </cell>
        </row>
        <row r="270">
          <cell r="B270" t="str">
            <v>Ukraine</v>
          </cell>
          <cell r="C270">
            <v>1.3764455148464474</v>
          </cell>
          <cell r="D270">
            <v>2.2067017765955823</v>
          </cell>
          <cell r="E270">
            <v>3.4333648597904807</v>
          </cell>
          <cell r="F270">
            <v>3.6023465187459349</v>
          </cell>
          <cell r="G270">
            <v>2.8690543129494173</v>
          </cell>
          <cell r="H270">
            <v>3.620569218493777</v>
          </cell>
          <cell r="I270">
            <v>1.686633431554426</v>
          </cell>
          <cell r="J270">
            <v>4.681124705081575</v>
          </cell>
          <cell r="K270">
            <v>3.4042039657353613</v>
          </cell>
          <cell r="L270">
            <v>4.2328775786710455</v>
          </cell>
        </row>
        <row r="271">
          <cell r="B271" t="str">
            <v>Other countries of former Yugoslavia (before 1992)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2.412762330669501E-2</v>
          </cell>
          <cell r="J271">
            <v>0</v>
          </cell>
          <cell r="K271">
            <v>0</v>
          </cell>
          <cell r="L271">
            <v>8.0425411022316696E-3</v>
          </cell>
        </row>
        <row r="272">
          <cell r="B272" t="str">
            <v>Other countries of former Soviet Union (before 1991)</v>
          </cell>
          <cell r="C272">
            <v>0.85388328267134894</v>
          </cell>
          <cell r="D272">
            <v>0.88523448997541154</v>
          </cell>
          <cell r="E272">
            <v>1.8192808659340232</v>
          </cell>
          <cell r="F272">
            <v>0.6462080758842772</v>
          </cell>
          <cell r="G272">
            <v>0</v>
          </cell>
          <cell r="H272">
            <v>0.52824943542860703</v>
          </cell>
          <cell r="I272">
            <v>0.19047427615227502</v>
          </cell>
          <cell r="J272">
            <v>0</v>
          </cell>
          <cell r="K272">
            <v>6.0319058266737526E-3</v>
          </cell>
          <cell r="L272">
            <v>0</v>
          </cell>
        </row>
        <row r="273">
          <cell r="B273" t="str">
            <v>Other european countries (aggregate changing according to the context)</v>
          </cell>
          <cell r="C273">
            <v>0.68438791113591224</v>
          </cell>
          <cell r="D273">
            <v>0.8081846427367595</v>
          </cell>
          <cell r="E273">
            <v>0.56128803882997613</v>
          </cell>
          <cell r="F273">
            <v>0.4468302737859095</v>
          </cell>
          <cell r="G273">
            <v>0.16386677495797028</v>
          </cell>
          <cell r="H273">
            <v>0.25881196989739635</v>
          </cell>
          <cell r="I273">
            <v>0.96633619594855669</v>
          </cell>
          <cell r="J273">
            <v>0.76651549909091943</v>
          </cell>
          <cell r="K273">
            <v>1.0212270274170749</v>
          </cell>
          <cell r="L273">
            <v>1.1640118211142338</v>
          </cell>
        </row>
        <row r="274">
          <cell r="B274" t="str">
            <v>Angola</v>
          </cell>
          <cell r="C274">
            <v>3.9237724799810887</v>
          </cell>
          <cell r="D274">
            <v>6.7582796998161632</v>
          </cell>
          <cell r="E274">
            <v>7.3623320389164508</v>
          </cell>
          <cell r="F274">
            <v>4.390553206711262</v>
          </cell>
          <cell r="G274">
            <v>3.4971648732520118</v>
          </cell>
          <cell r="H274">
            <v>7.1855561473474863</v>
          </cell>
          <cell r="I274">
            <v>4.4976273750778271</v>
          </cell>
          <cell r="J274">
            <v>11.659788231054778</v>
          </cell>
          <cell r="K274">
            <v>15.209700534723227</v>
          </cell>
          <cell r="L274">
            <v>14.445040670147382</v>
          </cell>
        </row>
        <row r="275">
          <cell r="B275" t="str">
            <v>Cameroon</v>
          </cell>
          <cell r="C275">
            <v>3.1237442504188797</v>
          </cell>
          <cell r="D275">
            <v>3.7248202221158935</v>
          </cell>
          <cell r="E275">
            <v>3.7999460592476941</v>
          </cell>
          <cell r="F275">
            <v>3.4852297145063678</v>
          </cell>
          <cell r="G275">
            <v>4.0902477857343715</v>
          </cell>
          <cell r="H275">
            <v>4.1345411400617396</v>
          </cell>
          <cell r="I275">
            <v>4.1958795252125887</v>
          </cell>
          <cell r="J275">
            <v>3.7329419342382502</v>
          </cell>
          <cell r="K275">
            <v>2.7836277625401573</v>
          </cell>
          <cell r="L275">
            <v>2.2515962402606919</v>
          </cell>
        </row>
        <row r="276">
          <cell r="B276" t="str">
            <v>Congo</v>
          </cell>
          <cell r="C276">
            <v>0.72248600567670884</v>
          </cell>
          <cell r="D276">
            <v>1.357911015475973</v>
          </cell>
          <cell r="E276">
            <v>2.1171327568760843</v>
          </cell>
          <cell r="F276">
            <v>0.29363025061169867</v>
          </cell>
          <cell r="G276">
            <v>0.23036451407423381</v>
          </cell>
          <cell r="H276">
            <v>0.69821983308479485</v>
          </cell>
          <cell r="I276">
            <v>0.52848116498028352</v>
          </cell>
          <cell r="J276">
            <v>0.26698149326744897</v>
          </cell>
          <cell r="K276">
            <v>1.1168005785978545</v>
          </cell>
          <cell r="L276">
            <v>1.8946128563537699</v>
          </cell>
        </row>
        <row r="277">
          <cell r="B277" t="str">
            <v>Democratic Republic of the Congo</v>
          </cell>
          <cell r="C277">
            <v>9.2384475391808746E-2</v>
          </cell>
          <cell r="D277">
            <v>0</v>
          </cell>
          <cell r="E277">
            <v>5.0760700764730084E-2</v>
          </cell>
          <cell r="F277">
            <v>0.10253661554475477</v>
          </cell>
          <cell r="G277">
            <v>0</v>
          </cell>
          <cell r="H277">
            <v>4.8730272734140885E-2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B278" t="str">
            <v>Gabon</v>
          </cell>
          <cell r="C278">
            <v>0.57055027659556612</v>
          </cell>
          <cell r="D278">
            <v>1.6679966271290305</v>
          </cell>
          <cell r="E278">
            <v>0.53802384259607638</v>
          </cell>
          <cell r="F278">
            <v>0.44973980877550856</v>
          </cell>
          <cell r="G278">
            <v>0.44286671086000512</v>
          </cell>
          <cell r="H278">
            <v>0.53085796622392023</v>
          </cell>
          <cell r="I278">
            <v>0.83958199064863559</v>
          </cell>
          <cell r="J278">
            <v>1.0233357274169583</v>
          </cell>
          <cell r="K278">
            <v>1.6324542402162037</v>
          </cell>
          <cell r="L278">
            <v>1.5051863223362998</v>
          </cell>
        </row>
        <row r="279">
          <cell r="B279" t="str">
            <v>Algeria</v>
          </cell>
          <cell r="C279">
            <v>30.642471047422454</v>
          </cell>
          <cell r="D279">
            <v>29.35398388498939</v>
          </cell>
          <cell r="E279">
            <v>27.856323049895572</v>
          </cell>
          <cell r="F279">
            <v>27.013470115285347</v>
          </cell>
          <cell r="G279">
            <v>28.475762457931022</v>
          </cell>
          <cell r="H279">
            <v>28.602268227280444</v>
          </cell>
          <cell r="I279">
            <v>22.847090148268784</v>
          </cell>
          <cell r="J279">
            <v>19.69923562506931</v>
          </cell>
          <cell r="K279">
            <v>23.57491942621489</v>
          </cell>
          <cell r="L279">
            <v>17.436177581543841</v>
          </cell>
        </row>
        <row r="280">
          <cell r="B280" t="str">
            <v>Egypt</v>
          </cell>
          <cell r="C280">
            <v>7.1306753397182634</v>
          </cell>
          <cell r="D280">
            <v>5.2781629547522062</v>
          </cell>
          <cell r="E280">
            <v>5.9673498373941527</v>
          </cell>
          <cell r="F280">
            <v>6.4227307088153562</v>
          </cell>
          <cell r="G280">
            <v>6.6316338380034194</v>
          </cell>
          <cell r="H280">
            <v>4.3639937716882091</v>
          </cell>
          <cell r="I280">
            <v>6.6839062422991091</v>
          </cell>
          <cell r="J280">
            <v>5.0612988977109712</v>
          </cell>
          <cell r="K280">
            <v>6.5729138800253999</v>
          </cell>
          <cell r="L280">
            <v>6.7042277456693204</v>
          </cell>
        </row>
        <row r="281">
          <cell r="B281" t="str">
            <v>Libya</v>
          </cell>
          <cell r="C281">
            <v>54.071865161775783</v>
          </cell>
          <cell r="D281">
            <v>52.161437766690234</v>
          </cell>
          <cell r="E281">
            <v>46.485648293828909</v>
          </cell>
          <cell r="F281">
            <v>53.223067845558425</v>
          </cell>
          <cell r="G281">
            <v>56.953722817539735</v>
          </cell>
          <cell r="H281">
            <v>58.241068682740504</v>
          </cell>
          <cell r="I281">
            <v>60.151360742358818</v>
          </cell>
          <cell r="J281">
            <v>63.311298869966677</v>
          </cell>
          <cell r="K281">
            <v>64.597177501604435</v>
          </cell>
          <cell r="L281">
            <v>54.891193769722435</v>
          </cell>
        </row>
        <row r="282">
          <cell r="B282" t="str">
            <v>Tunisia</v>
          </cell>
          <cell r="C282">
            <v>1.9569879189148269</v>
          </cell>
          <cell r="D282">
            <v>1.5819467323980638</v>
          </cell>
          <cell r="E282">
            <v>2.479991375209313</v>
          </cell>
          <cell r="F282">
            <v>2.3712290391563879</v>
          </cell>
          <cell r="G282">
            <v>1.856099885546368</v>
          </cell>
          <cell r="H282">
            <v>2.1523956029895395</v>
          </cell>
          <cell r="I282">
            <v>1.7400347944759502</v>
          </cell>
          <cell r="J282">
            <v>2.7827189664486003</v>
          </cell>
          <cell r="K282">
            <v>2.7831898797005343</v>
          </cell>
          <cell r="L282">
            <v>3.0371517255644354</v>
          </cell>
        </row>
        <row r="283">
          <cell r="B283" t="str">
            <v>Nigeria</v>
          </cell>
          <cell r="C283">
            <v>22.79716100495731</v>
          </cell>
          <cell r="D283">
            <v>26.436229894307587</v>
          </cell>
          <cell r="E283">
            <v>19.09797432617037</v>
          </cell>
          <cell r="F283">
            <v>23.79648953623764</v>
          </cell>
          <cell r="G283">
            <v>15.553533176089964</v>
          </cell>
          <cell r="H283">
            <v>19.349735063356981</v>
          </cell>
          <cell r="I283">
            <v>20.883088401666242</v>
          </cell>
          <cell r="J283">
            <v>16.426698070903331</v>
          </cell>
          <cell r="K283">
            <v>23.555905278007735</v>
          </cell>
          <cell r="L283">
            <v>24.436339125837229</v>
          </cell>
        </row>
        <row r="284">
          <cell r="B284" t="str">
            <v>Other African countries (aggregate changing according to the context)</v>
          </cell>
          <cell r="C284">
            <v>4.5675947572950442</v>
          </cell>
          <cell r="D284">
            <v>4.9921727075825837</v>
          </cell>
          <cell r="E284">
            <v>5.9733569385461482</v>
          </cell>
          <cell r="F284">
            <v>5.9982968363981772</v>
          </cell>
          <cell r="G284">
            <v>4.6356066421711999</v>
          </cell>
          <cell r="H284">
            <v>6.6916715573691246</v>
          </cell>
          <cell r="I284">
            <v>7.6780975271362149</v>
          </cell>
          <cell r="J284">
            <v>8.3148477524717439</v>
          </cell>
          <cell r="K284">
            <v>10.549629919871581</v>
          </cell>
          <cell r="L284">
            <v>8.2957541715025247</v>
          </cell>
        </row>
        <row r="285">
          <cell r="B285" t="str">
            <v>Canada</v>
          </cell>
          <cell r="C285">
            <v>0.61101951633307938</v>
          </cell>
          <cell r="D285">
            <v>0.60117994739181735</v>
          </cell>
          <cell r="E285">
            <v>0.57604700644734341</v>
          </cell>
          <cell r="F285">
            <v>0.44133444298496288</v>
          </cell>
          <cell r="G285">
            <v>0.96209887573197916</v>
          </cell>
          <cell r="H285">
            <v>0.79721688675871427</v>
          </cell>
          <cell r="I285">
            <v>0.52779175983395343</v>
          </cell>
          <cell r="J285">
            <v>0.40678580669251707</v>
          </cell>
          <cell r="K285">
            <v>2.3407060412074321</v>
          </cell>
          <cell r="L285">
            <v>0.93899057930939545</v>
          </cell>
        </row>
        <row r="286">
          <cell r="B286" t="str">
            <v>United States</v>
          </cell>
          <cell r="C286">
            <v>12.153011937408211</v>
          </cell>
          <cell r="D286">
            <v>11.735250021538237</v>
          </cell>
          <cell r="E286">
            <v>12.645123532633169</v>
          </cell>
          <cell r="F286">
            <v>11.528854788730447</v>
          </cell>
          <cell r="G286">
            <v>13.04460324302843</v>
          </cell>
          <cell r="H286">
            <v>12.639803394398571</v>
          </cell>
          <cell r="I286">
            <v>14.382329761241309</v>
          </cell>
          <cell r="J286">
            <v>12.409605448102219</v>
          </cell>
          <cell r="K286">
            <v>18.968093878451356</v>
          </cell>
          <cell r="L286">
            <v>18.555751319514698</v>
          </cell>
        </row>
        <row r="287">
          <cell r="B287" t="str">
            <v>Bahamas</v>
          </cell>
          <cell r="C287">
            <v>0</v>
          </cell>
          <cell r="D287">
            <v>4.4233976062274187E-2</v>
          </cell>
          <cell r="E287">
            <v>6.7356281731190237E-2</v>
          </cell>
          <cell r="F287">
            <v>7.037223464452712E-3</v>
          </cell>
          <cell r="G287">
            <v>0</v>
          </cell>
          <cell r="H287">
            <v>0.15682376798481854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B288" t="str">
            <v>Former Netherlands Antilles</v>
          </cell>
          <cell r="C288">
            <v>0.58230074544817789</v>
          </cell>
          <cell r="D288">
            <v>0.67290220224728858</v>
          </cell>
          <cell r="E288">
            <v>0.44548847931259866</v>
          </cell>
          <cell r="F288">
            <v>0.15682955149351754</v>
          </cell>
          <cell r="G288">
            <v>0.74091909904309261</v>
          </cell>
          <cell r="H288">
            <v>0.34080267920706703</v>
          </cell>
          <cell r="I288">
            <v>5.2276517164505855E-2</v>
          </cell>
          <cell r="J288">
            <v>2.3122305668916054E-2</v>
          </cell>
          <cell r="K288">
            <v>0.27652172865430746</v>
          </cell>
          <cell r="L288">
            <v>8.9522751649905544E-2</v>
          </cell>
        </row>
        <row r="289">
          <cell r="B289" t="str">
            <v>Trinidad and Tobago</v>
          </cell>
          <cell r="C289">
            <v>0.81531260423873564</v>
          </cell>
          <cell r="D289">
            <v>0.46847801920499477</v>
          </cell>
          <cell r="E289">
            <v>0.78113180455425091</v>
          </cell>
          <cell r="F289">
            <v>0.69567980534303941</v>
          </cell>
          <cell r="G289">
            <v>0.67858940550079716</v>
          </cell>
          <cell r="H289">
            <v>0.51472263054282685</v>
          </cell>
          <cell r="I289">
            <v>0.46445674865387893</v>
          </cell>
          <cell r="J289">
            <v>0.50566731765423478</v>
          </cell>
          <cell r="K289">
            <v>2.291559094105025</v>
          </cell>
          <cell r="L289">
            <v>1.2641443885117392</v>
          </cell>
        </row>
        <row r="290">
          <cell r="B290" t="str">
            <v>Mexico</v>
          </cell>
          <cell r="C290">
            <v>9.9276887881682683</v>
          </cell>
          <cell r="D290">
            <v>9.5449489915333867</v>
          </cell>
          <cell r="E290">
            <v>9.8965198285283034</v>
          </cell>
          <cell r="F290">
            <v>8.8350908910284183</v>
          </cell>
          <cell r="G290">
            <v>8.9701539405726631</v>
          </cell>
          <cell r="H290">
            <v>10.945776094222172</v>
          </cell>
          <cell r="I290">
            <v>9.0967901609314481</v>
          </cell>
          <cell r="J290">
            <v>8.7753021242787081</v>
          </cell>
          <cell r="K290">
            <v>9.367784699012379</v>
          </cell>
          <cell r="L290">
            <v>6.1224093530286945</v>
          </cell>
        </row>
        <row r="291">
          <cell r="B291" t="str">
            <v>Argentina</v>
          </cell>
          <cell r="C291">
            <v>0.17923764734142492</v>
          </cell>
          <cell r="D291">
            <v>0.19101446404681877</v>
          </cell>
          <cell r="E291">
            <v>0.37784931550227147</v>
          </cell>
          <cell r="F291">
            <v>0.38534755584114272</v>
          </cell>
          <cell r="G291">
            <v>0.16286145732019133</v>
          </cell>
          <cell r="H291">
            <v>0.13696071179831384</v>
          </cell>
          <cell r="I291">
            <v>7.1377552282306064E-2</v>
          </cell>
          <cell r="J291">
            <v>0.1367231987379384</v>
          </cell>
          <cell r="K291">
            <v>0.15079764566684381</v>
          </cell>
          <cell r="L291">
            <v>0.26381876533125986</v>
          </cell>
        </row>
        <row r="292">
          <cell r="B292" t="str">
            <v>Brazil</v>
          </cell>
          <cell r="C292">
            <v>0.42966070292354208</v>
          </cell>
          <cell r="D292">
            <v>1.5089799762045559</v>
          </cell>
          <cell r="E292">
            <v>1.7411374052490034</v>
          </cell>
          <cell r="F292">
            <v>3.4115702118867643</v>
          </cell>
          <cell r="G292">
            <v>2.3136719692673449</v>
          </cell>
          <cell r="H292">
            <v>3.3861058060264058</v>
          </cell>
          <cell r="I292">
            <v>3.9687628210651469</v>
          </cell>
          <cell r="J292">
            <v>5.2984300917769689</v>
          </cell>
          <cell r="K292">
            <v>4.9001594100785004</v>
          </cell>
          <cell r="L292">
            <v>4.3054204612712628</v>
          </cell>
        </row>
        <row r="293">
          <cell r="B293" t="str">
            <v>Colombia</v>
          </cell>
          <cell r="C293">
            <v>6.5345646455632317E-2</v>
          </cell>
          <cell r="D293">
            <v>7.6141051147095129E-2</v>
          </cell>
          <cell r="E293">
            <v>0.58155517585473981</v>
          </cell>
          <cell r="F293">
            <v>5.0265881888947934E-2</v>
          </cell>
          <cell r="G293">
            <v>7.1377552282306064E-2</v>
          </cell>
          <cell r="H293">
            <v>0</v>
          </cell>
          <cell r="I293">
            <v>0.98571432963679495</v>
          </cell>
          <cell r="J293">
            <v>0.79365496244213452</v>
          </cell>
          <cell r="K293">
            <v>0.52678644219617443</v>
          </cell>
          <cell r="L293">
            <v>0.34282732372895719</v>
          </cell>
        </row>
        <row r="294">
          <cell r="B294" t="str">
            <v>Ecuador</v>
          </cell>
          <cell r="C294">
            <v>5.8308422991179609E-2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7.9157004060431996E-2</v>
          </cell>
          <cell r="J294">
            <v>0</v>
          </cell>
          <cell r="K294">
            <v>0</v>
          </cell>
          <cell r="L294">
            <v>0</v>
          </cell>
        </row>
        <row r="295">
          <cell r="B295" t="str">
            <v>Peru</v>
          </cell>
          <cell r="C295">
            <v>0</v>
          </cell>
          <cell r="D295">
            <v>0</v>
          </cell>
          <cell r="E295">
            <v>3.0159529133368765E-2</v>
          </cell>
          <cell r="F295">
            <v>0</v>
          </cell>
          <cell r="G295">
            <v>1.0053176377789587E-3</v>
          </cell>
          <cell r="H295">
            <v>0</v>
          </cell>
          <cell r="I295">
            <v>3.2170164408926678E-2</v>
          </cell>
          <cell r="J295">
            <v>7.037223464452712E-3</v>
          </cell>
          <cell r="K295">
            <v>5.0265881888947933E-3</v>
          </cell>
          <cell r="L295">
            <v>0</v>
          </cell>
        </row>
        <row r="296">
          <cell r="B296" t="str">
            <v>Venezuela</v>
          </cell>
          <cell r="C296">
            <v>12.065640819366395</v>
          </cell>
          <cell r="D296">
            <v>12.753449408381178</v>
          </cell>
          <cell r="E296">
            <v>14.7327194673887</v>
          </cell>
          <cell r="F296">
            <v>9.1268906941850574</v>
          </cell>
          <cell r="G296">
            <v>8.4870584551115673</v>
          </cell>
          <cell r="H296">
            <v>11.861179620504751</v>
          </cell>
          <cell r="I296">
            <v>16.935155905275042</v>
          </cell>
          <cell r="J296">
            <v>13.838520402562219</v>
          </cell>
          <cell r="K296">
            <v>14.516323881370464</v>
          </cell>
          <cell r="L296">
            <v>14.396823076662237</v>
          </cell>
        </row>
        <row r="297">
          <cell r="B297" t="str">
            <v>Other American countries  (aggregate changing according to the context)</v>
          </cell>
          <cell r="C297">
            <v>0.80708036132382421</v>
          </cell>
          <cell r="D297">
            <v>0.58823947100839424</v>
          </cell>
          <cell r="E297">
            <v>0.60218526502959624</v>
          </cell>
          <cell r="F297">
            <v>0.42080665886502772</v>
          </cell>
          <cell r="G297">
            <v>0.31365910298703509</v>
          </cell>
          <cell r="H297">
            <v>0.75660254263823112</v>
          </cell>
          <cell r="I297">
            <v>0.53361995460161527</v>
          </cell>
          <cell r="J297">
            <v>0.2865155267670032</v>
          </cell>
          <cell r="K297">
            <v>0.38084136279176045</v>
          </cell>
          <cell r="L297">
            <v>0.25434536235807653</v>
          </cell>
        </row>
        <row r="298">
          <cell r="B298" t="str">
            <v>Kazakhstan</v>
          </cell>
          <cell r="C298">
            <v>10.125358629825246</v>
          </cell>
          <cell r="D298">
            <v>9.4736126954010249</v>
          </cell>
          <cell r="E298">
            <v>13.902575796275716</v>
          </cell>
          <cell r="F298">
            <v>16.77139413934286</v>
          </cell>
          <cell r="G298">
            <v>21.105259486746576</v>
          </cell>
          <cell r="H298">
            <v>27.456497744694698</v>
          </cell>
          <cell r="I298">
            <v>28.08050966152771</v>
          </cell>
          <cell r="J298">
            <v>28.494366493686044</v>
          </cell>
          <cell r="K298">
            <v>30.434156823245843</v>
          </cell>
          <cell r="L298">
            <v>30.068939525784121</v>
          </cell>
        </row>
        <row r="299">
          <cell r="B299" t="str">
            <v>Kyrgyzstan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0.78917434565648259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0">
          <cell r="B300" t="str">
            <v>Tajikistan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1.0053176377789587E-3</v>
          </cell>
          <cell r="H300">
            <v>0</v>
          </cell>
          <cell r="I300">
            <v>0</v>
          </cell>
          <cell r="J300">
            <v>1.1167354168240617E-2</v>
          </cell>
          <cell r="K300">
            <v>0</v>
          </cell>
          <cell r="L300">
            <v>0</v>
          </cell>
        </row>
        <row r="301">
          <cell r="B301" t="str">
            <v>Turkmenistan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0.51174292185978776</v>
          </cell>
          <cell r="H301">
            <v>0.41696596533812758</v>
          </cell>
          <cell r="I301">
            <v>0.30476791564739236</v>
          </cell>
          <cell r="J301">
            <v>0.22912746688477842</v>
          </cell>
          <cell r="K301">
            <v>0.6426280294525486</v>
          </cell>
          <cell r="L301">
            <v>0.36221946666352767</v>
          </cell>
        </row>
        <row r="302">
          <cell r="B302" t="str">
            <v>Uzbekistan</v>
          </cell>
          <cell r="C302">
            <v>6.6350964093411277E-2</v>
          </cell>
          <cell r="D302">
            <v>0</v>
          </cell>
          <cell r="E302">
            <v>0</v>
          </cell>
          <cell r="F302">
            <v>0</v>
          </cell>
          <cell r="G302">
            <v>0.14275510456461213</v>
          </cell>
          <cell r="H302">
            <v>3.0189218265915693E-2</v>
          </cell>
          <cell r="I302">
            <v>1.8164992122630758E-2</v>
          </cell>
          <cell r="J302">
            <v>3.6250813225136375E-2</v>
          </cell>
          <cell r="K302">
            <v>0.10561773023188452</v>
          </cell>
          <cell r="L302">
            <v>9.0775478725575575E-3</v>
          </cell>
        </row>
        <row r="303">
          <cell r="B303" t="str">
            <v>China (except Hong Kong)</v>
          </cell>
          <cell r="C303">
            <v>5.4287152440063768E-2</v>
          </cell>
          <cell r="D303">
            <v>0.10665273700221041</v>
          </cell>
          <cell r="E303">
            <v>5.3281834802284815E-2</v>
          </cell>
          <cell r="F303">
            <v>9.3494540313443161E-2</v>
          </cell>
          <cell r="G303">
            <v>7.8414775746758772E-2</v>
          </cell>
          <cell r="H303">
            <v>0.24630282125584488</v>
          </cell>
          <cell r="I303">
            <v>0.21413265684691823</v>
          </cell>
          <cell r="J303">
            <v>0.24228155070472907</v>
          </cell>
          <cell r="K303">
            <v>0.14981212078409614</v>
          </cell>
          <cell r="L303">
            <v>0.16889336314686509</v>
          </cell>
        </row>
        <row r="304">
          <cell r="B304" t="str">
            <v>Hong Kong</v>
          </cell>
          <cell r="C304">
            <v>2.0106352755579174E-3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3.0159529133368763E-3</v>
          </cell>
          <cell r="L304">
            <v>0</v>
          </cell>
        </row>
        <row r="305">
          <cell r="B305" t="str">
            <v>Japan</v>
          </cell>
          <cell r="C305">
            <v>8.5461895588727146E-2</v>
          </cell>
          <cell r="D305">
            <v>7.6404140471200865E-2</v>
          </cell>
          <cell r="E305">
            <v>0.14275510456461213</v>
          </cell>
          <cell r="F305">
            <v>0.10756898724234859</v>
          </cell>
          <cell r="G305">
            <v>4.2223340786716274E-2</v>
          </cell>
          <cell r="H305">
            <v>0.4755152426694475</v>
          </cell>
          <cell r="I305">
            <v>0.74393505195642939</v>
          </cell>
          <cell r="J305">
            <v>0.81632781825403022</v>
          </cell>
          <cell r="K305">
            <v>0.81129133368761974</v>
          </cell>
          <cell r="L305">
            <v>0.47048865448055271</v>
          </cell>
        </row>
        <row r="306">
          <cell r="B306" t="str">
            <v>South Korea</v>
          </cell>
          <cell r="C306">
            <v>5.3281834802284815E-2</v>
          </cell>
          <cell r="D306">
            <v>5.6297787715621696E-2</v>
          </cell>
          <cell r="E306">
            <v>0.25334004472029759</v>
          </cell>
          <cell r="F306">
            <v>0.31868569117592993</v>
          </cell>
          <cell r="G306">
            <v>0.1367231987379384</v>
          </cell>
          <cell r="H306">
            <v>0.88368409998522046</v>
          </cell>
          <cell r="I306">
            <v>0.74824331745549899</v>
          </cell>
          <cell r="J306">
            <v>0.22224447259175936</v>
          </cell>
          <cell r="K306">
            <v>1.8410037969661956</v>
          </cell>
          <cell r="L306">
            <v>2.4992988185386165</v>
          </cell>
        </row>
        <row r="307">
          <cell r="B307" t="str">
            <v>India</v>
          </cell>
          <cell r="C307">
            <v>0.24931877416918177</v>
          </cell>
          <cell r="D307">
            <v>0.78213712219202991</v>
          </cell>
          <cell r="E307">
            <v>0.36593562015154102</v>
          </cell>
          <cell r="F307">
            <v>0.85954658030100972</v>
          </cell>
          <cell r="G307">
            <v>0.69165853479192363</v>
          </cell>
          <cell r="H307">
            <v>2.0007404412203784</v>
          </cell>
          <cell r="I307">
            <v>2.8731978087722641</v>
          </cell>
          <cell r="J307">
            <v>2.445120526251225</v>
          </cell>
          <cell r="K307">
            <v>3.5297691900170807</v>
          </cell>
          <cell r="L307">
            <v>3.31312940837894</v>
          </cell>
        </row>
        <row r="308">
          <cell r="B308" t="str">
            <v>Iran</v>
          </cell>
          <cell r="C308">
            <v>36.152742600277172</v>
          </cell>
          <cell r="D308">
            <v>32.086078137086147</v>
          </cell>
          <cell r="E308">
            <v>26.353633835329578</v>
          </cell>
          <cell r="F308">
            <v>35.289998718449567</v>
          </cell>
          <cell r="G308">
            <v>36.564517851877461</v>
          </cell>
          <cell r="H308">
            <v>36.28548822684288</v>
          </cell>
          <cell r="I308">
            <v>37.632295379284521</v>
          </cell>
          <cell r="J308">
            <v>35.922571900884442</v>
          </cell>
          <cell r="K308">
            <v>32.041151414597778</v>
          </cell>
          <cell r="L308">
            <v>27.036740101846323</v>
          </cell>
        </row>
        <row r="309">
          <cell r="B309" t="str">
            <v>Brunei Darussalam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</row>
        <row r="310">
          <cell r="B310" t="str">
            <v>Indonesia</v>
          </cell>
          <cell r="C310">
            <v>0.15280828094240173</v>
          </cell>
          <cell r="D310">
            <v>0.28551020912922426</v>
          </cell>
          <cell r="E310">
            <v>0.55493533605398526</v>
          </cell>
          <cell r="F310">
            <v>0.94909156693488084</v>
          </cell>
          <cell r="G310">
            <v>0.56197255951843794</v>
          </cell>
          <cell r="H310">
            <v>8.8467952124548374E-2</v>
          </cell>
          <cell r="I310">
            <v>1.4074446928905424E-2</v>
          </cell>
          <cell r="J310">
            <v>5.532215921038966E-2</v>
          </cell>
          <cell r="K310">
            <v>4.8354210388546447E-2</v>
          </cell>
          <cell r="L310">
            <v>0.13975894440630657</v>
          </cell>
        </row>
        <row r="311">
          <cell r="B311" t="str">
            <v>Malaysia</v>
          </cell>
          <cell r="C311">
            <v>0.20910606865802342</v>
          </cell>
          <cell r="D311">
            <v>7.8414775746758772E-2</v>
          </cell>
          <cell r="E311">
            <v>0.28048362094032953</v>
          </cell>
          <cell r="F311">
            <v>0.195031621729118</v>
          </cell>
          <cell r="G311">
            <v>0.29798799799834635</v>
          </cell>
          <cell r="H311">
            <v>0.17391995133575985</v>
          </cell>
          <cell r="I311">
            <v>0.14174978692683318</v>
          </cell>
          <cell r="J311">
            <v>0.27048982282763379</v>
          </cell>
          <cell r="K311">
            <v>0.33803413573162122</v>
          </cell>
          <cell r="L311">
            <v>0.41545349021811673</v>
          </cell>
        </row>
        <row r="312">
          <cell r="B312" t="str">
            <v>Singapore</v>
          </cell>
          <cell r="C312">
            <v>6.7356281731190237E-2</v>
          </cell>
          <cell r="D312">
            <v>7.7409458108979826E-2</v>
          </cell>
          <cell r="E312">
            <v>1.1983386242325189</v>
          </cell>
          <cell r="F312">
            <v>0.38101538471822538</v>
          </cell>
          <cell r="G312">
            <v>0.49064448912371011</v>
          </cell>
          <cell r="H312">
            <v>1.2436768817077284</v>
          </cell>
          <cell r="I312">
            <v>1.644739240916439</v>
          </cell>
          <cell r="J312">
            <v>1.1068547191946336</v>
          </cell>
          <cell r="K312">
            <v>2.4590069420073331</v>
          </cell>
          <cell r="L312">
            <v>2.5776344232652506</v>
          </cell>
        </row>
        <row r="313">
          <cell r="B313" t="str">
            <v>Vietnam</v>
          </cell>
          <cell r="C313">
            <v>0</v>
          </cell>
          <cell r="D313">
            <v>2.2334708336481233E-2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1.2063811653347505E-2</v>
          </cell>
        </row>
        <row r="314">
          <cell r="B314" t="str">
            <v>Armenia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</row>
        <row r="315">
          <cell r="B315" t="str">
            <v>Azerbaijan</v>
          </cell>
          <cell r="C315">
            <v>3.944405011384879</v>
          </cell>
          <cell r="D315">
            <v>4.9583860923588414</v>
          </cell>
          <cell r="E315">
            <v>5.5609819933244484</v>
          </cell>
          <cell r="F315">
            <v>5.9101265471881499</v>
          </cell>
          <cell r="G315">
            <v>5.3868698979470739</v>
          </cell>
          <cell r="H315">
            <v>7.652827580084625</v>
          </cell>
          <cell r="I315">
            <v>13.25197784164331</v>
          </cell>
          <cell r="J315">
            <v>17.12190272266384</v>
          </cell>
          <cell r="K315">
            <v>18.529994665499938</v>
          </cell>
          <cell r="L315">
            <v>21.114021122127685</v>
          </cell>
        </row>
        <row r="316">
          <cell r="B316" t="str">
            <v>Bahrain</v>
          </cell>
          <cell r="C316">
            <v>0.53985557148730079</v>
          </cell>
          <cell r="D316">
            <v>0.60721185321849114</v>
          </cell>
          <cell r="E316">
            <v>0.44334507826052083</v>
          </cell>
          <cell r="F316">
            <v>0.11561152834458026</v>
          </cell>
          <cell r="G316">
            <v>0.37096220834043581</v>
          </cell>
          <cell r="H316">
            <v>0.46345143101609998</v>
          </cell>
          <cell r="I316">
            <v>0.64239797054075465</v>
          </cell>
          <cell r="J316">
            <v>0.61223844140738592</v>
          </cell>
          <cell r="K316">
            <v>0.59949589257427571</v>
          </cell>
          <cell r="L316">
            <v>0.61324375904516493</v>
          </cell>
        </row>
        <row r="317">
          <cell r="B317" t="str">
            <v>Georgia</v>
          </cell>
          <cell r="C317">
            <v>0.72089268889669034</v>
          </cell>
          <cell r="D317">
            <v>0.65278428247431131</v>
          </cell>
          <cell r="E317">
            <v>0.82249737431509229</v>
          </cell>
          <cell r="F317">
            <v>1.0153517929907689</v>
          </cell>
          <cell r="G317">
            <v>0.6857577241018874</v>
          </cell>
          <cell r="H317">
            <v>0.32866380940241102</v>
          </cell>
          <cell r="I317">
            <v>0.42457473646955346</v>
          </cell>
          <cell r="J317">
            <v>0.30380385415955841</v>
          </cell>
          <cell r="K317">
            <v>0.95324393262263418</v>
          </cell>
          <cell r="L317">
            <v>1.6487150149870144</v>
          </cell>
        </row>
        <row r="318">
          <cell r="B318" t="str">
            <v>Iraq</v>
          </cell>
          <cell r="C318">
            <v>31.725437977956304</v>
          </cell>
          <cell r="D318">
            <v>20.702244199887517</v>
          </cell>
          <cell r="E318">
            <v>16.238348174637153</v>
          </cell>
          <cell r="F318">
            <v>8.6039387796217497</v>
          </cell>
          <cell r="G318">
            <v>13.223758002503008</v>
          </cell>
          <cell r="H318">
            <v>12.476980247970655</v>
          </cell>
          <cell r="I318">
            <v>16.998693990205233</v>
          </cell>
          <cell r="J318">
            <v>19.5205350860846</v>
          </cell>
          <cell r="K318">
            <v>19.339872360380923</v>
          </cell>
          <cell r="L318">
            <v>20.27958858906695</v>
          </cell>
        </row>
        <row r="319">
          <cell r="B319" t="str">
            <v>Kuwait</v>
          </cell>
          <cell r="C319">
            <v>12.408792925451708</v>
          </cell>
          <cell r="D319">
            <v>10.110131446108436</v>
          </cell>
          <cell r="E319">
            <v>7.8111615084222992</v>
          </cell>
          <cell r="F319">
            <v>8.3396575816997469</v>
          </cell>
          <cell r="G319">
            <v>8.5723634243763698</v>
          </cell>
          <cell r="H319">
            <v>10.057219118553997</v>
          </cell>
          <cell r="I319">
            <v>9.6257746254487024</v>
          </cell>
          <cell r="J319">
            <v>10.770751472269762</v>
          </cell>
          <cell r="K319">
            <v>9.2833853120211476</v>
          </cell>
          <cell r="L319">
            <v>6.9260154417172552</v>
          </cell>
        </row>
        <row r="320">
          <cell r="B320" t="str">
            <v>Oman</v>
          </cell>
          <cell r="C320">
            <v>0</v>
          </cell>
          <cell r="D320">
            <v>8.2436046297874627E-2</v>
          </cell>
          <cell r="E320">
            <v>0.18679937881420672</v>
          </cell>
          <cell r="F320">
            <v>0</v>
          </cell>
          <cell r="G320">
            <v>0</v>
          </cell>
          <cell r="H320">
            <v>0</v>
          </cell>
          <cell r="I320">
            <v>4.1218023148937313E-2</v>
          </cell>
          <cell r="J320">
            <v>0.18489349082250425</v>
          </cell>
          <cell r="K320">
            <v>0.4969320301259082</v>
          </cell>
          <cell r="L320">
            <v>0.16185613968241236</v>
          </cell>
        </row>
        <row r="321">
          <cell r="B321" t="str">
            <v>Qatar</v>
          </cell>
          <cell r="C321">
            <v>0.15815566608061371</v>
          </cell>
          <cell r="D321">
            <v>2.412762330669501E-2</v>
          </cell>
          <cell r="E321">
            <v>8.874505069498638E-2</v>
          </cell>
          <cell r="F321">
            <v>0.14923234737948982</v>
          </cell>
          <cell r="G321">
            <v>0.28480589568573123</v>
          </cell>
          <cell r="H321">
            <v>7.7449043619042396E-2</v>
          </cell>
          <cell r="I321">
            <v>0.15280828094240173</v>
          </cell>
          <cell r="J321">
            <v>0.13069129291126463</v>
          </cell>
          <cell r="K321">
            <v>0.53929559083772582</v>
          </cell>
          <cell r="L321">
            <v>1.2247885549756252</v>
          </cell>
        </row>
        <row r="322">
          <cell r="B322" t="str">
            <v>Saudi Arabia</v>
          </cell>
          <cell r="C322">
            <v>67.910091122059839</v>
          </cell>
          <cell r="D322">
            <v>60.560439811482482</v>
          </cell>
          <cell r="E322">
            <v>55.585638715181389</v>
          </cell>
          <cell r="F322">
            <v>63.741177809861057</v>
          </cell>
          <cell r="G322">
            <v>69.144428265621741</v>
          </cell>
          <cell r="H322">
            <v>66.342926746237495</v>
          </cell>
          <cell r="I322">
            <v>56.838918679282614</v>
          </cell>
          <cell r="J322">
            <v>45.292233952730363</v>
          </cell>
          <cell r="K322">
            <v>43.133028742959226</v>
          </cell>
          <cell r="L322">
            <v>33.885506098134734</v>
          </cell>
        </row>
        <row r="323">
          <cell r="B323" t="str">
            <v>Syria</v>
          </cell>
          <cell r="C323">
            <v>14.411389390390873</v>
          </cell>
          <cell r="D323">
            <v>21.596624740789043</v>
          </cell>
          <cell r="E323">
            <v>21.694972618953969</v>
          </cell>
          <cell r="F323">
            <v>13.59264274315421</v>
          </cell>
          <cell r="G323">
            <v>9.626312116190757</v>
          </cell>
          <cell r="H323">
            <v>9.5091608658225528</v>
          </cell>
          <cell r="I323">
            <v>7.9200482570523318</v>
          </cell>
          <cell r="J323">
            <v>8.5414326219240539</v>
          </cell>
          <cell r="K323">
            <v>7.3694047350221501</v>
          </cell>
          <cell r="L323">
            <v>7.2535119952383145</v>
          </cell>
        </row>
        <row r="324">
          <cell r="B324" t="str">
            <v>United Arab Emirates</v>
          </cell>
          <cell r="C324">
            <v>1.378739931251973</v>
          </cell>
          <cell r="D324">
            <v>2.8294511974371908</v>
          </cell>
          <cell r="E324">
            <v>2.2016456267359201</v>
          </cell>
          <cell r="F324">
            <v>2.2767120856026262</v>
          </cell>
          <cell r="G324">
            <v>3.5093898515598805</v>
          </cell>
          <cell r="H324">
            <v>3.8851921600945172</v>
          </cell>
          <cell r="I324">
            <v>4.0922883650660342</v>
          </cell>
          <cell r="J324">
            <v>4.3915522241748466</v>
          </cell>
          <cell r="K324">
            <v>2.3871633609309613</v>
          </cell>
          <cell r="L324">
            <v>2.2056816781224198</v>
          </cell>
        </row>
        <row r="325">
          <cell r="B325" t="str">
            <v>Yemen</v>
          </cell>
          <cell r="C325">
            <v>0.15203469285629917</v>
          </cell>
          <cell r="D325">
            <v>0.13593971427432019</v>
          </cell>
          <cell r="E325">
            <v>0.13547458453108499</v>
          </cell>
          <cell r="F325">
            <v>5.3281834802284815E-2</v>
          </cell>
          <cell r="G325">
            <v>0.12449526153564157</v>
          </cell>
          <cell r="H325">
            <v>2.8148893857810848E-2</v>
          </cell>
          <cell r="I325">
            <v>0.13350353476558963</v>
          </cell>
          <cell r="J325">
            <v>0.34417323107108461</v>
          </cell>
          <cell r="K325">
            <v>4.3228658424495227E-2</v>
          </cell>
          <cell r="L325">
            <v>0</v>
          </cell>
        </row>
        <row r="326">
          <cell r="B326" t="str">
            <v>Near and Middle East Asia (aggregate changing according to the context)</v>
          </cell>
          <cell r="C326">
            <v>1.2124114005215421</v>
          </cell>
          <cell r="D326">
            <v>1.4992254892538968</v>
          </cell>
          <cell r="E326">
            <v>0.63837669998963886</v>
          </cell>
          <cell r="F326">
            <v>1.2780358161874947</v>
          </cell>
          <cell r="G326">
            <v>1.4998390646598667</v>
          </cell>
          <cell r="H326">
            <v>1.3753240103691939</v>
          </cell>
          <cell r="I326">
            <v>1.6585250222575085</v>
          </cell>
          <cell r="J326">
            <v>1.6472570336742289</v>
          </cell>
          <cell r="K326">
            <v>2.87809818628239</v>
          </cell>
          <cell r="L326">
            <v>0.32550930720385507</v>
          </cell>
        </row>
        <row r="327">
          <cell r="B327" t="str">
            <v>Other Asian countries (aggregate changing according to the context)</v>
          </cell>
          <cell r="C327">
            <v>2.7143576220031884E-2</v>
          </cell>
          <cell r="D327">
            <v>7.8414775746758772E-2</v>
          </cell>
          <cell r="E327">
            <v>1.2063811653347505E-2</v>
          </cell>
          <cell r="F327">
            <v>0.15582423385573863</v>
          </cell>
          <cell r="G327">
            <v>0.4363078547960681</v>
          </cell>
          <cell r="H327">
            <v>0.43731317243384704</v>
          </cell>
          <cell r="I327">
            <v>0.57869100988390243</v>
          </cell>
          <cell r="J327">
            <v>0.56401288392654281</v>
          </cell>
          <cell r="K327">
            <v>1.2552895728641729</v>
          </cell>
          <cell r="L327">
            <v>1.1973374194635564</v>
          </cell>
        </row>
        <row r="328">
          <cell r="B328" t="str">
            <v>Australia</v>
          </cell>
          <cell r="C328">
            <v>1.5079764566684382E-2</v>
          </cell>
          <cell r="D328">
            <v>3.0159529133368763E-3</v>
          </cell>
          <cell r="E328">
            <v>2.6138258582252927E-2</v>
          </cell>
          <cell r="F328">
            <v>0.29877726597066356</v>
          </cell>
          <cell r="G328">
            <v>0.20106352755579174</v>
          </cell>
          <cell r="H328">
            <v>0</v>
          </cell>
          <cell r="I328">
            <v>9.0478587400106281E-3</v>
          </cell>
          <cell r="J328">
            <v>0</v>
          </cell>
          <cell r="K328">
            <v>4.0608560611784063E-2</v>
          </cell>
          <cell r="L328">
            <v>5.1716536514930821E-2</v>
          </cell>
        </row>
        <row r="329">
          <cell r="B329" t="str">
            <v>New Zealand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</row>
        <row r="330">
          <cell r="B330" t="str">
            <v>Papua New Guinea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2.0106352755579174E-3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</row>
        <row r="331">
          <cell r="B331" t="str">
            <v>Total</v>
          </cell>
          <cell r="C331">
            <v>870.04195779147983</v>
          </cell>
          <cell r="D331">
            <v>881.80604611202227</v>
          </cell>
          <cell r="E331">
            <v>876.60292557623268</v>
          </cell>
          <cell r="F331">
            <v>894.78124426825013</v>
          </cell>
          <cell r="G331">
            <v>929.5312131247257</v>
          </cell>
          <cell r="H331">
            <v>955.92147574073442</v>
          </cell>
          <cell r="I331">
            <v>966.9116932389245</v>
          </cell>
          <cell r="J331">
            <v>940.2232849201863</v>
          </cell>
          <cell r="K331">
            <v>957.8980030874535</v>
          </cell>
          <cell r="L331">
            <v>905.48099999999999</v>
          </cell>
        </row>
        <row r="332">
          <cell r="B332" t="str">
            <v>Not specified</v>
          </cell>
          <cell r="C332">
            <v>26.419033707032121</v>
          </cell>
          <cell r="D332">
            <v>36.11295529108228</v>
          </cell>
          <cell r="E332">
            <v>30.606944588501023</v>
          </cell>
          <cell r="F332">
            <v>25.431858692111668</v>
          </cell>
          <cell r="G332">
            <v>24.23944774308746</v>
          </cell>
          <cell r="H332">
            <v>16.780300093881131</v>
          </cell>
          <cell r="I332">
            <v>19.188495954185324</v>
          </cell>
          <cell r="J332">
            <v>34.12688255595787</v>
          </cell>
          <cell r="K332">
            <v>16.885650494458314</v>
          </cell>
          <cell r="L332">
            <v>20.810672742620646</v>
          </cell>
        </row>
        <row r="333">
          <cell r="B333" t="str">
            <v>EU27</v>
          </cell>
          <cell r="C333">
            <v>216.72409703310674</v>
          </cell>
          <cell r="D333">
            <v>215.2952999429445</v>
          </cell>
          <cell r="E333">
            <v>213.9290007847423</v>
          </cell>
          <cell r="F333">
            <v>212.19014494062688</v>
          </cell>
          <cell r="G333">
            <v>222.02506110055648</v>
          </cell>
          <cell r="H333">
            <v>231.58904248305558</v>
          </cell>
          <cell r="I333">
            <v>241.52550768062193</v>
          </cell>
          <cell r="J333">
            <v>215.7819533536784</v>
          </cell>
          <cell r="K333">
            <v>221.01882347523554</v>
          </cell>
          <cell r="L333">
            <v>214.99521954850462</v>
          </cell>
        </row>
        <row r="334">
          <cell r="B334" t="str">
            <v>Extra EU27 imports</v>
          </cell>
          <cell r="C334">
            <v>626.89882705134141</v>
          </cell>
          <cell r="D334">
            <v>630.27715276146205</v>
          </cell>
          <cell r="E334">
            <v>632.06698020298961</v>
          </cell>
          <cell r="F334">
            <v>657.12003324763805</v>
          </cell>
          <cell r="G334">
            <v>683.26871491635768</v>
          </cell>
          <cell r="H334">
            <v>707.55112784616017</v>
          </cell>
          <cell r="I334">
            <v>706.19768960411739</v>
          </cell>
          <cell r="J334">
            <v>690.49805597229545</v>
          </cell>
          <cell r="K334">
            <v>719.99252380012206</v>
          </cell>
          <cell r="L334">
            <v>667.98713158379655</v>
          </cell>
        </row>
      </sheetData>
      <sheetData sheetId="6">
        <row r="121">
          <cell r="C121" t="str">
            <v>2000</v>
          </cell>
          <cell r="D121" t="str">
            <v>2001</v>
          </cell>
          <cell r="E121" t="str">
            <v>2002</v>
          </cell>
          <cell r="F121" t="str">
            <v>2003</v>
          </cell>
          <cell r="G121" t="str">
            <v>2004</v>
          </cell>
          <cell r="H121" t="str">
            <v>2005</v>
          </cell>
          <cell r="I121" t="str">
            <v>2006</v>
          </cell>
          <cell r="J121" t="str">
            <v>2007</v>
          </cell>
          <cell r="K121" t="str">
            <v>2008</v>
          </cell>
          <cell r="L121" t="str">
            <v>2009</v>
          </cell>
        </row>
        <row r="122">
          <cell r="B122" t="str">
            <v>Belgium</v>
          </cell>
          <cell r="C122">
            <v>2.178965006370559</v>
          </cell>
          <cell r="D122">
            <v>1.8337925123707368</v>
          </cell>
          <cell r="E122">
            <v>1.9732870010963286</v>
          </cell>
          <cell r="F122">
            <v>1.648478666034549</v>
          </cell>
          <cell r="G122">
            <v>0.37266410856617971</v>
          </cell>
          <cell r="H122">
            <v>1.0008984118047941</v>
          </cell>
          <cell r="I122">
            <v>0.86140392307920233</v>
          </cell>
          <cell r="J122">
            <v>1.1577024356277223</v>
          </cell>
          <cell r="K122">
            <v>1.8999760289193752</v>
          </cell>
          <cell r="L122">
            <v>1.7604815401937832</v>
          </cell>
        </row>
        <row r="123">
          <cell r="B123" t="str">
            <v>Bulgaria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B124" t="str">
            <v>Czech Republic</v>
          </cell>
          <cell r="C124">
            <v>8.2474843699072556E-2</v>
          </cell>
          <cell r="D124">
            <v>4.6837565557497997E-2</v>
          </cell>
          <cell r="E124">
            <v>7.1274556283149127E-3</v>
          </cell>
          <cell r="F124">
            <v>1.0182079469021304E-3</v>
          </cell>
          <cell r="G124">
            <v>1.0182079469021304E-3</v>
          </cell>
          <cell r="H124">
            <v>2.0364158938042608E-3</v>
          </cell>
          <cell r="I124">
            <v>3.054623840706391E-3</v>
          </cell>
          <cell r="J124">
            <v>3.054623840706391E-3</v>
          </cell>
          <cell r="K124">
            <v>3.054623840706391E-3</v>
          </cell>
          <cell r="L124">
            <v>4.0728317876085217E-3</v>
          </cell>
        </row>
        <row r="125">
          <cell r="B125" t="str">
            <v>Denmark</v>
          </cell>
          <cell r="C125">
            <v>5.9056060920323561E-2</v>
          </cell>
          <cell r="D125">
            <v>0.16596789534504724</v>
          </cell>
          <cell r="E125">
            <v>0.17818639070787282</v>
          </cell>
          <cell r="F125">
            <v>4.1746525822987345E-2</v>
          </cell>
          <cell r="G125">
            <v>2.6473406619455388E-2</v>
          </cell>
          <cell r="H125">
            <v>9.1638715221191727E-2</v>
          </cell>
          <cell r="I125">
            <v>0.20975083706183886</v>
          </cell>
          <cell r="J125">
            <v>5.9056060920323561E-2</v>
          </cell>
          <cell r="K125">
            <v>0.4805941509378055</v>
          </cell>
          <cell r="L125">
            <v>0.5640872025837802</v>
          </cell>
        </row>
        <row r="126">
          <cell r="B126" t="str">
            <v>Germany (including  former GDR from 1991)</v>
          </cell>
          <cell r="C126">
            <v>13.485146048771814</v>
          </cell>
          <cell r="D126">
            <v>13.695915093780556</v>
          </cell>
          <cell r="E126">
            <v>11.850922293993895</v>
          </cell>
          <cell r="F126">
            <v>11.212505911286261</v>
          </cell>
          <cell r="G126">
            <v>14.368950546682862</v>
          </cell>
          <cell r="H126">
            <v>13.741734451391149</v>
          </cell>
          <cell r="I126">
            <v>12.180821668790186</v>
          </cell>
          <cell r="J126">
            <v>13.779408145426531</v>
          </cell>
          <cell r="K126">
            <v>14.241674553320097</v>
          </cell>
          <cell r="L126">
            <v>9.5059893922782877</v>
          </cell>
        </row>
        <row r="127">
          <cell r="B127" t="str">
            <v>Estonia</v>
          </cell>
          <cell r="C127">
            <v>0</v>
          </cell>
          <cell r="D127">
            <v>0</v>
          </cell>
          <cell r="E127">
            <v>0</v>
          </cell>
          <cell r="F127">
            <v>3.5637278141574559E-2</v>
          </cell>
          <cell r="G127">
            <v>0</v>
          </cell>
          <cell r="H127">
            <v>2.952803046016178E-2</v>
          </cell>
          <cell r="I127">
            <v>7.4329180123855504E-2</v>
          </cell>
          <cell r="J127">
            <v>6.7201724495540599E-2</v>
          </cell>
          <cell r="K127">
            <v>2.8509822513259651E-2</v>
          </cell>
          <cell r="L127">
            <v>9.9784378796408779E-2</v>
          </cell>
        </row>
        <row r="128">
          <cell r="B128" t="str">
            <v>Ireland</v>
          </cell>
          <cell r="C128">
            <v>1.2218495362825564E-2</v>
          </cell>
          <cell r="D128">
            <v>0.26677048208835819</v>
          </cell>
          <cell r="E128">
            <v>0.29222568076091143</v>
          </cell>
          <cell r="F128">
            <v>0.44393866484932881</v>
          </cell>
          <cell r="G128">
            <v>0.84002155619425756</v>
          </cell>
          <cell r="H128">
            <v>0.82780306083143196</v>
          </cell>
          <cell r="I128">
            <v>0.34720890989362646</v>
          </cell>
          <cell r="J128">
            <v>0.43782941716791607</v>
          </cell>
          <cell r="K128">
            <v>0.28611643307949863</v>
          </cell>
          <cell r="L128">
            <v>0.35128174168123494</v>
          </cell>
        </row>
        <row r="129">
          <cell r="B129" t="str">
            <v>Greece</v>
          </cell>
          <cell r="C129">
            <v>0</v>
          </cell>
          <cell r="D129">
            <v>3.2582654300868173E-2</v>
          </cell>
          <cell r="E129">
            <v>0.13643986488488549</v>
          </cell>
          <cell r="F129">
            <v>6.109247681412782E-2</v>
          </cell>
          <cell r="G129">
            <v>0</v>
          </cell>
          <cell r="H129">
            <v>7.5347388070757651E-2</v>
          </cell>
          <cell r="I129">
            <v>3.4619070194672433E-2</v>
          </cell>
          <cell r="J129">
            <v>3.054623840706391E-3</v>
          </cell>
          <cell r="K129">
            <v>3.9710109929183085E-2</v>
          </cell>
          <cell r="L129">
            <v>2.0364158938042608E-3</v>
          </cell>
        </row>
        <row r="130">
          <cell r="B130" t="str">
            <v>Spain</v>
          </cell>
          <cell r="C130">
            <v>3.194118329431983</v>
          </cell>
          <cell r="D130">
            <v>2.7685074076268923</v>
          </cell>
          <cell r="E130">
            <v>1.835828928264541</v>
          </cell>
          <cell r="F130">
            <v>1.3929084713621143</v>
          </cell>
          <cell r="G130">
            <v>0.34109966221221366</v>
          </cell>
          <cell r="H130">
            <v>1.0273718184242495</v>
          </cell>
          <cell r="I130">
            <v>0.55288691516785671</v>
          </cell>
          <cell r="J130">
            <v>0.8980594091676789</v>
          </cell>
          <cell r="K130">
            <v>1.4876018104240125</v>
          </cell>
          <cell r="L130">
            <v>0.6282343032386144</v>
          </cell>
        </row>
        <row r="131">
          <cell r="B131" t="str">
            <v>France</v>
          </cell>
          <cell r="C131">
            <v>18.67902478591958</v>
          </cell>
          <cell r="D131">
            <v>17.306480473495512</v>
          </cell>
          <cell r="E131">
            <v>13.380270630240895</v>
          </cell>
          <cell r="F131">
            <v>13.312050697798451</v>
          </cell>
          <cell r="G131">
            <v>12.165548549586655</v>
          </cell>
          <cell r="H131">
            <v>8.1731551897834009</v>
          </cell>
          <cell r="I131">
            <v>9.0885241340484146</v>
          </cell>
          <cell r="J131">
            <v>7.7119069898367352</v>
          </cell>
          <cell r="K131">
            <v>5.3903928708998787</v>
          </cell>
          <cell r="L131">
            <v>3.725622877714895</v>
          </cell>
        </row>
        <row r="132">
          <cell r="B132" t="str">
            <v>Italy</v>
          </cell>
          <cell r="C132">
            <v>1.4855653945302081</v>
          </cell>
          <cell r="D132">
            <v>0.68830857210584007</v>
          </cell>
          <cell r="E132">
            <v>0.89602299327387469</v>
          </cell>
          <cell r="F132">
            <v>0.44190224895552455</v>
          </cell>
          <cell r="G132">
            <v>0.49688547808823963</v>
          </cell>
          <cell r="H132">
            <v>2.2807858010607718</v>
          </cell>
          <cell r="I132">
            <v>1.3817081839461909</v>
          </cell>
          <cell r="J132">
            <v>0.57426928205280148</v>
          </cell>
          <cell r="K132">
            <v>0.4174652582298734</v>
          </cell>
          <cell r="L132">
            <v>2.8509822513259651E-2</v>
          </cell>
        </row>
        <row r="133">
          <cell r="B133" t="str">
            <v>Cyprus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2.0364158938042608E-3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2.952803046016178E-2</v>
          </cell>
        </row>
        <row r="134">
          <cell r="B134" t="str">
            <v>Latvia</v>
          </cell>
          <cell r="C134">
            <v>8.9602299327387475E-2</v>
          </cell>
          <cell r="D134">
            <v>2.3418782778748998E-2</v>
          </cell>
          <cell r="E134">
            <v>3.8691901982280952E-2</v>
          </cell>
          <cell r="F134">
            <v>0.23316961984058784</v>
          </cell>
          <cell r="G134">
            <v>7.0256348336246985E-2</v>
          </cell>
          <cell r="H134">
            <v>2.7491614566357521E-2</v>
          </cell>
          <cell r="I134">
            <v>4.4801149663693737E-2</v>
          </cell>
          <cell r="J134">
            <v>4.1746525822987345E-2</v>
          </cell>
          <cell r="K134">
            <v>3.36008622477703E-2</v>
          </cell>
          <cell r="L134">
            <v>0.12014853773445137</v>
          </cell>
        </row>
        <row r="135">
          <cell r="B135" t="str">
            <v>Lithuania</v>
          </cell>
          <cell r="C135">
            <v>0.27797076950428157</v>
          </cell>
          <cell r="D135">
            <v>2.5455198672553258E-2</v>
          </cell>
          <cell r="E135">
            <v>0</v>
          </cell>
          <cell r="F135">
            <v>0</v>
          </cell>
          <cell r="G135">
            <v>2.8509822513259651E-2</v>
          </cell>
          <cell r="H135">
            <v>5.3965021185812909E-2</v>
          </cell>
          <cell r="I135">
            <v>2.1382366884944739E-2</v>
          </cell>
          <cell r="J135">
            <v>3.054623840706391E-2</v>
          </cell>
          <cell r="K135">
            <v>8.1456635752170433E-3</v>
          </cell>
          <cell r="L135">
            <v>5.0910397345106514E-3</v>
          </cell>
        </row>
        <row r="136">
          <cell r="B136" t="str">
            <v>Luxembourg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6.5165308601736346E-2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Hungary</v>
          </cell>
          <cell r="C137">
            <v>1.2218495362825564E-2</v>
          </cell>
          <cell r="D137">
            <v>0</v>
          </cell>
          <cell r="E137">
            <v>4.0728317876085217E-3</v>
          </cell>
          <cell r="F137">
            <v>0</v>
          </cell>
          <cell r="G137">
            <v>2.7491614566357521E-2</v>
          </cell>
          <cell r="H137">
            <v>7.3310972176953385E-2</v>
          </cell>
          <cell r="I137">
            <v>9.4693339061898113E-2</v>
          </cell>
          <cell r="J137">
            <v>8.4511259592876822E-2</v>
          </cell>
          <cell r="K137">
            <v>0.11607570594684286</v>
          </cell>
          <cell r="L137">
            <v>6.109247681412782E-3</v>
          </cell>
        </row>
        <row r="138">
          <cell r="B138" t="str">
            <v>Malta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1.7309535097336216E-2</v>
          </cell>
          <cell r="H138">
            <v>5.0910397345106516E-2</v>
          </cell>
          <cell r="I138">
            <v>0</v>
          </cell>
          <cell r="J138">
            <v>0.22604216421227294</v>
          </cell>
          <cell r="K138">
            <v>0.13847628077868973</v>
          </cell>
          <cell r="L138">
            <v>0.15782223176983021</v>
          </cell>
        </row>
        <row r="139">
          <cell r="B139" t="str">
            <v>Netherlands</v>
          </cell>
          <cell r="C139">
            <v>27.044621277667485</v>
          </cell>
          <cell r="D139">
            <v>27.321573839224865</v>
          </cell>
          <cell r="E139">
            <v>25.50814548579217</v>
          </cell>
          <cell r="F139">
            <v>19.84487288512252</v>
          </cell>
          <cell r="G139">
            <v>20.225682657263917</v>
          </cell>
          <cell r="H139">
            <v>17.349245207265398</v>
          </cell>
          <cell r="I139">
            <v>16.308636685531422</v>
          </cell>
          <cell r="J139">
            <v>16.210888722628816</v>
          </cell>
          <cell r="K139">
            <v>17.970352054875697</v>
          </cell>
          <cell r="L139">
            <v>21.642009911404781</v>
          </cell>
        </row>
        <row r="140">
          <cell r="B140" t="str">
            <v>Austria</v>
          </cell>
          <cell r="C140">
            <v>3.156444635396604E-2</v>
          </cell>
          <cell r="D140">
            <v>6.312889270793208E-2</v>
          </cell>
          <cell r="E140">
            <v>0.17004072713265578</v>
          </cell>
          <cell r="F140">
            <v>8.9602299327387475E-2</v>
          </cell>
          <cell r="G140">
            <v>9.8766170849506632E-2</v>
          </cell>
          <cell r="H140">
            <v>9.7747962902604513E-2</v>
          </cell>
          <cell r="I140">
            <v>6.109247681412782E-2</v>
          </cell>
          <cell r="J140">
            <v>4.4801149663693737E-2</v>
          </cell>
          <cell r="K140">
            <v>4.4801149663693737E-2</v>
          </cell>
          <cell r="L140">
            <v>3.9710109929183085E-2</v>
          </cell>
        </row>
        <row r="141">
          <cell r="B141" t="str">
            <v>Poland</v>
          </cell>
          <cell r="C141">
            <v>0.59972448072535478</v>
          </cell>
          <cell r="D141">
            <v>0.41542884233606919</v>
          </cell>
          <cell r="E141">
            <v>5.4983229132715042E-2</v>
          </cell>
          <cell r="F141">
            <v>0.16902251918575364</v>
          </cell>
          <cell r="G141">
            <v>8.1456635752170433E-3</v>
          </cell>
          <cell r="H141">
            <v>0.14560373640700464</v>
          </cell>
          <cell r="I141">
            <v>0.40626497081395002</v>
          </cell>
          <cell r="J141">
            <v>0.47244848736258849</v>
          </cell>
          <cell r="K141">
            <v>0.35433636552194137</v>
          </cell>
          <cell r="L141">
            <v>0.42153809001748199</v>
          </cell>
        </row>
        <row r="142">
          <cell r="B142" t="str">
            <v>Portugal</v>
          </cell>
          <cell r="C142">
            <v>0.98257066876055577</v>
          </cell>
          <cell r="D142">
            <v>0.82780306083143196</v>
          </cell>
          <cell r="E142">
            <v>1.1251197813268541</v>
          </cell>
          <cell r="F142">
            <v>1.3083972117692375</v>
          </cell>
          <cell r="G142">
            <v>0.79318399063675948</v>
          </cell>
          <cell r="H142">
            <v>0.37673694035378824</v>
          </cell>
          <cell r="I142">
            <v>0.66794441316779751</v>
          </cell>
          <cell r="J142">
            <v>0.25251557083172832</v>
          </cell>
          <cell r="K142">
            <v>0.10080258674331091</v>
          </cell>
          <cell r="L142">
            <v>0.52844992444220562</v>
          </cell>
        </row>
        <row r="143">
          <cell r="B143" t="str">
            <v>Romania</v>
          </cell>
          <cell r="C143">
            <v>1.0182079469021304E-3</v>
          </cell>
          <cell r="D143">
            <v>0</v>
          </cell>
          <cell r="E143">
            <v>0</v>
          </cell>
          <cell r="F143">
            <v>0</v>
          </cell>
          <cell r="G143">
            <v>2.5455198672553258E-2</v>
          </cell>
          <cell r="H143">
            <v>0</v>
          </cell>
          <cell r="I143">
            <v>0</v>
          </cell>
          <cell r="J143">
            <v>5.0910397345106514E-3</v>
          </cell>
          <cell r="K143">
            <v>0</v>
          </cell>
          <cell r="L143">
            <v>0</v>
          </cell>
        </row>
        <row r="144">
          <cell r="B144" t="str">
            <v>Slovenia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3.054623840706391E-3</v>
          </cell>
          <cell r="K144">
            <v>0.23215141189368571</v>
          </cell>
          <cell r="L144">
            <v>2.0364158938042608E-3</v>
          </cell>
        </row>
        <row r="145">
          <cell r="B145" t="str">
            <v>Slovakia</v>
          </cell>
          <cell r="C145">
            <v>5.9056060920323561E-2</v>
          </cell>
          <cell r="D145">
            <v>4.4801149663693737E-2</v>
          </cell>
          <cell r="E145">
            <v>3.6655486088476692E-2</v>
          </cell>
          <cell r="F145">
            <v>4.4801149663693737E-2</v>
          </cell>
          <cell r="G145">
            <v>3.8691901982280952E-2</v>
          </cell>
          <cell r="H145">
            <v>0.35026353373433283</v>
          </cell>
          <cell r="I145">
            <v>0.12218495362825564</v>
          </cell>
          <cell r="J145">
            <v>0.5508504992740525</v>
          </cell>
          <cell r="K145">
            <v>0</v>
          </cell>
          <cell r="L145">
            <v>2.0364158938042608E-3</v>
          </cell>
        </row>
        <row r="146">
          <cell r="B146" t="str">
            <v>Finland</v>
          </cell>
          <cell r="C146">
            <v>3.0220411864055228</v>
          </cell>
          <cell r="D146">
            <v>3.6207474591839754</v>
          </cell>
          <cell r="E146">
            <v>3.0678605440161189</v>
          </cell>
          <cell r="F146">
            <v>2.6127215917508666</v>
          </cell>
          <cell r="G146">
            <v>1.8612841269370943</v>
          </cell>
          <cell r="H146">
            <v>1.7798274911849239</v>
          </cell>
          <cell r="I146">
            <v>2.0924173308838778</v>
          </cell>
          <cell r="J146">
            <v>2.3612242288660403</v>
          </cell>
          <cell r="K146">
            <v>0.67405366084921026</v>
          </cell>
          <cell r="L146">
            <v>0.33702683042460513</v>
          </cell>
        </row>
        <row r="147">
          <cell r="B147" t="str">
            <v>Sweden</v>
          </cell>
          <cell r="C147">
            <v>6.1957953568994633</v>
          </cell>
          <cell r="D147">
            <v>4.4353138167056798</v>
          </cell>
          <cell r="E147">
            <v>5.5909798364395975</v>
          </cell>
          <cell r="F147">
            <v>6.2915069039082638</v>
          </cell>
          <cell r="G147">
            <v>7.9420219858366163</v>
          </cell>
          <cell r="H147">
            <v>6.2823430323861436</v>
          </cell>
          <cell r="I147">
            <v>6.5806779608284689</v>
          </cell>
          <cell r="J147">
            <v>6.34241730125337</v>
          </cell>
          <cell r="K147">
            <v>6.5368950191116761</v>
          </cell>
          <cell r="L147">
            <v>4.8079779252718602</v>
          </cell>
        </row>
        <row r="148">
          <cell r="B148" t="str">
            <v>United Kingdom</v>
          </cell>
          <cell r="C148">
            <v>2.1474005600165929</v>
          </cell>
          <cell r="D148">
            <v>1.7452084209902514</v>
          </cell>
          <cell r="E148">
            <v>2.3296597825120742</v>
          </cell>
          <cell r="F148">
            <v>1.6902251918575364</v>
          </cell>
          <cell r="G148">
            <v>2.1972927494147969</v>
          </cell>
          <cell r="H148">
            <v>1.875539038193724</v>
          </cell>
          <cell r="I148">
            <v>2.0506708050608906</v>
          </cell>
          <cell r="J148">
            <v>2.8703282023171055</v>
          </cell>
          <cell r="K148">
            <v>2.1372184805475718</v>
          </cell>
          <cell r="L148">
            <v>2.1351820646537671</v>
          </cell>
        </row>
        <row r="149">
          <cell r="B149" t="str">
            <v>Iceland</v>
          </cell>
          <cell r="C149">
            <v>1.0182079469021304E-3</v>
          </cell>
          <cell r="D149">
            <v>1.0182079469021304E-3</v>
          </cell>
          <cell r="E149">
            <v>4.0728317876085217E-3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4.0728317876085217E-3</v>
          </cell>
          <cell r="K149">
            <v>0</v>
          </cell>
          <cell r="L149">
            <v>0</v>
          </cell>
        </row>
        <row r="150">
          <cell r="B150" t="str">
            <v>Norway</v>
          </cell>
          <cell r="C150">
            <v>1.1831576343002754</v>
          </cell>
          <cell r="D150">
            <v>0.46328461584046932</v>
          </cell>
          <cell r="E150">
            <v>0.8715860025482236</v>
          </cell>
          <cell r="F150">
            <v>0.68219932442442732</v>
          </cell>
          <cell r="G150">
            <v>0.70765452309698063</v>
          </cell>
          <cell r="H150">
            <v>0.99275274822957704</v>
          </cell>
          <cell r="I150">
            <v>0.28102539334498794</v>
          </cell>
          <cell r="J150">
            <v>1.1974125455569053</v>
          </cell>
          <cell r="K150">
            <v>0.87871345817653845</v>
          </cell>
          <cell r="L150">
            <v>0.57630569794660569</v>
          </cell>
        </row>
        <row r="151">
          <cell r="B151" t="str">
            <v>Switzerland</v>
          </cell>
          <cell r="C151">
            <v>2.8509822513259651E-2</v>
          </cell>
          <cell r="D151">
            <v>3.9710109929183085E-2</v>
          </cell>
          <cell r="E151">
            <v>4.6837565557497997E-2</v>
          </cell>
          <cell r="F151">
            <v>4.5819357610595864E-2</v>
          </cell>
          <cell r="G151">
            <v>9.8766170849506632E-2</v>
          </cell>
          <cell r="H151">
            <v>9.8766170849506632E-2</v>
          </cell>
          <cell r="I151">
            <v>0.13542165693798333</v>
          </cell>
          <cell r="J151">
            <v>0.21993291653086017</v>
          </cell>
          <cell r="K151">
            <v>7.0256348336246985E-2</v>
          </cell>
          <cell r="L151">
            <v>0.1344034489910812</v>
          </cell>
        </row>
        <row r="152">
          <cell r="B152" t="str">
            <v>Montenegro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</row>
        <row r="153">
          <cell r="B153" t="str">
            <v>Croatia</v>
          </cell>
          <cell r="C153">
            <v>0</v>
          </cell>
          <cell r="D153">
            <v>5.0910397345106514E-3</v>
          </cell>
          <cell r="E153">
            <v>0</v>
          </cell>
          <cell r="F153">
            <v>0</v>
          </cell>
          <cell r="G153">
            <v>0.11200287415923434</v>
          </cell>
          <cell r="H153">
            <v>0</v>
          </cell>
          <cell r="I153">
            <v>0.7045998992562742</v>
          </cell>
          <cell r="J153">
            <v>5.6001437079617168E-2</v>
          </cell>
          <cell r="K153">
            <v>0.25455198672553259</v>
          </cell>
          <cell r="L153">
            <v>0</v>
          </cell>
        </row>
        <row r="154">
          <cell r="B154" t="str">
            <v>Former Yugoslav Republic of Macedonia, the</v>
          </cell>
          <cell r="C154">
            <v>0</v>
          </cell>
          <cell r="D154">
            <v>0</v>
          </cell>
          <cell r="E154">
            <v>0.39404647545112442</v>
          </cell>
          <cell r="F154">
            <v>0.83900334824735545</v>
          </cell>
          <cell r="G154">
            <v>0.73718255355714235</v>
          </cell>
          <cell r="H154">
            <v>0.93471489525615559</v>
          </cell>
          <cell r="I154">
            <v>1.0731911760348454</v>
          </cell>
          <cell r="J154">
            <v>1.0752275919286496</v>
          </cell>
          <cell r="K154">
            <v>1.0823550475569645</v>
          </cell>
          <cell r="L154">
            <v>1.0161715310083261</v>
          </cell>
        </row>
        <row r="155">
          <cell r="B155" t="str">
            <v>Turkey</v>
          </cell>
          <cell r="C155">
            <v>0.16291327150434085</v>
          </cell>
          <cell r="D155">
            <v>9.6729754955702393E-2</v>
          </cell>
          <cell r="E155">
            <v>4.7855773504400123E-2</v>
          </cell>
          <cell r="F155">
            <v>0.73921896945094656</v>
          </cell>
          <cell r="G155">
            <v>0.12218495362825564</v>
          </cell>
          <cell r="H155">
            <v>7.7383803964561904E-2</v>
          </cell>
          <cell r="I155">
            <v>3.054623840706391E-2</v>
          </cell>
          <cell r="J155">
            <v>0.92453281578713442</v>
          </cell>
          <cell r="K155">
            <v>0.77383803964561915</v>
          </cell>
          <cell r="L155">
            <v>0.32277191916797532</v>
          </cell>
        </row>
        <row r="156">
          <cell r="B156" t="str">
            <v>Belarus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  <row r="157">
          <cell r="B157" t="str">
            <v>Bosnia and Herzegovina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1.0182079469021304E-3</v>
          </cell>
        </row>
        <row r="158">
          <cell r="B158" t="str">
            <v>Moldova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B159" t="str">
            <v>Russia</v>
          </cell>
          <cell r="C159">
            <v>0</v>
          </cell>
          <cell r="D159">
            <v>1.2218495362825564E-2</v>
          </cell>
          <cell r="E159">
            <v>0</v>
          </cell>
          <cell r="F159">
            <v>0</v>
          </cell>
          <cell r="G159">
            <v>8.1456635752170433E-3</v>
          </cell>
          <cell r="H159">
            <v>1.3236703309727694E-2</v>
          </cell>
          <cell r="I159">
            <v>2.0364158938042608E-3</v>
          </cell>
          <cell r="J159">
            <v>1.7309535097336216E-2</v>
          </cell>
          <cell r="K159">
            <v>1.0182079469021304E-3</v>
          </cell>
          <cell r="L159">
            <v>6.2110684761029954E-2</v>
          </cell>
        </row>
        <row r="160">
          <cell r="B160" t="str">
            <v>Serbia</v>
          </cell>
          <cell r="C160">
            <v>6.7201724495540599E-2</v>
          </cell>
          <cell r="D160">
            <v>0</v>
          </cell>
          <cell r="E160">
            <v>0</v>
          </cell>
          <cell r="F160">
            <v>0</v>
          </cell>
          <cell r="G160">
            <v>8.9602299327387475E-2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3.054623840706391E-3</v>
          </cell>
        </row>
        <row r="161">
          <cell r="B161" t="str">
            <v>Ukraine</v>
          </cell>
          <cell r="C161">
            <v>0</v>
          </cell>
          <cell r="D161">
            <v>0</v>
          </cell>
          <cell r="E161">
            <v>1.0182079469021304E-3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1.0182079469021304E-3</v>
          </cell>
          <cell r="K161">
            <v>0</v>
          </cell>
          <cell r="L161">
            <v>0</v>
          </cell>
        </row>
        <row r="162">
          <cell r="B162" t="str">
            <v>Other countries of former Yugoslavia (before 1992)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 t="str">
            <v>Other countries of former Soviet Union (before 1991)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4">
          <cell r="B164" t="str">
            <v>Other european countries (aggregate changing according to the context)</v>
          </cell>
          <cell r="C164">
            <v>9.8766170849506632E-2</v>
          </cell>
          <cell r="D164">
            <v>0.69136319594654649</v>
          </cell>
          <cell r="E164">
            <v>0.19447771785830689</v>
          </cell>
          <cell r="F164">
            <v>0.19956875759281756</v>
          </cell>
          <cell r="G164">
            <v>0</v>
          </cell>
          <cell r="H164">
            <v>0</v>
          </cell>
          <cell r="I164">
            <v>0</v>
          </cell>
          <cell r="J164">
            <v>0.54881408338024829</v>
          </cell>
          <cell r="K164">
            <v>0.10487541853091943</v>
          </cell>
          <cell r="L164">
            <v>5.1928605292008649E-2</v>
          </cell>
        </row>
        <row r="165">
          <cell r="B165" t="str">
            <v>Algeria</v>
          </cell>
          <cell r="C165">
            <v>0</v>
          </cell>
          <cell r="D165">
            <v>0</v>
          </cell>
          <cell r="E165">
            <v>0</v>
          </cell>
          <cell r="F165">
            <v>2.0364158938042608E-3</v>
          </cell>
          <cell r="G165">
            <v>0</v>
          </cell>
          <cell r="H165">
            <v>0</v>
          </cell>
          <cell r="I165">
            <v>0</v>
          </cell>
          <cell r="J165">
            <v>2.0364158938042608E-3</v>
          </cell>
          <cell r="K165">
            <v>0</v>
          </cell>
          <cell r="L165">
            <v>0</v>
          </cell>
        </row>
        <row r="166">
          <cell r="B166" t="str">
            <v>Egypt</v>
          </cell>
          <cell r="C166">
            <v>0</v>
          </cell>
          <cell r="D166">
            <v>0</v>
          </cell>
          <cell r="E166">
            <v>3.054623840706391E-3</v>
          </cell>
          <cell r="F166">
            <v>0</v>
          </cell>
          <cell r="G166">
            <v>0</v>
          </cell>
          <cell r="H166">
            <v>0</v>
          </cell>
          <cell r="I166">
            <v>0.18327743044238345</v>
          </cell>
          <cell r="J166">
            <v>0.18633205428308985</v>
          </cell>
          <cell r="K166">
            <v>0.33193579069009449</v>
          </cell>
          <cell r="L166">
            <v>0.17920459865477495</v>
          </cell>
        </row>
        <row r="167">
          <cell r="B167" t="str">
            <v>Libya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4.1746525822987345E-2</v>
          </cell>
        </row>
        <row r="168">
          <cell r="B168" t="str">
            <v>Tunisia</v>
          </cell>
          <cell r="C168">
            <v>2.1382366884944739E-2</v>
          </cell>
          <cell r="D168">
            <v>1.0182079469021304E-3</v>
          </cell>
          <cell r="E168">
            <v>4.6837565557497997E-2</v>
          </cell>
          <cell r="F168">
            <v>3.7673694035378825E-2</v>
          </cell>
          <cell r="G168">
            <v>1.3236703309727694E-2</v>
          </cell>
          <cell r="H168">
            <v>0</v>
          </cell>
          <cell r="I168">
            <v>1.2218495362825564E-2</v>
          </cell>
          <cell r="J168">
            <v>1.2218495362825564E-2</v>
          </cell>
          <cell r="K168">
            <v>1.0182079469021304E-3</v>
          </cell>
          <cell r="L168">
            <v>6.8219932442442746E-2</v>
          </cell>
        </row>
        <row r="169">
          <cell r="B169" t="str">
            <v>South Africa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0.27695256155737946</v>
          </cell>
          <cell r="J169">
            <v>7.1274556283149118E-2</v>
          </cell>
          <cell r="K169">
            <v>1.4254911256629825E-2</v>
          </cell>
          <cell r="L169">
            <v>0.27797076950428157</v>
          </cell>
        </row>
        <row r="170">
          <cell r="B170" t="str">
            <v>Nigeria</v>
          </cell>
          <cell r="C170">
            <v>9.0620507274289594E-2</v>
          </cell>
          <cell r="D170">
            <v>1.7309535097336216E-2</v>
          </cell>
          <cell r="E170">
            <v>0</v>
          </cell>
          <cell r="F170">
            <v>0</v>
          </cell>
          <cell r="G170">
            <v>0</v>
          </cell>
          <cell r="H170">
            <v>4.0728317876085217E-3</v>
          </cell>
          <cell r="I170">
            <v>2.0364158938042608E-3</v>
          </cell>
          <cell r="J170">
            <v>8.1456635752170433E-3</v>
          </cell>
          <cell r="K170">
            <v>3.5637278141574559E-2</v>
          </cell>
          <cell r="L170">
            <v>4.0728317876085211E-2</v>
          </cell>
        </row>
        <row r="171">
          <cell r="B171" t="str">
            <v>Other African countries (aggregate changing according to the context)</v>
          </cell>
          <cell r="C171">
            <v>0.24742453109721768</v>
          </cell>
          <cell r="D171">
            <v>0.1109846662123322</v>
          </cell>
          <cell r="E171">
            <v>0.33702683042460513</v>
          </cell>
          <cell r="F171">
            <v>2.0364158938042606E-2</v>
          </cell>
          <cell r="G171">
            <v>5.0910397345106516E-2</v>
          </cell>
          <cell r="H171">
            <v>6.8219932442442746E-2</v>
          </cell>
          <cell r="I171">
            <v>2.1382366884944739E-2</v>
          </cell>
          <cell r="J171">
            <v>1.5273119203531955E-2</v>
          </cell>
          <cell r="K171">
            <v>0.13033061720347269</v>
          </cell>
          <cell r="L171">
            <v>0.44292045690242665</v>
          </cell>
        </row>
        <row r="172">
          <cell r="B172" t="str">
            <v>Canada</v>
          </cell>
          <cell r="C172">
            <v>1.634223754777919</v>
          </cell>
          <cell r="D172">
            <v>3.7643147796971759</v>
          </cell>
          <cell r="E172">
            <v>3.6400934101751159</v>
          </cell>
          <cell r="F172">
            <v>2.6137397996977683</v>
          </cell>
          <cell r="G172">
            <v>2.7837805268304243</v>
          </cell>
          <cell r="H172">
            <v>2.2736583454324575</v>
          </cell>
          <cell r="I172">
            <v>3.0882247029541614</v>
          </cell>
          <cell r="J172">
            <v>1.922376603751222</v>
          </cell>
          <cell r="K172">
            <v>0.64452563038904853</v>
          </cell>
          <cell r="L172">
            <v>1.2299951998577736</v>
          </cell>
        </row>
        <row r="173">
          <cell r="B173" t="str">
            <v>United States</v>
          </cell>
          <cell r="C173">
            <v>31.778270022815487</v>
          </cell>
          <cell r="D173">
            <v>24.88703863818187</v>
          </cell>
          <cell r="E173">
            <v>29.774436783312098</v>
          </cell>
          <cell r="F173">
            <v>24.844273904411981</v>
          </cell>
          <cell r="G173">
            <v>22.018746851758568</v>
          </cell>
          <cell r="H173">
            <v>17.334990296008769</v>
          </cell>
          <cell r="I173">
            <v>12.121765607869863</v>
          </cell>
          <cell r="J173">
            <v>13.170519793179055</v>
          </cell>
          <cell r="K173">
            <v>13.702024341461968</v>
          </cell>
          <cell r="L173">
            <v>14.099125440753799</v>
          </cell>
        </row>
        <row r="174">
          <cell r="B174" t="str">
            <v>Former Netherlands Antilles</v>
          </cell>
          <cell r="C174">
            <v>1.0182079469021303E-2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1.5273119203531955E-2</v>
          </cell>
        </row>
        <row r="175">
          <cell r="B175" t="str">
            <v>Trinidad and Tobago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 t="str">
            <v>Latin American countries</v>
          </cell>
          <cell r="C176">
            <v>0.25964302646004322</v>
          </cell>
          <cell r="D176">
            <v>0.13236703309727693</v>
          </cell>
          <cell r="E176">
            <v>0.18531384633618775</v>
          </cell>
          <cell r="F176">
            <v>0.40117393107943933</v>
          </cell>
          <cell r="G176">
            <v>0.58445136152182287</v>
          </cell>
          <cell r="H176">
            <v>0.96424292571631742</v>
          </cell>
          <cell r="I176">
            <v>0.81558456546860647</v>
          </cell>
          <cell r="J176">
            <v>1.1098466621233223</v>
          </cell>
          <cell r="K176">
            <v>0.49688547808823963</v>
          </cell>
          <cell r="L176">
            <v>0.16800431123885151</v>
          </cell>
        </row>
        <row r="177">
          <cell r="B177" t="str">
            <v>Mexico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4.0728317876085217E-3</v>
          </cell>
          <cell r="I177">
            <v>3.054623840706391E-3</v>
          </cell>
          <cell r="J177">
            <v>3.5637278141574559E-2</v>
          </cell>
          <cell r="K177">
            <v>0</v>
          </cell>
          <cell r="L177">
            <v>0</v>
          </cell>
        </row>
        <row r="178">
          <cell r="B178" t="str">
            <v>Argentina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4.0728317876085217E-3</v>
          </cell>
          <cell r="H178">
            <v>0</v>
          </cell>
          <cell r="I178">
            <v>0</v>
          </cell>
          <cell r="J178">
            <v>1.0182079469021304E-3</v>
          </cell>
          <cell r="K178">
            <v>1.0182079469021304E-3</v>
          </cell>
          <cell r="L178">
            <v>0</v>
          </cell>
        </row>
        <row r="179">
          <cell r="B179" t="str">
            <v>Brazil</v>
          </cell>
          <cell r="C179">
            <v>0</v>
          </cell>
          <cell r="D179">
            <v>0</v>
          </cell>
          <cell r="E179">
            <v>0</v>
          </cell>
          <cell r="F179">
            <v>1.4570555720169485</v>
          </cell>
          <cell r="G179">
            <v>0</v>
          </cell>
          <cell r="H179">
            <v>0</v>
          </cell>
          <cell r="I179">
            <v>0</v>
          </cell>
          <cell r="J179">
            <v>1.0182079469021304E-3</v>
          </cell>
          <cell r="K179">
            <v>1.0182079469021304E-3</v>
          </cell>
          <cell r="L179">
            <v>3.5637278141574559E-2</v>
          </cell>
        </row>
        <row r="180">
          <cell r="B180" t="str">
            <v>Colombia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3.054623840706391E-3</v>
          </cell>
          <cell r="L180">
            <v>0</v>
          </cell>
        </row>
        <row r="181">
          <cell r="B181" t="str">
            <v>Venezuela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2.3418782778748998E-2</v>
          </cell>
          <cell r="I181">
            <v>0</v>
          </cell>
          <cell r="J181">
            <v>0.13033061720347269</v>
          </cell>
          <cell r="K181">
            <v>0</v>
          </cell>
          <cell r="L181">
            <v>0.12931240925657056</v>
          </cell>
        </row>
        <row r="182">
          <cell r="B182" t="str">
            <v>Kazakhstan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B183" t="str">
            <v>Kyrgyzstan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 t="str">
            <v>Tajikistan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 t="str">
            <v>Turkmenistan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 t="str">
            <v>Uzbekistan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 t="str">
            <v>China (except Hong Kong)</v>
          </cell>
          <cell r="C187">
            <v>0.52844992444220562</v>
          </cell>
          <cell r="D187">
            <v>0.37673694035378824</v>
          </cell>
          <cell r="E187">
            <v>1.7197532223176981</v>
          </cell>
          <cell r="F187">
            <v>0.18124101454857919</v>
          </cell>
          <cell r="G187">
            <v>0.16596789534504724</v>
          </cell>
          <cell r="H187">
            <v>0</v>
          </cell>
          <cell r="I187">
            <v>0</v>
          </cell>
          <cell r="J187">
            <v>3.054623840706391E-3</v>
          </cell>
          <cell r="K187">
            <v>2.0364158938042608E-3</v>
          </cell>
          <cell r="L187">
            <v>0.10894825031852795</v>
          </cell>
        </row>
        <row r="188">
          <cell r="B188" t="str">
            <v>Hong Kong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1.0182079469021304E-3</v>
          </cell>
          <cell r="K188">
            <v>1.0182079469021304E-3</v>
          </cell>
          <cell r="L188">
            <v>0</v>
          </cell>
        </row>
        <row r="189">
          <cell r="B189" t="str">
            <v>Japan</v>
          </cell>
          <cell r="C189">
            <v>0</v>
          </cell>
          <cell r="D189">
            <v>2.6473406619455388E-2</v>
          </cell>
          <cell r="E189">
            <v>3.6655486088476692E-2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1.3236703309727694E-2</v>
          </cell>
          <cell r="K189">
            <v>4.0728317876085217E-3</v>
          </cell>
          <cell r="L189">
            <v>2.4436990725651128E-2</v>
          </cell>
        </row>
        <row r="190">
          <cell r="B190" t="str">
            <v>South Korea</v>
          </cell>
          <cell r="C190">
            <v>2.5455198672553258E-2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8.3493051645974689E-2</v>
          </cell>
          <cell r="K190">
            <v>0.6282343032386144</v>
          </cell>
          <cell r="L190">
            <v>0.90315044890218965</v>
          </cell>
        </row>
        <row r="191">
          <cell r="B191" t="str">
            <v>Taipei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2.3418782778748998E-2</v>
          </cell>
        </row>
        <row r="192">
          <cell r="B192" t="str">
            <v>India</v>
          </cell>
          <cell r="C192">
            <v>1.6678246170256896</v>
          </cell>
          <cell r="D192">
            <v>5.0910397345106514E-3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0.25047915493792405</v>
          </cell>
          <cell r="K192">
            <v>0.14051269667249397</v>
          </cell>
          <cell r="L192">
            <v>6.109247681412782E-3</v>
          </cell>
        </row>
        <row r="193">
          <cell r="B193" t="str">
            <v>Iran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2.0364158938042608E-3</v>
          </cell>
          <cell r="K193">
            <v>1.0182079469021304E-3</v>
          </cell>
          <cell r="L193">
            <v>0</v>
          </cell>
        </row>
        <row r="194">
          <cell r="B194" t="str">
            <v>Pakistan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1.0182079469021304E-3</v>
          </cell>
          <cell r="L194">
            <v>2.0364158938042608E-3</v>
          </cell>
        </row>
        <row r="195">
          <cell r="B195" t="str">
            <v>Indonesia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1.5273119203531955E-2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</row>
        <row r="196">
          <cell r="B196" t="str">
            <v>Malaysia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B197" t="str">
            <v>Philippines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5.0910397345106514E-3</v>
          </cell>
          <cell r="J197">
            <v>0</v>
          </cell>
          <cell r="K197">
            <v>0</v>
          </cell>
          <cell r="L197">
            <v>1.0182079469021303E-2</v>
          </cell>
        </row>
        <row r="198">
          <cell r="B198" t="str">
            <v>Singapore</v>
          </cell>
          <cell r="C198">
            <v>0.25964302646004322</v>
          </cell>
          <cell r="D198">
            <v>0</v>
          </cell>
          <cell r="E198">
            <v>5.3965021185812909E-2</v>
          </cell>
          <cell r="F198">
            <v>0</v>
          </cell>
          <cell r="G198">
            <v>2.8509822513259651E-2</v>
          </cell>
          <cell r="H198">
            <v>0</v>
          </cell>
          <cell r="I198">
            <v>0.15680402382292805</v>
          </cell>
          <cell r="J198">
            <v>0.13033061720347269</v>
          </cell>
          <cell r="K198">
            <v>8.7565883433583208E-2</v>
          </cell>
          <cell r="L198">
            <v>2.0364158938042608E-3</v>
          </cell>
        </row>
        <row r="199">
          <cell r="B199" t="str">
            <v>Thailand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1.0182079469021304E-3</v>
          </cell>
          <cell r="L199">
            <v>0</v>
          </cell>
        </row>
        <row r="200">
          <cell r="B200" t="str">
            <v>Vietnam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</row>
        <row r="201">
          <cell r="B201" t="str">
            <v>Armenia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B202" t="str">
            <v>Azerbaijan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</row>
        <row r="203">
          <cell r="B203" t="str">
            <v>Georgia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</row>
        <row r="204">
          <cell r="B204" t="str">
            <v>Iraq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</row>
        <row r="205">
          <cell r="B205" t="str">
            <v>Israel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0.13338524104417909</v>
          </cell>
          <cell r="H205">
            <v>0</v>
          </cell>
          <cell r="I205">
            <v>0</v>
          </cell>
          <cell r="J205">
            <v>0</v>
          </cell>
          <cell r="K205">
            <v>1.0182079469021304E-3</v>
          </cell>
          <cell r="L205">
            <v>0.14865836024771101</v>
          </cell>
        </row>
        <row r="206">
          <cell r="B206" t="str">
            <v>Kuwait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7.1274556283149127E-3</v>
          </cell>
          <cell r="L206">
            <v>4.0728317876085211E-2</v>
          </cell>
        </row>
        <row r="207">
          <cell r="B207" t="str">
            <v>Lebanon</v>
          </cell>
          <cell r="C207">
            <v>1.9345950991140476E-2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</row>
        <row r="208">
          <cell r="B208" t="str">
            <v>Qatar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09">
          <cell r="B209" t="str">
            <v>Saudi Arabia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1.0182079469021304E-3</v>
          </cell>
          <cell r="K209">
            <v>0</v>
          </cell>
          <cell r="L209">
            <v>8.1456635752170433E-3</v>
          </cell>
        </row>
        <row r="210">
          <cell r="B210" t="str">
            <v>Syria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1.0182079469021304E-3</v>
          </cell>
          <cell r="K210">
            <v>1.0182079469021304E-3</v>
          </cell>
          <cell r="L210">
            <v>0.2148418767963495</v>
          </cell>
        </row>
        <row r="211">
          <cell r="B211" t="str">
            <v>Near and Middle East Asia (aggregate changing according to the context)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1.2218495362825564E-2</v>
          </cell>
          <cell r="I211">
            <v>0</v>
          </cell>
          <cell r="J211">
            <v>1.8327743044238346E-2</v>
          </cell>
          <cell r="K211">
            <v>0.13033061720347269</v>
          </cell>
          <cell r="L211">
            <v>2.4436990725651128E-2</v>
          </cell>
        </row>
        <row r="212">
          <cell r="B212" t="str">
            <v>Other Asian countries (aggregate changing according to the context)</v>
          </cell>
          <cell r="C212">
            <v>1.5273119203531955E-2</v>
          </cell>
          <cell r="D212">
            <v>7.1274556283149127E-3</v>
          </cell>
          <cell r="E212">
            <v>7.0256348336246985E-2</v>
          </cell>
          <cell r="F212">
            <v>6.109247681412782E-3</v>
          </cell>
          <cell r="G212">
            <v>0</v>
          </cell>
          <cell r="H212">
            <v>0</v>
          </cell>
          <cell r="I212">
            <v>0</v>
          </cell>
          <cell r="J212">
            <v>3.054623840706391E-3</v>
          </cell>
          <cell r="K212">
            <v>2.5455198672553258E-2</v>
          </cell>
          <cell r="L212">
            <v>9.2656923168093874E-2</v>
          </cell>
        </row>
        <row r="213">
          <cell r="B213" t="str">
            <v>Australia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1.0182079469021304E-3</v>
          </cell>
          <cell r="L213">
            <v>1.6291327150434087E-2</v>
          </cell>
        </row>
        <row r="214">
          <cell r="B214" t="str">
            <v>New Zealand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</row>
        <row r="215">
          <cell r="B215" t="str">
            <v>Total</v>
          </cell>
          <cell r="C215">
            <v>119.01934512133691</v>
          </cell>
          <cell r="D215">
            <v>106.72346595454678</v>
          </cell>
          <cell r="E215">
            <v>110.01125941509376</v>
          </cell>
          <cell r="F215">
            <v>98.511618862781106</v>
          </cell>
          <cell r="G215">
            <v>90.046237992236797</v>
          </cell>
          <cell r="H215">
            <v>78.630090491570115</v>
          </cell>
          <cell r="I215">
            <v>72.150215117484962</v>
          </cell>
          <cell r="J215">
            <v>75.602958265430075</v>
          </cell>
          <cell r="K215">
            <v>72.58397170286527</v>
          </cell>
          <cell r="L215">
            <v>68.727000000000004</v>
          </cell>
        </row>
        <row r="216">
          <cell r="B216" t="str">
            <v>Not specified</v>
          </cell>
          <cell r="C216">
            <v>1.2798873892559779</v>
          </cell>
          <cell r="D216">
            <v>0.7575467124951849</v>
          </cell>
          <cell r="E216">
            <v>4.1074508578031939</v>
          </cell>
          <cell r="F216">
            <v>5.566542845713947</v>
          </cell>
          <cell r="G216">
            <v>0.3584091973095499</v>
          </cell>
          <cell r="H216">
            <v>0.11505749799994072</v>
          </cell>
          <cell r="I216">
            <v>5.1928605292008649E-2</v>
          </cell>
          <cell r="J216">
            <v>0.16800431123885151</v>
          </cell>
          <cell r="K216">
            <v>0.40219213902634149</v>
          </cell>
          <cell r="L216">
            <v>0.62212505555720166</v>
          </cell>
        </row>
        <row r="217">
          <cell r="B217" t="str">
            <v>EU27</v>
          </cell>
          <cell r="C217">
            <v>79.640152774897018</v>
          </cell>
          <cell r="D217">
            <v>75.328042119766508</v>
          </cell>
          <cell r="E217">
            <v>68.476520845062083</v>
          </cell>
          <cell r="F217">
            <v>60.875598521437666</v>
          </cell>
          <cell r="G217">
            <v>62.013955006074255</v>
          </cell>
          <cell r="H217">
            <v>55.713284230643865</v>
          </cell>
          <cell r="I217">
            <v>53.185073898485868</v>
          </cell>
          <cell r="J217">
            <v>54.188008726184464</v>
          </cell>
          <cell r="K217">
            <v>52.622004903849003</v>
          </cell>
          <cell r="L217">
            <v>46.904767281993529</v>
          </cell>
        </row>
        <row r="218">
          <cell r="B218" t="str">
            <v>Extra EU27 imports</v>
          </cell>
          <cell r="C218">
            <v>38.099304957183904</v>
          </cell>
          <cell r="D218">
            <v>30.637877122285111</v>
          </cell>
          <cell r="E218">
            <v>37.427287712228498</v>
          </cell>
          <cell r="F218">
            <v>32.069477495629485</v>
          </cell>
          <cell r="G218">
            <v>27.673873788853015</v>
          </cell>
          <cell r="H218">
            <v>22.801748762926341</v>
          </cell>
          <cell r="I218">
            <v>18.913212613707088</v>
          </cell>
          <cell r="J218">
            <v>21.217417197546581</v>
          </cell>
          <cell r="K218">
            <v>19.559774659989884</v>
          </cell>
          <cell r="L218">
            <v>20.521981169812445</v>
          </cell>
        </row>
        <row r="222">
          <cell r="C222" t="str">
            <v>2000</v>
          </cell>
          <cell r="D222" t="str">
            <v>2001</v>
          </cell>
          <cell r="E222" t="str">
            <v>2002</v>
          </cell>
          <cell r="F222" t="str">
            <v>2003</v>
          </cell>
          <cell r="G222" t="str">
            <v>2004</v>
          </cell>
          <cell r="H222" t="str">
            <v>2005</v>
          </cell>
          <cell r="I222" t="str">
            <v>2006</v>
          </cell>
          <cell r="J222" t="str">
            <v>2007</v>
          </cell>
          <cell r="K222" t="str">
            <v>2008</v>
          </cell>
          <cell r="L222" t="str">
            <v>2009</v>
          </cell>
        </row>
        <row r="223">
          <cell r="B223" t="str">
            <v>Belgium</v>
          </cell>
          <cell r="C223">
            <v>22.140831987719942</v>
          </cell>
          <cell r="D223">
            <v>24.656021226498186</v>
          </cell>
          <cell r="E223">
            <v>23.21721077889767</v>
          </cell>
          <cell r="F223">
            <v>27.458465923943969</v>
          </cell>
          <cell r="G223">
            <v>25.030013552630777</v>
          </cell>
          <cell r="H223">
            <v>26.315453626921265</v>
          </cell>
          <cell r="I223">
            <v>29.253704318321667</v>
          </cell>
          <cell r="J223">
            <v>21.83238490711798</v>
          </cell>
          <cell r="K223">
            <v>28.128552808698757</v>
          </cell>
          <cell r="L223">
            <v>27.260065457006394</v>
          </cell>
        </row>
        <row r="224">
          <cell r="B224" t="str">
            <v>Bulgaria</v>
          </cell>
          <cell r="C224">
            <v>0.77752498144444482</v>
          </cell>
          <cell r="D224">
            <v>0.49138769958647616</v>
          </cell>
          <cell r="E224">
            <v>0.47116598355411093</v>
          </cell>
          <cell r="F224">
            <v>0.58541867913697465</v>
          </cell>
          <cell r="G224">
            <v>0.18806195910099704</v>
          </cell>
          <cell r="H224">
            <v>0.90289962084510955</v>
          </cell>
          <cell r="I224">
            <v>1.1354493552173104</v>
          </cell>
          <cell r="J224">
            <v>0.99288625718913504</v>
          </cell>
          <cell r="K224">
            <v>1.0626511775007952</v>
          </cell>
          <cell r="L224">
            <v>1.100061352160671</v>
          </cell>
        </row>
        <row r="225">
          <cell r="B225" t="str">
            <v>Czech Republic</v>
          </cell>
          <cell r="C225">
            <v>2.7578078747809984</v>
          </cell>
          <cell r="D225">
            <v>3.2752345301246142</v>
          </cell>
          <cell r="E225">
            <v>2.9948859994102839</v>
          </cell>
          <cell r="F225">
            <v>1.6784095528316019</v>
          </cell>
          <cell r="G225">
            <v>3.2931135780159693</v>
          </cell>
          <cell r="H225">
            <v>3.4235507685700086</v>
          </cell>
          <cell r="I225">
            <v>2.8512833269993552</v>
          </cell>
          <cell r="J225">
            <v>3.2769504494806445</v>
          </cell>
          <cell r="K225">
            <v>2.9311591053271981</v>
          </cell>
          <cell r="L225">
            <v>2.9887981181647234</v>
          </cell>
        </row>
        <row r="226">
          <cell r="B226" t="str">
            <v>Denmark</v>
          </cell>
          <cell r="C226">
            <v>3.2025218181515056</v>
          </cell>
          <cell r="D226">
            <v>3.0061079120907501</v>
          </cell>
          <cell r="E226">
            <v>2.9849605760001734</v>
          </cell>
          <cell r="F226">
            <v>2.8525650543217607</v>
          </cell>
          <cell r="G226">
            <v>3.1072518441503054</v>
          </cell>
          <cell r="H226">
            <v>3.3786786562821676</v>
          </cell>
          <cell r="I226">
            <v>4.3420585082756835</v>
          </cell>
          <cell r="J226">
            <v>3.3855283482444114</v>
          </cell>
          <cell r="K226">
            <v>4.9364492786694933</v>
          </cell>
          <cell r="L226">
            <v>4.6832507583765874</v>
          </cell>
        </row>
        <row r="227">
          <cell r="B227" t="str">
            <v>Germany (including  former GDR from 1991)</v>
          </cell>
          <cell r="C227">
            <v>53.303727088102278</v>
          </cell>
          <cell r="D227">
            <v>53.292057256754994</v>
          </cell>
          <cell r="E227">
            <v>47.253080551855788</v>
          </cell>
          <cell r="F227">
            <v>43.425699550844143</v>
          </cell>
          <cell r="G227">
            <v>45.55589209759821</v>
          </cell>
          <cell r="H227">
            <v>44.604117459987037</v>
          </cell>
          <cell r="I227">
            <v>44.371771420712463</v>
          </cell>
          <cell r="J227">
            <v>31.806056902478559</v>
          </cell>
          <cell r="K227">
            <v>43.012121038367788</v>
          </cell>
          <cell r="L227">
            <v>35.228012185446921</v>
          </cell>
        </row>
        <row r="228">
          <cell r="B228" t="str">
            <v>Estonia</v>
          </cell>
          <cell r="C228">
            <v>0.20423933192688928</v>
          </cell>
          <cell r="D228">
            <v>0.42667820828290731</v>
          </cell>
          <cell r="E228">
            <v>0.50250964340427706</v>
          </cell>
          <cell r="F228">
            <v>0.66453264674813461</v>
          </cell>
          <cell r="G228">
            <v>0.62990645440817827</v>
          </cell>
          <cell r="H228">
            <v>0.84749644396933721</v>
          </cell>
          <cell r="I228">
            <v>1.1460801298392154</v>
          </cell>
          <cell r="J228">
            <v>1.0085226058021441</v>
          </cell>
          <cell r="K228">
            <v>1.1235157456658393</v>
          </cell>
          <cell r="L228">
            <v>1.5678809627461279</v>
          </cell>
        </row>
        <row r="229">
          <cell r="B229" t="str">
            <v>Ireland</v>
          </cell>
          <cell r="C229">
            <v>4.708712043879661</v>
          </cell>
          <cell r="D229">
            <v>4.496142390257555</v>
          </cell>
          <cell r="E229">
            <v>5.1181382118848839</v>
          </cell>
          <cell r="F229">
            <v>5.3780373767464562</v>
          </cell>
          <cell r="G229">
            <v>6.1178894406415951</v>
          </cell>
          <cell r="H229">
            <v>7.5444460409815584</v>
          </cell>
          <cell r="I229">
            <v>6.8292799840683154</v>
          </cell>
          <cell r="J229">
            <v>6.1888854567726002</v>
          </cell>
          <cell r="K229">
            <v>5.371878015219365</v>
          </cell>
          <cell r="L229">
            <v>5.2742585097605614</v>
          </cell>
        </row>
        <row r="230">
          <cell r="B230" t="str">
            <v>Greece</v>
          </cell>
          <cell r="C230">
            <v>1.1223052397962729</v>
          </cell>
          <cell r="D230">
            <v>1.058834742943406</v>
          </cell>
          <cell r="E230">
            <v>1.2334679596407019</v>
          </cell>
          <cell r="F230">
            <v>1.314838870820775</v>
          </cell>
          <cell r="G230">
            <v>1.748167350997978</v>
          </cell>
          <cell r="H230">
            <v>1.7497054755506025</v>
          </cell>
          <cell r="I230">
            <v>2.3995487601797914</v>
          </cell>
          <cell r="J230">
            <v>2.5044808970442909</v>
          </cell>
          <cell r="K230">
            <v>2.9435485321768367</v>
          </cell>
          <cell r="L230">
            <v>2.806788429582868</v>
          </cell>
        </row>
        <row r="231">
          <cell r="B231" t="str">
            <v>Spain</v>
          </cell>
          <cell r="C231">
            <v>11.688250148827017</v>
          </cell>
          <cell r="D231">
            <v>11.120076128993752</v>
          </cell>
          <cell r="E231">
            <v>12.237879655313238</v>
          </cell>
          <cell r="F231">
            <v>11.560387292435374</v>
          </cell>
          <cell r="G231">
            <v>10.463079622212652</v>
          </cell>
          <cell r="H231">
            <v>14.348427254744875</v>
          </cell>
          <cell r="I231">
            <v>13.280434985938562</v>
          </cell>
          <cell r="J231">
            <v>14.703424944463453</v>
          </cell>
          <cell r="K231">
            <v>11.523639477286899</v>
          </cell>
          <cell r="L231">
            <v>9.4145699193013268</v>
          </cell>
        </row>
        <row r="232">
          <cell r="B232" t="str">
            <v>France</v>
          </cell>
          <cell r="C232">
            <v>33.894855014472839</v>
          </cell>
          <cell r="D232">
            <v>31.060280632908754</v>
          </cell>
          <cell r="E232">
            <v>27.487950820220529</v>
          </cell>
          <cell r="F232">
            <v>25.742339542893387</v>
          </cell>
          <cell r="G232">
            <v>25.30157528421114</v>
          </cell>
          <cell r="H232">
            <v>22.034130444168177</v>
          </cell>
          <cell r="I232">
            <v>22.202306981037299</v>
          </cell>
          <cell r="J232">
            <v>18.703420739228882</v>
          </cell>
          <cell r="K232">
            <v>16.847006089036427</v>
          </cell>
          <cell r="L232">
            <v>14.559407242054593</v>
          </cell>
        </row>
        <row r="233">
          <cell r="B233" t="str">
            <v>Italy</v>
          </cell>
          <cell r="C233">
            <v>7.3417743575031915</v>
          </cell>
          <cell r="D233">
            <v>5.3807577774162016</v>
          </cell>
          <cell r="E233">
            <v>7.6065994586142915</v>
          </cell>
          <cell r="F233">
            <v>5.2556817504600781</v>
          </cell>
          <cell r="G233">
            <v>4.7282795578606729</v>
          </cell>
          <cell r="H233">
            <v>5.7154442691580138</v>
          </cell>
          <cell r="I233">
            <v>4.6748146398168764</v>
          </cell>
          <cell r="J233">
            <v>3.408342783988795</v>
          </cell>
          <cell r="K233">
            <v>3.0007894813645377</v>
          </cell>
          <cell r="L233">
            <v>3.3549821098373478</v>
          </cell>
        </row>
        <row r="234">
          <cell r="B234" t="str">
            <v>Cyprus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0.47623565685276997</v>
          </cell>
          <cell r="H234">
            <v>0.30534791208871565</v>
          </cell>
          <cell r="I234">
            <v>1.3639547463830379</v>
          </cell>
          <cell r="J234">
            <v>1.134438269415692</v>
          </cell>
          <cell r="K234">
            <v>0.93727653810013056</v>
          </cell>
          <cell r="L234">
            <v>0.97084891176676535</v>
          </cell>
        </row>
        <row r="235">
          <cell r="B235" t="str">
            <v>Latvia</v>
          </cell>
          <cell r="C235">
            <v>1.5020891641881022</v>
          </cell>
          <cell r="D235">
            <v>1.2407660879271385</v>
          </cell>
          <cell r="E235">
            <v>0.74038544830535602</v>
          </cell>
          <cell r="F235">
            <v>0.96418465441059253</v>
          </cell>
          <cell r="G235">
            <v>1.3523131447882053</v>
          </cell>
          <cell r="H235">
            <v>0.73424058989752394</v>
          </cell>
          <cell r="I235">
            <v>0.7495279533916237</v>
          </cell>
          <cell r="J235">
            <v>0.86274819673701753</v>
          </cell>
          <cell r="K235">
            <v>1.0194095188255774</v>
          </cell>
          <cell r="L235">
            <v>0.92598392162420762</v>
          </cell>
        </row>
        <row r="236">
          <cell r="B236" t="str">
            <v>Lithuania</v>
          </cell>
          <cell r="C236">
            <v>0.3386359176013774</v>
          </cell>
          <cell r="D236">
            <v>6.2865373332429017E-2</v>
          </cell>
          <cell r="E236">
            <v>4.0443432064730549E-2</v>
          </cell>
          <cell r="F236">
            <v>3.9432346263112289E-2</v>
          </cell>
          <cell r="G236">
            <v>4.6709366942388399E-2</v>
          </cell>
          <cell r="H236">
            <v>0.11766342668776351</v>
          </cell>
          <cell r="I236">
            <v>0.20438889697785045</v>
          </cell>
          <cell r="J236">
            <v>0.23680774193718976</v>
          </cell>
          <cell r="K236">
            <v>0.12846487396779044</v>
          </cell>
          <cell r="L236">
            <v>0.19214191303388944</v>
          </cell>
        </row>
        <row r="237">
          <cell r="B237" t="str">
            <v>Luxembourg</v>
          </cell>
          <cell r="C237">
            <v>2.4923265009890203</v>
          </cell>
          <cell r="D237">
            <v>2.5267034182440411</v>
          </cell>
          <cell r="E237">
            <v>2.5802909657298092</v>
          </cell>
          <cell r="F237">
            <v>2.8775501914055783</v>
          </cell>
          <cell r="G237">
            <v>3.3188394182093095</v>
          </cell>
          <cell r="H237">
            <v>3.438702811303715</v>
          </cell>
          <cell r="I237">
            <v>3.5013901310040474</v>
          </cell>
          <cell r="J237">
            <v>3.3123170861014324</v>
          </cell>
          <cell r="K237">
            <v>3.2223304497574068</v>
          </cell>
          <cell r="L237">
            <v>2.9260823098832551</v>
          </cell>
        </row>
        <row r="238">
          <cell r="B238" t="str">
            <v>Hungary</v>
          </cell>
          <cell r="C238">
            <v>0.81198736444287223</v>
          </cell>
          <cell r="D238">
            <v>0.54396416127062597</v>
          </cell>
          <cell r="E238">
            <v>0.77553129842234381</v>
          </cell>
          <cell r="F238">
            <v>0.90997722145643745</v>
          </cell>
          <cell r="G238">
            <v>1.0941871352736259</v>
          </cell>
          <cell r="H238">
            <v>1.6101613906367143</v>
          </cell>
          <cell r="I238">
            <v>1.5789672958375092</v>
          </cell>
          <cell r="J238">
            <v>1.5586743583523053</v>
          </cell>
          <cell r="K238">
            <v>1.6205713787548193</v>
          </cell>
          <cell r="L238">
            <v>1.5641924679751573</v>
          </cell>
        </row>
        <row r="239">
          <cell r="B239" t="str">
            <v>Malta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1.5440490955409145</v>
          </cell>
          <cell r="H239">
            <v>1.3238674215825006</v>
          </cell>
          <cell r="I239">
            <v>1.4943848147917937</v>
          </cell>
          <cell r="J239">
            <v>1.6961609197652283</v>
          </cell>
          <cell r="K239">
            <v>1.722847731914509</v>
          </cell>
          <cell r="L239">
            <v>1.9171115265856091</v>
          </cell>
        </row>
        <row r="240">
          <cell r="B240" t="str">
            <v>Netherlands</v>
          </cell>
          <cell r="C240">
            <v>39.715548543547563</v>
          </cell>
          <cell r="D240">
            <v>40.059232768011753</v>
          </cell>
          <cell r="E240">
            <v>41.741128030773396</v>
          </cell>
          <cell r="F240">
            <v>36.007079423990461</v>
          </cell>
          <cell r="G240">
            <v>43.424035289593363</v>
          </cell>
          <cell r="H240">
            <v>40.905522213367711</v>
          </cell>
          <cell r="I240">
            <v>42.121657200845696</v>
          </cell>
          <cell r="J240">
            <v>42.955119261233513</v>
          </cell>
          <cell r="K240">
            <v>43.574077809254987</v>
          </cell>
          <cell r="L240">
            <v>47.078906508517058</v>
          </cell>
        </row>
        <row r="241">
          <cell r="B241" t="str">
            <v>Austria</v>
          </cell>
          <cell r="C241">
            <v>4.8170335454132083</v>
          </cell>
          <cell r="D241">
            <v>4.3046338304965488</v>
          </cell>
          <cell r="E241">
            <v>4.8351906157993243</v>
          </cell>
          <cell r="F241">
            <v>5.7719045044220305</v>
          </cell>
          <cell r="G241">
            <v>7.5899008750392234</v>
          </cell>
          <cell r="H241">
            <v>7.2238806927081276</v>
          </cell>
          <cell r="I241">
            <v>7.1012829134820983</v>
          </cell>
          <cell r="J241">
            <v>6.7392002421782182</v>
          </cell>
          <cell r="K241">
            <v>6.7220117835507081</v>
          </cell>
          <cell r="L241">
            <v>6.3539409410352397</v>
          </cell>
        </row>
        <row r="242">
          <cell r="B242" t="str">
            <v>Poland</v>
          </cell>
          <cell r="C242">
            <v>2.6330180277796829</v>
          </cell>
          <cell r="D242">
            <v>2.3830018122852104</v>
          </cell>
          <cell r="E242">
            <v>1.783939949899946</v>
          </cell>
          <cell r="F242">
            <v>1.8625912368963455</v>
          </cell>
          <cell r="G242">
            <v>2.8250307068836999</v>
          </cell>
          <cell r="H242">
            <v>3.8542664567427964</v>
          </cell>
          <cell r="I242">
            <v>4.555761100655304</v>
          </cell>
          <cell r="J242">
            <v>5.8433362655588059</v>
          </cell>
          <cell r="K242">
            <v>5.4603196636941735</v>
          </cell>
          <cell r="L242">
            <v>5.3526035445097548</v>
          </cell>
        </row>
        <row r="243">
          <cell r="B243" t="str">
            <v>Portugal</v>
          </cell>
          <cell r="C243">
            <v>3.9774068131538529</v>
          </cell>
          <cell r="D243">
            <v>2.9197395843796197</v>
          </cell>
          <cell r="E243">
            <v>4.4202484088007763</v>
          </cell>
          <cell r="F243">
            <v>3.7703911387097095</v>
          </cell>
          <cell r="G243">
            <v>3.2814661484193066</v>
          </cell>
          <cell r="H243">
            <v>3.7375861449328971</v>
          </cell>
          <cell r="I243">
            <v>2.8124573984001349</v>
          </cell>
          <cell r="J243">
            <v>2.2210996265824878</v>
          </cell>
          <cell r="K243">
            <v>1.868180567972036</v>
          </cell>
          <cell r="L243">
            <v>2.6274640486017216</v>
          </cell>
        </row>
        <row r="244">
          <cell r="B244" t="str">
            <v>Romania</v>
          </cell>
          <cell r="C244">
            <v>0.76944341717678266</v>
          </cell>
          <cell r="D244">
            <v>0.82403492831888503</v>
          </cell>
          <cell r="E244">
            <v>0.32354745651784439</v>
          </cell>
          <cell r="F244">
            <v>0.42263386507643425</v>
          </cell>
          <cell r="G244">
            <v>0.59166324757878097</v>
          </cell>
          <cell r="H244">
            <v>0.45701078233145526</v>
          </cell>
          <cell r="I244">
            <v>0.61777342478875918</v>
          </cell>
          <cell r="J244">
            <v>0.81395968102912175</v>
          </cell>
          <cell r="K244">
            <v>0.90087744924187307</v>
          </cell>
          <cell r="L244">
            <v>1.1030946095655259</v>
          </cell>
        </row>
        <row r="245">
          <cell r="B245" t="str">
            <v>Slovenia</v>
          </cell>
          <cell r="C245">
            <v>1.3295778291280169</v>
          </cell>
          <cell r="D245">
            <v>1.0302964318490109</v>
          </cell>
          <cell r="E245">
            <v>1.341710858747436</v>
          </cell>
          <cell r="F245">
            <v>0.9382876239017488</v>
          </cell>
          <cell r="G245">
            <v>1.1536488996464391</v>
          </cell>
          <cell r="H245">
            <v>1.8988191354390995</v>
          </cell>
          <cell r="I245">
            <v>2.0252048606413822</v>
          </cell>
          <cell r="J245">
            <v>2.8017401227200609</v>
          </cell>
          <cell r="K245">
            <v>2.6031476166885139</v>
          </cell>
          <cell r="L245">
            <v>1.9433211550008707</v>
          </cell>
        </row>
        <row r="246">
          <cell r="B246" t="str">
            <v>Slovakia</v>
          </cell>
          <cell r="C246">
            <v>0.49281186981455871</v>
          </cell>
          <cell r="D246">
            <v>0.44316895550128971</v>
          </cell>
          <cell r="E246">
            <v>0.68981691393387512</v>
          </cell>
          <cell r="F246">
            <v>0.76469424041589751</v>
          </cell>
          <cell r="G246">
            <v>0.98810146970183066</v>
          </cell>
          <cell r="H246">
            <v>1.484701803150025</v>
          </cell>
          <cell r="I246">
            <v>1.376942433436521</v>
          </cell>
          <cell r="J246">
            <v>1.7924638636612804</v>
          </cell>
          <cell r="K246">
            <v>1.4246198944801336</v>
          </cell>
          <cell r="L246">
            <v>1.1455744575240607</v>
          </cell>
        </row>
        <row r="247">
          <cell r="B247" t="str">
            <v>Finland</v>
          </cell>
          <cell r="C247">
            <v>3.9896502985542011</v>
          </cell>
          <cell r="D247">
            <v>4.7572079002029044</v>
          </cell>
          <cell r="E247">
            <v>4.099168061666747</v>
          </cell>
          <cell r="F247">
            <v>3.8250134678911647</v>
          </cell>
          <cell r="G247">
            <v>2.8379930113003371</v>
          </cell>
          <cell r="H247">
            <v>2.871800156932649</v>
          </cell>
          <cell r="I247">
            <v>3.0893479312794856</v>
          </cell>
          <cell r="J247">
            <v>3.3359109416260466</v>
          </cell>
          <cell r="K247">
            <v>1.5486428792490083</v>
          </cell>
          <cell r="L247">
            <v>1.1155628976706682</v>
          </cell>
        </row>
        <row r="248">
          <cell r="B248" t="str">
            <v>Sweden</v>
          </cell>
          <cell r="C248">
            <v>11.026763317031527</v>
          </cell>
          <cell r="D248">
            <v>8.9579006073441736</v>
          </cell>
          <cell r="E248">
            <v>10.016502390122739</v>
          </cell>
          <cell r="F248">
            <v>10.986989366623479</v>
          </cell>
          <cell r="G248">
            <v>13.602080303295658</v>
          </cell>
          <cell r="H248">
            <v>11.616831721724104</v>
          </cell>
          <cell r="I248">
            <v>12.83424364383743</v>
          </cell>
          <cell r="J248">
            <v>11.797225200983902</v>
          </cell>
          <cell r="K248">
            <v>12.473990846214122</v>
          </cell>
          <cell r="L248">
            <v>10.248630623779736</v>
          </cell>
        </row>
        <row r="249">
          <cell r="B249" t="str">
            <v>United Kingdom</v>
          </cell>
          <cell r="C249">
            <v>14.930558349876303</v>
          </cell>
          <cell r="D249">
            <v>20.506916555818751</v>
          </cell>
          <cell r="E249">
            <v>18.185507323489688</v>
          </cell>
          <cell r="F249">
            <v>15.252930134764927</v>
          </cell>
          <cell r="G249">
            <v>16.095678178459451</v>
          </cell>
          <cell r="H249">
            <v>15.304780655287505</v>
          </cell>
          <cell r="I249">
            <v>17.108771648561692</v>
          </cell>
          <cell r="J249">
            <v>18.828295409258164</v>
          </cell>
          <cell r="K249">
            <v>21.058678172031758</v>
          </cell>
          <cell r="L249">
            <v>16.141753674471573</v>
          </cell>
        </row>
        <row r="250">
          <cell r="B250" t="str">
            <v>Iceland</v>
          </cell>
          <cell r="C250">
            <v>0.36804235393433188</v>
          </cell>
          <cell r="D250">
            <v>0.24873422934337674</v>
          </cell>
          <cell r="E250">
            <v>0.10417032614781664</v>
          </cell>
          <cell r="F250">
            <v>0.21536127574469016</v>
          </cell>
          <cell r="G250">
            <v>0.30130356888224258</v>
          </cell>
          <cell r="H250">
            <v>0.51464267302369626</v>
          </cell>
          <cell r="I250">
            <v>0.7330372061732412</v>
          </cell>
          <cell r="J250">
            <v>0.81496364468545612</v>
          </cell>
          <cell r="K250">
            <v>0.48329901317353013</v>
          </cell>
          <cell r="L250">
            <v>0.32556962812108092</v>
          </cell>
        </row>
        <row r="251">
          <cell r="B251" t="str">
            <v>Norway</v>
          </cell>
          <cell r="C251">
            <v>6.0080590796226296</v>
          </cell>
          <cell r="D251">
            <v>5.4944475646929494</v>
          </cell>
          <cell r="E251">
            <v>6.2091079492910373</v>
          </cell>
          <cell r="F251">
            <v>5.6648301547992315</v>
          </cell>
          <cell r="G251">
            <v>5.6902853534717845</v>
          </cell>
          <cell r="H251">
            <v>5.6184702906331339</v>
          </cell>
          <cell r="I251">
            <v>4.3840115763119023</v>
          </cell>
          <cell r="J251">
            <v>5.361063876620916</v>
          </cell>
          <cell r="K251">
            <v>5.3982669914101784</v>
          </cell>
          <cell r="L251">
            <v>5.0190167102572572</v>
          </cell>
        </row>
        <row r="252">
          <cell r="B252" t="str">
            <v>Switzerland</v>
          </cell>
          <cell r="C252">
            <v>7.9058793029211527</v>
          </cell>
          <cell r="D252">
            <v>7.0253019133097681</v>
          </cell>
          <cell r="E252">
            <v>7.7654665751113248</v>
          </cell>
          <cell r="F252">
            <v>10.685475248039586</v>
          </cell>
          <cell r="G252">
            <v>8.7324278308678629</v>
          </cell>
          <cell r="H252">
            <v>6.837653038635235</v>
          </cell>
          <cell r="I252">
            <v>7.5264588667674914</v>
          </cell>
          <cell r="J252">
            <v>7.2065358057130622</v>
          </cell>
          <cell r="K252">
            <v>7.9506590861489945</v>
          </cell>
          <cell r="L252">
            <v>8.1786020866659879</v>
          </cell>
        </row>
        <row r="253">
          <cell r="B253" t="str">
            <v>Montenegro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1.0110858016182638E-3</v>
          </cell>
          <cell r="J253">
            <v>5.3587547485767981E-2</v>
          </cell>
          <cell r="K253">
            <v>0.11223052397962728</v>
          </cell>
          <cell r="L253">
            <v>0.29928139727900605</v>
          </cell>
        </row>
        <row r="254">
          <cell r="B254" t="str">
            <v>Croatia</v>
          </cell>
          <cell r="C254">
            <v>0.23254973437220067</v>
          </cell>
          <cell r="D254">
            <v>0.20730820005816342</v>
          </cell>
          <cell r="E254">
            <v>0.79572452587357356</v>
          </cell>
          <cell r="F254">
            <v>1.3326110865328717</v>
          </cell>
          <cell r="G254">
            <v>1.172631880056793</v>
          </cell>
          <cell r="H254">
            <v>1.1435380416302565</v>
          </cell>
          <cell r="I254">
            <v>1.9886788673114693</v>
          </cell>
          <cell r="J254">
            <v>1.3127810884911189</v>
          </cell>
          <cell r="K254">
            <v>1.8773446983228459</v>
          </cell>
          <cell r="L254">
            <v>0.89076659122569035</v>
          </cell>
        </row>
        <row r="255">
          <cell r="B255" t="str">
            <v>Former Yugoslav Republic of Macedonia, the</v>
          </cell>
          <cell r="C255">
            <v>0.23962733498352853</v>
          </cell>
          <cell r="D255">
            <v>0.21637236154630843</v>
          </cell>
          <cell r="E255">
            <v>0.58716386356021277</v>
          </cell>
          <cell r="F255">
            <v>1.0402094227693899</v>
          </cell>
          <cell r="G255">
            <v>0.94142188548403172</v>
          </cell>
          <cell r="H255">
            <v>1.1379431413814265</v>
          </cell>
          <cell r="I255">
            <v>1.4978472127145159</v>
          </cell>
          <cell r="J255">
            <v>1.3057551546976138</v>
          </cell>
          <cell r="K255">
            <v>1.2673837492531068</v>
          </cell>
          <cell r="L255">
            <v>1.315452928287332</v>
          </cell>
        </row>
        <row r="256">
          <cell r="B256" t="str">
            <v>Turkey</v>
          </cell>
          <cell r="C256">
            <v>2.9059890512946902</v>
          </cell>
          <cell r="D256">
            <v>1.091638183748074</v>
          </cell>
          <cell r="E256">
            <v>1.0164759714546969</v>
          </cell>
          <cell r="F256">
            <v>2.7583573152826193</v>
          </cell>
          <cell r="G256">
            <v>3.033100976487237</v>
          </cell>
          <cell r="H256">
            <v>4.5140283014655029</v>
          </cell>
          <cell r="I256">
            <v>3.3721848127554259</v>
          </cell>
          <cell r="J256">
            <v>3.6221097345046624</v>
          </cell>
          <cell r="K256">
            <v>4.6230416864063502</v>
          </cell>
          <cell r="L256">
            <v>4.9869107220330262</v>
          </cell>
        </row>
        <row r="257">
          <cell r="B257" t="str">
            <v>Belarus</v>
          </cell>
          <cell r="C257">
            <v>5.0554290080913186E-3</v>
          </cell>
          <cell r="D257">
            <v>1.0110858016182637E-2</v>
          </cell>
          <cell r="E257">
            <v>6.0665148097095827E-3</v>
          </cell>
          <cell r="F257">
            <v>7.0776006113278467E-3</v>
          </cell>
          <cell r="G257">
            <v>3.9432346263112289E-2</v>
          </cell>
          <cell r="H257">
            <v>1.6177372825892222E-2</v>
          </cell>
          <cell r="I257">
            <v>2.1232801833983541E-2</v>
          </cell>
          <cell r="J257">
            <v>1.314411542103743E-2</v>
          </cell>
          <cell r="K257">
            <v>1.8199544429128751E-2</v>
          </cell>
          <cell r="L257">
            <v>2.5277145040456594E-2</v>
          </cell>
        </row>
        <row r="258">
          <cell r="B258" t="str">
            <v>Bosnia and Herzegovina</v>
          </cell>
          <cell r="C258">
            <v>0.17390675787834137</v>
          </cell>
          <cell r="D258">
            <v>0.16379589986215873</v>
          </cell>
          <cell r="E258">
            <v>0.34781351575668273</v>
          </cell>
          <cell r="F258">
            <v>0.37005740339228455</v>
          </cell>
          <cell r="G258">
            <v>0.3528689447647741</v>
          </cell>
          <cell r="H258">
            <v>0.70169354632307512</v>
          </cell>
          <cell r="I258">
            <v>0.86650053198685206</v>
          </cell>
          <cell r="J258">
            <v>0.55407501928680858</v>
          </cell>
          <cell r="K258">
            <v>0.72697069136353165</v>
          </cell>
          <cell r="L258">
            <v>0.74719952954118085</v>
          </cell>
        </row>
        <row r="259">
          <cell r="B259" t="str">
            <v>Moldova</v>
          </cell>
          <cell r="C259">
            <v>0.31545877010489831</v>
          </cell>
          <cell r="D259">
            <v>0.18806195910099704</v>
          </cell>
          <cell r="E259">
            <v>0.13649658321846561</v>
          </cell>
          <cell r="F259">
            <v>0.10110858016182638</v>
          </cell>
          <cell r="G259">
            <v>1.9210630230747011E-2</v>
          </cell>
          <cell r="H259">
            <v>0.24569384979323808</v>
          </cell>
          <cell r="I259">
            <v>0.29624813987415127</v>
          </cell>
          <cell r="J259">
            <v>0.3346694003356453</v>
          </cell>
          <cell r="K259">
            <v>0.38219043301170369</v>
          </cell>
          <cell r="L259">
            <v>0.34579134415344626</v>
          </cell>
        </row>
        <row r="260">
          <cell r="B260" t="str">
            <v>Russia</v>
          </cell>
          <cell r="C260">
            <v>0.18705087329937881</v>
          </cell>
          <cell r="D260">
            <v>0.17803656682822083</v>
          </cell>
          <cell r="E260">
            <v>0.13245224001199254</v>
          </cell>
          <cell r="F260">
            <v>0.22547213376087283</v>
          </cell>
          <cell r="G260">
            <v>0.23361779733608987</v>
          </cell>
          <cell r="H260">
            <v>0.23769775126898224</v>
          </cell>
          <cell r="I260">
            <v>0.78562791214795868</v>
          </cell>
          <cell r="J260">
            <v>0.52487460750970472</v>
          </cell>
          <cell r="K260">
            <v>0.39129732737155193</v>
          </cell>
          <cell r="L260">
            <v>0.49687757945688338</v>
          </cell>
        </row>
        <row r="261">
          <cell r="B261" t="str">
            <v>Serbia</v>
          </cell>
          <cell r="C261">
            <v>1.7152715811333108</v>
          </cell>
          <cell r="D261">
            <v>1.3194669711118343</v>
          </cell>
          <cell r="E261">
            <v>0.475210326760584</v>
          </cell>
          <cell r="F261">
            <v>0.94233196710822187</v>
          </cell>
          <cell r="G261">
            <v>0.76601870061000588</v>
          </cell>
          <cell r="H261">
            <v>0.49239878538809445</v>
          </cell>
          <cell r="I261">
            <v>0.81796841350917548</v>
          </cell>
          <cell r="J261">
            <v>0.90492179244834603</v>
          </cell>
          <cell r="K261">
            <v>1.2173473051483896</v>
          </cell>
          <cell r="L261">
            <v>0.92415378911494472</v>
          </cell>
        </row>
        <row r="262">
          <cell r="B262" t="str">
            <v>Ukraine</v>
          </cell>
          <cell r="C262">
            <v>0.71888200495058552</v>
          </cell>
          <cell r="D262">
            <v>0.35489111636801063</v>
          </cell>
          <cell r="E262">
            <v>0.30939937744047258</v>
          </cell>
          <cell r="F262">
            <v>0.14964069863950302</v>
          </cell>
          <cell r="G262">
            <v>0.237605163380292</v>
          </cell>
          <cell r="H262">
            <v>0.40342323484568726</v>
          </cell>
          <cell r="I262">
            <v>0.7259596055619133</v>
          </cell>
          <cell r="J262">
            <v>1.104112817512428</v>
          </cell>
          <cell r="K262">
            <v>1.9443179965119211</v>
          </cell>
          <cell r="L262">
            <v>1.111183295978472</v>
          </cell>
        </row>
        <row r="263">
          <cell r="B263" t="str">
            <v>Other countries of former Yugoslavia (before 1992)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4.9543204279294928E-2</v>
          </cell>
          <cell r="J263">
            <v>0</v>
          </cell>
          <cell r="K263">
            <v>1.5166287024273957E-2</v>
          </cell>
          <cell r="L263">
            <v>4.3476689469585342E-2</v>
          </cell>
        </row>
        <row r="264">
          <cell r="B264" t="str">
            <v>Other countries of former Soviet Union (before 1991)</v>
          </cell>
          <cell r="C264">
            <v>0.18907304490261531</v>
          </cell>
          <cell r="D264">
            <v>0.23254973437220067</v>
          </cell>
          <cell r="E264">
            <v>0.12234138199580991</v>
          </cell>
          <cell r="F264">
            <v>0.23254973437220067</v>
          </cell>
          <cell r="G264">
            <v>0</v>
          </cell>
          <cell r="H264">
            <v>3.1343659850166176E-2</v>
          </cell>
          <cell r="I264">
            <v>4.0443432064730554E-3</v>
          </cell>
          <cell r="J264">
            <v>9.0997722145643757E-3</v>
          </cell>
          <cell r="K264">
            <v>0</v>
          </cell>
          <cell r="L264">
            <v>0</v>
          </cell>
        </row>
        <row r="265">
          <cell r="B265" t="str">
            <v>Other european countries (aggregate changing according to the context)</v>
          </cell>
          <cell r="C265">
            <v>5.6597380797499586</v>
          </cell>
          <cell r="D265">
            <v>6.0743840037621828</v>
          </cell>
          <cell r="E265">
            <v>4.9718581305046037</v>
          </cell>
          <cell r="F265">
            <v>4.854607788243305</v>
          </cell>
          <cell r="G265">
            <v>2.9038384222476532</v>
          </cell>
          <cell r="H265">
            <v>4.0564762360924744</v>
          </cell>
          <cell r="I265">
            <v>4.0716425231167479</v>
          </cell>
          <cell r="J265">
            <v>6.1815730841955956</v>
          </cell>
          <cell r="K265">
            <v>8.9336766382615984</v>
          </cell>
          <cell r="L265">
            <v>7.305458146101433</v>
          </cell>
        </row>
        <row r="266">
          <cell r="B266" t="str">
            <v>Algeria</v>
          </cell>
          <cell r="C266">
            <v>0.30332574048547911</v>
          </cell>
          <cell r="D266">
            <v>0.6572057710518715</v>
          </cell>
          <cell r="E266">
            <v>0.46611055454601963</v>
          </cell>
          <cell r="F266">
            <v>0.69665236160555155</v>
          </cell>
          <cell r="G266">
            <v>0.78055823884929965</v>
          </cell>
          <cell r="H266">
            <v>0.78258041045253612</v>
          </cell>
          <cell r="I266">
            <v>0.8038132122865197</v>
          </cell>
          <cell r="J266">
            <v>1.0171665607185412</v>
          </cell>
          <cell r="K266">
            <v>1.0434405472700483</v>
          </cell>
          <cell r="L266">
            <v>1.3083450272940333</v>
          </cell>
        </row>
        <row r="267">
          <cell r="B267" t="str">
            <v>Egypt</v>
          </cell>
          <cell r="C267">
            <v>0.39735672003597766</v>
          </cell>
          <cell r="D267">
            <v>0.26591556582560338</v>
          </cell>
          <cell r="E267">
            <v>0.20527178416435915</v>
          </cell>
          <cell r="F267">
            <v>7.9875778327842845E-2</v>
          </cell>
          <cell r="G267">
            <v>0.18401761589452401</v>
          </cell>
          <cell r="H267">
            <v>0.60462930936772175</v>
          </cell>
          <cell r="I267">
            <v>0.56243460604923234</v>
          </cell>
          <cell r="J267">
            <v>0.71512992852944179</v>
          </cell>
          <cell r="K267">
            <v>1.1670926628267806</v>
          </cell>
          <cell r="L267">
            <v>1.313642868070467</v>
          </cell>
        </row>
        <row r="268">
          <cell r="B268" t="str">
            <v>Libya</v>
          </cell>
          <cell r="C268">
            <v>0.79370235427033708</v>
          </cell>
          <cell r="D268">
            <v>1.0828728935331606</v>
          </cell>
          <cell r="E268">
            <v>1.3609214889781831</v>
          </cell>
          <cell r="F268">
            <v>1.4387750957027892</v>
          </cell>
          <cell r="G268">
            <v>1.7067128331316292</v>
          </cell>
          <cell r="H268">
            <v>2.1505795000420473</v>
          </cell>
          <cell r="I268">
            <v>1.7704112386335797</v>
          </cell>
          <cell r="J268">
            <v>2.0504820056818391</v>
          </cell>
          <cell r="K268">
            <v>2.7653196674259517</v>
          </cell>
          <cell r="L268">
            <v>2.7585340747712621</v>
          </cell>
        </row>
        <row r="269">
          <cell r="B269" t="str">
            <v>Tunisia</v>
          </cell>
          <cell r="C269">
            <v>2.1052302040201862</v>
          </cell>
          <cell r="D269">
            <v>2.1738415956245514</v>
          </cell>
          <cell r="E269">
            <v>1.5806547266124042</v>
          </cell>
          <cell r="F269">
            <v>1.9648032319197897</v>
          </cell>
          <cell r="G269">
            <v>2.0070979041009438</v>
          </cell>
          <cell r="H269">
            <v>2.7208318921547479</v>
          </cell>
          <cell r="I269">
            <v>2.4782567655097711</v>
          </cell>
          <cell r="J269">
            <v>2.1577425663967813</v>
          </cell>
          <cell r="K269">
            <v>1.0404144120104772</v>
          </cell>
          <cell r="L269">
            <v>1.3098332968296706</v>
          </cell>
        </row>
        <row r="270">
          <cell r="B270" t="str">
            <v>South Africa</v>
          </cell>
          <cell r="C270">
            <v>8.8975550542407203E-2</v>
          </cell>
          <cell r="D270">
            <v>7.0776006113278472E-2</v>
          </cell>
          <cell r="E270">
            <v>0.10818618077315421</v>
          </cell>
          <cell r="F270">
            <v>0.12436355359904644</v>
          </cell>
          <cell r="G270">
            <v>0.4105008354570151</v>
          </cell>
          <cell r="H270">
            <v>0.24973819299971114</v>
          </cell>
          <cell r="I270">
            <v>1.0625662294147706</v>
          </cell>
          <cell r="J270">
            <v>0.76285724459004156</v>
          </cell>
          <cell r="K270">
            <v>0.52586432687547136</v>
          </cell>
          <cell r="L270">
            <v>0.73700372343897336</v>
          </cell>
        </row>
        <row r="271">
          <cell r="B271" t="str">
            <v>Nigeria</v>
          </cell>
          <cell r="C271">
            <v>1.3453779870825548</v>
          </cell>
          <cell r="D271">
            <v>0.89796526830684398</v>
          </cell>
          <cell r="E271">
            <v>1.1667930150674763</v>
          </cell>
          <cell r="F271">
            <v>1.6167261967876039</v>
          </cell>
          <cell r="G271">
            <v>2.7359981791790218</v>
          </cell>
          <cell r="H271">
            <v>2.7633259844038509</v>
          </cell>
          <cell r="I271">
            <v>2.6460257871255641</v>
          </cell>
          <cell r="J271">
            <v>2.0849159000991309</v>
          </cell>
          <cell r="K271">
            <v>6.728014199052863</v>
          </cell>
          <cell r="L271">
            <v>7.1092291569893682</v>
          </cell>
        </row>
        <row r="272">
          <cell r="B272" t="str">
            <v>Other African countries (aggregate changing according to the context)</v>
          </cell>
          <cell r="C272">
            <v>4.0309076007527613</v>
          </cell>
          <cell r="D272">
            <v>2.8035061559217689</v>
          </cell>
          <cell r="E272">
            <v>3.4521821852104759</v>
          </cell>
          <cell r="F272">
            <v>4.1223392561033387</v>
          </cell>
          <cell r="G272">
            <v>3.7929389491343009</v>
          </cell>
          <cell r="H272">
            <v>4.6413610131618501</v>
          </cell>
          <cell r="I272">
            <v>4.7380976314341448</v>
          </cell>
          <cell r="J272">
            <v>5.306285119071906</v>
          </cell>
          <cell r="K272">
            <v>6.8186631949082877</v>
          </cell>
          <cell r="L272">
            <v>7.9664099067439276</v>
          </cell>
        </row>
        <row r="273">
          <cell r="B273" t="str">
            <v>Canada</v>
          </cell>
          <cell r="C273">
            <v>2.1903209456679642</v>
          </cell>
          <cell r="D273">
            <v>4.3942212341053537</v>
          </cell>
          <cell r="E273">
            <v>4.6238798951496864</v>
          </cell>
          <cell r="F273">
            <v>3.8320981906477765</v>
          </cell>
          <cell r="G273">
            <v>4.6886661770792335</v>
          </cell>
          <cell r="H273">
            <v>4.8650712549800676</v>
          </cell>
          <cell r="I273">
            <v>5.5552740589027252</v>
          </cell>
          <cell r="J273">
            <v>3.6493111529152165</v>
          </cell>
          <cell r="K273">
            <v>3.2632378565803521</v>
          </cell>
          <cell r="L273">
            <v>3.1035371902564166</v>
          </cell>
        </row>
        <row r="274">
          <cell r="B274" t="str">
            <v>United States</v>
          </cell>
          <cell r="C274">
            <v>50.475268666340419</v>
          </cell>
          <cell r="D274">
            <v>44.128001442977428</v>
          </cell>
          <cell r="E274">
            <v>51.118458055473646</v>
          </cell>
          <cell r="F274">
            <v>48.03858219353495</v>
          </cell>
          <cell r="G274">
            <v>51.426177391825767</v>
          </cell>
          <cell r="H274">
            <v>48.846490389243577</v>
          </cell>
          <cell r="I274">
            <v>43.472503058647369</v>
          </cell>
          <cell r="J274">
            <v>38.915797559784906</v>
          </cell>
          <cell r="K274">
            <v>43.365259589338585</v>
          </cell>
          <cell r="L274">
            <v>39.212474581348239</v>
          </cell>
        </row>
        <row r="275">
          <cell r="B275" t="str">
            <v>Former Netherlands Antilles</v>
          </cell>
          <cell r="C275">
            <v>0.31249673415288215</v>
          </cell>
          <cell r="D275">
            <v>5.86429764938593E-2</v>
          </cell>
          <cell r="E275">
            <v>0.23356082017381893</v>
          </cell>
          <cell r="F275">
            <v>0.31242551270004348</v>
          </cell>
          <cell r="G275">
            <v>0</v>
          </cell>
          <cell r="H275">
            <v>0.21030584673659888</v>
          </cell>
          <cell r="I275">
            <v>0.72393743395867682</v>
          </cell>
          <cell r="J275">
            <v>1.828043129325821</v>
          </cell>
          <cell r="K275">
            <v>0.99187517138751669</v>
          </cell>
          <cell r="L275">
            <v>0.79583135805283156</v>
          </cell>
        </row>
        <row r="276">
          <cell r="B276" t="str">
            <v>Trinidad and Tobago</v>
          </cell>
          <cell r="C276">
            <v>0</v>
          </cell>
          <cell r="D276">
            <v>0.12941898260713777</v>
          </cell>
          <cell r="E276">
            <v>4.6509946874440135E-2</v>
          </cell>
          <cell r="F276">
            <v>7.2798177716515006E-2</v>
          </cell>
          <cell r="G276">
            <v>5.2576461684149721E-2</v>
          </cell>
          <cell r="H276">
            <v>1.6177372825892222E-2</v>
          </cell>
          <cell r="I276">
            <v>8.1897949931079364E-2</v>
          </cell>
          <cell r="J276">
            <v>3.9432346263112289E-2</v>
          </cell>
          <cell r="K276">
            <v>4.1454517866348815E-2</v>
          </cell>
          <cell r="L276">
            <v>3.0332574048547913E-3</v>
          </cell>
        </row>
        <row r="277">
          <cell r="B277" t="str">
            <v>Latin American countries</v>
          </cell>
          <cell r="C277">
            <v>1.1281657300501318</v>
          </cell>
          <cell r="D277">
            <v>0.88461486950126511</v>
          </cell>
          <cell r="E277">
            <v>1.0548476357278946</v>
          </cell>
          <cell r="F277">
            <v>1.1048896490057509</v>
          </cell>
          <cell r="G277">
            <v>1.6531690538323278</v>
          </cell>
          <cell r="H277">
            <v>1.8994972922132114</v>
          </cell>
          <cell r="I277">
            <v>2.0036103823700664</v>
          </cell>
          <cell r="J277">
            <v>1.9257929040292612</v>
          </cell>
          <cell r="K277">
            <v>1.0135503227151723</v>
          </cell>
          <cell r="L277">
            <v>1.227622231334792</v>
          </cell>
        </row>
        <row r="278">
          <cell r="B278" t="str">
            <v>Mexico</v>
          </cell>
          <cell r="C278">
            <v>0.23861624918191027</v>
          </cell>
          <cell r="D278">
            <v>9.8075322756971589E-2</v>
          </cell>
          <cell r="E278">
            <v>0.37713500400361238</v>
          </cell>
          <cell r="F278">
            <v>7.1787091914896739E-2</v>
          </cell>
          <cell r="G278">
            <v>0.32455854231946268</v>
          </cell>
          <cell r="H278">
            <v>1.5227237058182406</v>
          </cell>
          <cell r="I278">
            <v>3.1091102064120126</v>
          </cell>
          <cell r="J278">
            <v>3.0527173101704732</v>
          </cell>
          <cell r="K278">
            <v>5.5538943082891228</v>
          </cell>
          <cell r="L278">
            <v>5.1909145055081662</v>
          </cell>
        </row>
        <row r="279">
          <cell r="B279" t="str">
            <v>Argentina</v>
          </cell>
          <cell r="C279">
            <v>9.6053151153735056E-2</v>
          </cell>
          <cell r="D279">
            <v>7.7853606724606311E-2</v>
          </cell>
          <cell r="E279">
            <v>9.0997722145643757E-3</v>
          </cell>
          <cell r="F279">
            <v>9.6053151153735056E-2</v>
          </cell>
          <cell r="G279">
            <v>8.192643851221483E-2</v>
          </cell>
          <cell r="H279">
            <v>0.16076264245730393</v>
          </cell>
          <cell r="I279">
            <v>0.13649658321846561</v>
          </cell>
          <cell r="J279">
            <v>0.36703126813271358</v>
          </cell>
          <cell r="K279">
            <v>0.24064554293043064</v>
          </cell>
          <cell r="L279">
            <v>0.23558299177705547</v>
          </cell>
        </row>
        <row r="280">
          <cell r="B280" t="str">
            <v>Brazil</v>
          </cell>
          <cell r="C280">
            <v>0.17896218688643267</v>
          </cell>
          <cell r="D280">
            <v>0.28815945346120519</v>
          </cell>
          <cell r="E280">
            <v>0.84931207335934156</v>
          </cell>
          <cell r="F280">
            <v>1.7229711378425518</v>
          </cell>
          <cell r="G280">
            <v>0.36095763117772017</v>
          </cell>
          <cell r="H280">
            <v>0.40948974965539686</v>
          </cell>
          <cell r="I280">
            <v>0.34174700094697319</v>
          </cell>
          <cell r="J280">
            <v>0.90492891459363001</v>
          </cell>
          <cell r="K280">
            <v>0.64507986357773617</v>
          </cell>
          <cell r="L280">
            <v>0.60386749865103884</v>
          </cell>
        </row>
        <row r="281">
          <cell r="B281" t="str">
            <v>Colombia</v>
          </cell>
          <cell r="C281">
            <v>3.1343659850166176E-2</v>
          </cell>
          <cell r="D281">
            <v>6.0665148097095827E-3</v>
          </cell>
          <cell r="E281">
            <v>6.0665148097095827E-3</v>
          </cell>
          <cell r="F281">
            <v>1.5166287024273957E-2</v>
          </cell>
          <cell r="G281">
            <v>1.0110858016182637E-2</v>
          </cell>
          <cell r="H281">
            <v>1.0110858016182637E-2</v>
          </cell>
          <cell r="I281">
            <v>3.0332574048547913E-3</v>
          </cell>
          <cell r="J281">
            <v>4.0443432064730549E-2</v>
          </cell>
          <cell r="K281">
            <v>5.0767954439429183E-3</v>
          </cell>
          <cell r="L281">
            <v>2.0221716032365277E-3</v>
          </cell>
        </row>
        <row r="282">
          <cell r="B282" t="str">
            <v>Venezuela</v>
          </cell>
          <cell r="C282">
            <v>5.7631890692241033E-2</v>
          </cell>
          <cell r="D282">
            <v>5.2576461684149721E-2</v>
          </cell>
          <cell r="E282">
            <v>0.10313075176506291</v>
          </cell>
          <cell r="F282">
            <v>0.16885132887025006</v>
          </cell>
          <cell r="G282">
            <v>6.7742748708423672E-2</v>
          </cell>
          <cell r="H282">
            <v>7.4984158661280442E-2</v>
          </cell>
          <cell r="I282">
            <v>0.12133029619419165</v>
          </cell>
          <cell r="J282">
            <v>0.13740821781480053</v>
          </cell>
          <cell r="K282">
            <v>3.9432346263112289E-2</v>
          </cell>
          <cell r="L282">
            <v>0.13740109566951667</v>
          </cell>
        </row>
        <row r="283">
          <cell r="B283" t="str">
            <v>Kazakhstan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1.314411542103743E-2</v>
          </cell>
          <cell r="H283">
            <v>1.6177372825892222E-2</v>
          </cell>
          <cell r="I283">
            <v>2.2243887635601801E-2</v>
          </cell>
          <cell r="J283">
            <v>2.3254973437220067E-2</v>
          </cell>
          <cell r="K283">
            <v>2.5277145040456594E-2</v>
          </cell>
          <cell r="L283">
            <v>2.4266059238838331E-2</v>
          </cell>
        </row>
        <row r="284">
          <cell r="B284" t="str">
            <v>Kyrgyzstan</v>
          </cell>
          <cell r="C284">
            <v>0</v>
          </cell>
          <cell r="D284">
            <v>0</v>
          </cell>
          <cell r="E284">
            <v>0</v>
          </cell>
          <cell r="F284">
            <v>1.0110858016182638E-3</v>
          </cell>
          <cell r="G284">
            <v>2.0221716032365277E-3</v>
          </cell>
          <cell r="H284">
            <v>4.0443432064730554E-3</v>
          </cell>
          <cell r="I284">
            <v>1.0110858016182638E-3</v>
          </cell>
          <cell r="J284">
            <v>1.0110858016182638E-3</v>
          </cell>
          <cell r="K284">
            <v>2.0221716032365277E-3</v>
          </cell>
          <cell r="L284">
            <v>2.0221716032365277E-3</v>
          </cell>
        </row>
        <row r="285">
          <cell r="B285" t="str">
            <v>Tajikistan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1.0110858016182638E-3</v>
          </cell>
          <cell r="I285">
            <v>0</v>
          </cell>
          <cell r="J285">
            <v>1.0110858016182638E-3</v>
          </cell>
          <cell r="K285">
            <v>1.0110858016182638E-3</v>
          </cell>
          <cell r="L285">
            <v>1.0110858016182638E-3</v>
          </cell>
        </row>
        <row r="286">
          <cell r="B286" t="str">
            <v>Turkmenistan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9.0997722145643757E-3</v>
          </cell>
          <cell r="H286">
            <v>0</v>
          </cell>
          <cell r="I286">
            <v>1.0110858016182638E-3</v>
          </cell>
          <cell r="J286">
            <v>1.0110858016182638E-3</v>
          </cell>
          <cell r="K286">
            <v>1.0110858016182638E-3</v>
          </cell>
          <cell r="L286">
            <v>1.0110858016182638E-3</v>
          </cell>
        </row>
        <row r="287">
          <cell r="B287" t="str">
            <v>Uzbekistan</v>
          </cell>
          <cell r="C287">
            <v>5.0554290080913186E-3</v>
          </cell>
          <cell r="D287">
            <v>0</v>
          </cell>
          <cell r="E287">
            <v>0</v>
          </cell>
          <cell r="F287">
            <v>0</v>
          </cell>
          <cell r="G287">
            <v>2.0221716032365277E-3</v>
          </cell>
          <cell r="H287">
            <v>3.0332574048547913E-2</v>
          </cell>
          <cell r="I287">
            <v>4.0443432064730554E-3</v>
          </cell>
          <cell r="J287">
            <v>3.0332574048547913E-3</v>
          </cell>
          <cell r="K287">
            <v>3.0332574048547913E-3</v>
          </cell>
          <cell r="L287">
            <v>7.6842520922988045E-2</v>
          </cell>
        </row>
        <row r="288">
          <cell r="B288" t="str">
            <v>China (except Hong Kong)</v>
          </cell>
          <cell r="C288">
            <v>0.62955850460403195</v>
          </cell>
          <cell r="D288">
            <v>0.48593420692856071</v>
          </cell>
          <cell r="E288">
            <v>1.8956821517992759</v>
          </cell>
          <cell r="F288">
            <v>0.329870627386464</v>
          </cell>
          <cell r="G288">
            <v>0.29943122115865811</v>
          </cell>
          <cell r="H288">
            <v>9.5042065352116789E-2</v>
          </cell>
          <cell r="I288">
            <v>0.11627486718610033</v>
          </cell>
          <cell r="J288">
            <v>0.12135166263004325</v>
          </cell>
          <cell r="K288">
            <v>0.19919814720936568</v>
          </cell>
          <cell r="L288">
            <v>0.74087687632994281</v>
          </cell>
        </row>
        <row r="289">
          <cell r="B289" t="str">
            <v>Hong Kong</v>
          </cell>
          <cell r="C289">
            <v>5.86429764938593E-2</v>
          </cell>
          <cell r="D289">
            <v>1.11219438178009E-2</v>
          </cell>
          <cell r="E289">
            <v>2.8310402445311387E-2</v>
          </cell>
          <cell r="F289">
            <v>1.8199544429128751E-2</v>
          </cell>
          <cell r="G289">
            <v>2.1232801833983541E-2</v>
          </cell>
          <cell r="H289">
            <v>3.0332574048547913E-2</v>
          </cell>
          <cell r="I289">
            <v>2.729931664369312E-2</v>
          </cell>
          <cell r="J289">
            <v>4.7528154821342261E-2</v>
          </cell>
          <cell r="K289">
            <v>5.5616841234288374E-2</v>
          </cell>
          <cell r="L289">
            <v>9.8075322756971589E-2</v>
          </cell>
        </row>
        <row r="290">
          <cell r="B290" t="str">
            <v>Japan</v>
          </cell>
          <cell r="C290">
            <v>7.2798177716515006E-2</v>
          </cell>
          <cell r="D290">
            <v>0.1154489571618626</v>
          </cell>
          <cell r="E290">
            <v>0.37941357283706817</v>
          </cell>
          <cell r="F290">
            <v>0.22951647696734587</v>
          </cell>
          <cell r="G290">
            <v>0.25782687941265725</v>
          </cell>
          <cell r="H290">
            <v>0.31444768430328002</v>
          </cell>
          <cell r="I290">
            <v>0.19716173131556144</v>
          </cell>
          <cell r="J290">
            <v>0.33678415982757215</v>
          </cell>
          <cell r="K290">
            <v>1.3346617467172437</v>
          </cell>
          <cell r="L290">
            <v>0.94149181279341632</v>
          </cell>
        </row>
        <row r="291">
          <cell r="B291" t="str">
            <v>South Korea</v>
          </cell>
          <cell r="C291">
            <v>3.55660566887359E-2</v>
          </cell>
          <cell r="D291">
            <v>1.0110858016182637E-2</v>
          </cell>
          <cell r="E291">
            <v>1.314411542103743E-2</v>
          </cell>
          <cell r="F291">
            <v>7.8864692526224578E-2</v>
          </cell>
          <cell r="G291">
            <v>0.38016826140846716</v>
          </cell>
          <cell r="H291">
            <v>1.5166287024273957E-2</v>
          </cell>
          <cell r="I291">
            <v>1.314411542103743E-2</v>
          </cell>
          <cell r="J291">
            <v>9.6637167067012114E-2</v>
          </cell>
          <cell r="K291">
            <v>0.76068654325060703</v>
          </cell>
          <cell r="L291">
            <v>1.2337755060313618</v>
          </cell>
        </row>
        <row r="292">
          <cell r="B292" t="str">
            <v>Taipei</v>
          </cell>
          <cell r="C292">
            <v>4.8532118477676661E-2</v>
          </cell>
          <cell r="D292">
            <v>5.3587547485767981E-2</v>
          </cell>
          <cell r="E292">
            <v>0.10110858016182638</v>
          </cell>
          <cell r="F292">
            <v>7.4820349319751511E-2</v>
          </cell>
          <cell r="G292">
            <v>5.86429764938593E-2</v>
          </cell>
          <cell r="H292">
            <v>4.3476689469585342E-2</v>
          </cell>
          <cell r="I292">
            <v>4.8532118477676661E-2</v>
          </cell>
          <cell r="J292">
            <v>3.9432346263112289E-2</v>
          </cell>
          <cell r="K292">
            <v>0.10009749436020812</v>
          </cell>
          <cell r="L292">
            <v>0.26607937516713231</v>
          </cell>
        </row>
        <row r="293">
          <cell r="B293" t="str">
            <v>India</v>
          </cell>
          <cell r="C293">
            <v>1.776010797798844</v>
          </cell>
          <cell r="D293">
            <v>0.18506431242256158</v>
          </cell>
          <cell r="E293">
            <v>0.15874047085406742</v>
          </cell>
          <cell r="F293">
            <v>0.13447441161522908</v>
          </cell>
          <cell r="G293">
            <v>0.237605163380292</v>
          </cell>
          <cell r="H293">
            <v>0.25176036460294765</v>
          </cell>
          <cell r="I293">
            <v>0.34376917255020972</v>
          </cell>
          <cell r="J293">
            <v>0.55077163801854845</v>
          </cell>
          <cell r="K293">
            <v>0.46608232479357492</v>
          </cell>
          <cell r="L293">
            <v>0.24371441106170477</v>
          </cell>
        </row>
        <row r="294">
          <cell r="B294" t="str">
            <v>Iran</v>
          </cell>
          <cell r="C294">
            <v>6.5720577105187153E-2</v>
          </cell>
          <cell r="D294">
            <v>2.1232801833983541E-2</v>
          </cell>
          <cell r="E294">
            <v>7.0776006113278472E-2</v>
          </cell>
          <cell r="F294">
            <v>2.4266059238838331E-2</v>
          </cell>
          <cell r="G294">
            <v>0.13750766902008388</v>
          </cell>
          <cell r="H294">
            <v>0.93525436649689397</v>
          </cell>
          <cell r="I294">
            <v>1.2284692489661904</v>
          </cell>
          <cell r="J294">
            <v>6.4723735594136619E-2</v>
          </cell>
          <cell r="K294">
            <v>0.1779582232300983</v>
          </cell>
          <cell r="L294">
            <v>0.10818618077315421</v>
          </cell>
        </row>
        <row r="295">
          <cell r="B295" t="str">
            <v>Pakistan</v>
          </cell>
          <cell r="C295">
            <v>7.0776006113278467E-3</v>
          </cell>
          <cell r="D295">
            <v>8.796446474078895E-2</v>
          </cell>
          <cell r="E295">
            <v>4.2465603667967082E-2</v>
          </cell>
          <cell r="F295">
            <v>4.5498861072821868E-2</v>
          </cell>
          <cell r="G295">
            <v>8.0886864129461108E-3</v>
          </cell>
          <cell r="H295">
            <v>1.2133029619419165E-2</v>
          </cell>
          <cell r="I295">
            <v>2.5277145040456594E-2</v>
          </cell>
          <cell r="J295">
            <v>1.2133029619419165E-2</v>
          </cell>
          <cell r="K295">
            <v>9.1068943598482405E-3</v>
          </cell>
          <cell r="L295">
            <v>4.2479847958534815E-2</v>
          </cell>
        </row>
        <row r="296">
          <cell r="B296" t="str">
            <v>Indonesia</v>
          </cell>
          <cell r="C296">
            <v>2.3254973437220067E-2</v>
          </cell>
          <cell r="D296">
            <v>6.4709491303568886E-2</v>
          </cell>
          <cell r="E296">
            <v>4.5498861072821868E-2</v>
          </cell>
          <cell r="F296">
            <v>4.2465603667967082E-2</v>
          </cell>
          <cell r="G296">
            <v>0.13660341539772361</v>
          </cell>
          <cell r="H296">
            <v>2.1232801833983541E-2</v>
          </cell>
          <cell r="I296">
            <v>9.301989374888027E-2</v>
          </cell>
          <cell r="J296">
            <v>8.0886864129461108E-3</v>
          </cell>
          <cell r="K296">
            <v>8.0886864129461108E-3</v>
          </cell>
          <cell r="L296">
            <v>1.2133029619419165E-2</v>
          </cell>
        </row>
        <row r="297">
          <cell r="B297" t="str">
            <v>Malaysia</v>
          </cell>
          <cell r="C297">
            <v>7.0776006113278467E-3</v>
          </cell>
          <cell r="D297">
            <v>4.0443432064730554E-3</v>
          </cell>
          <cell r="E297">
            <v>8.0886864129461108E-3</v>
          </cell>
          <cell r="F297">
            <v>7.0776006113278467E-3</v>
          </cell>
          <cell r="G297">
            <v>8.3920121534315897E-2</v>
          </cell>
          <cell r="H297">
            <v>9.0997722145643757E-3</v>
          </cell>
          <cell r="I297">
            <v>1.5166287024273957E-2</v>
          </cell>
          <cell r="J297">
            <v>0.15065178444112129</v>
          </cell>
          <cell r="K297">
            <v>7.3809263518133245E-2</v>
          </cell>
          <cell r="L297">
            <v>1.1526378138448208</v>
          </cell>
        </row>
        <row r="298">
          <cell r="B298" t="str">
            <v>Philippines</v>
          </cell>
          <cell r="C298">
            <v>2.0221716032365277E-3</v>
          </cell>
          <cell r="D298">
            <v>0</v>
          </cell>
          <cell r="E298">
            <v>4.0443432064730554E-3</v>
          </cell>
          <cell r="F298">
            <v>3.0332574048547913E-3</v>
          </cell>
          <cell r="G298">
            <v>5.0554290080913186E-3</v>
          </cell>
          <cell r="H298">
            <v>6.0665148097095827E-3</v>
          </cell>
          <cell r="I298">
            <v>6.1021255361289155E-3</v>
          </cell>
          <cell r="J298">
            <v>6.0665148097095827E-3</v>
          </cell>
          <cell r="K298">
            <v>6.0665148097095827E-3</v>
          </cell>
          <cell r="L298">
            <v>1.4226422675494359E-2</v>
          </cell>
        </row>
        <row r="299">
          <cell r="B299" t="str">
            <v>Singapore</v>
          </cell>
          <cell r="C299">
            <v>1.8743470516444105</v>
          </cell>
          <cell r="D299">
            <v>1.7552449516093058</v>
          </cell>
          <cell r="E299">
            <v>2.6807659337900622</v>
          </cell>
          <cell r="F299">
            <v>1.0565846626910858</v>
          </cell>
          <cell r="G299">
            <v>4.6117617612488493</v>
          </cell>
          <cell r="H299">
            <v>7.1867978779026185</v>
          </cell>
          <cell r="I299">
            <v>4.6197367521659443</v>
          </cell>
          <cell r="J299">
            <v>5.9653067783424731</v>
          </cell>
          <cell r="K299">
            <v>4.4746671766552302</v>
          </cell>
          <cell r="L299">
            <v>6.3738991376921028</v>
          </cell>
        </row>
        <row r="300">
          <cell r="B300" t="str">
            <v>Thailand</v>
          </cell>
          <cell r="C300">
            <v>1.8199544429128751E-2</v>
          </cell>
          <cell r="D300">
            <v>1.0110858016182637E-2</v>
          </cell>
          <cell r="E300">
            <v>1.9210630230747011E-2</v>
          </cell>
          <cell r="F300">
            <v>9.0997722145643757E-3</v>
          </cell>
          <cell r="G300">
            <v>1.314411542103743E-2</v>
          </cell>
          <cell r="H300">
            <v>2.0221716032365274E-2</v>
          </cell>
          <cell r="I300">
            <v>6.369840550195062E-2</v>
          </cell>
          <cell r="J300">
            <v>0.11020835237639075</v>
          </cell>
          <cell r="K300">
            <v>1.416232336793956E-2</v>
          </cell>
          <cell r="L300">
            <v>1.2133029619419165E-2</v>
          </cell>
        </row>
        <row r="301">
          <cell r="B301" t="str">
            <v>Vietnam</v>
          </cell>
          <cell r="C301">
            <v>0</v>
          </cell>
          <cell r="D301">
            <v>1.0110858016182637E-2</v>
          </cell>
          <cell r="E301">
            <v>2.0221716032365277E-3</v>
          </cell>
          <cell r="F301">
            <v>1.0110858016182638E-3</v>
          </cell>
          <cell r="G301">
            <v>2.0221716032365277E-3</v>
          </cell>
          <cell r="H301">
            <v>4.0443432064730554E-3</v>
          </cell>
          <cell r="I301">
            <v>2.0221716032365277E-3</v>
          </cell>
          <cell r="J301">
            <v>6.0665148097095827E-3</v>
          </cell>
          <cell r="K301">
            <v>3.0332574048547913E-3</v>
          </cell>
          <cell r="L301">
            <v>6.0665148097095827E-3</v>
          </cell>
        </row>
        <row r="302">
          <cell r="B302" t="str">
            <v>Armenia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3.0332574048547913E-3</v>
          </cell>
          <cell r="J302">
            <v>2.0221716032365277E-3</v>
          </cell>
          <cell r="K302">
            <v>0</v>
          </cell>
          <cell r="L302">
            <v>0</v>
          </cell>
        </row>
        <row r="303">
          <cell r="B303" t="str">
            <v>Azerbaijan</v>
          </cell>
          <cell r="C303">
            <v>2.0221716032365277E-3</v>
          </cell>
          <cell r="D303">
            <v>3.0332574048547913E-3</v>
          </cell>
          <cell r="E303">
            <v>1.0110858016182638E-3</v>
          </cell>
          <cell r="F303">
            <v>1.0110858016182638E-3</v>
          </cell>
          <cell r="G303">
            <v>0</v>
          </cell>
          <cell r="H303">
            <v>1.0110858016182638E-3</v>
          </cell>
          <cell r="I303">
            <v>2.0221716032365277E-3</v>
          </cell>
          <cell r="J303">
            <v>7.0776006113278467E-3</v>
          </cell>
          <cell r="K303">
            <v>4.0443432064730554E-3</v>
          </cell>
          <cell r="L303">
            <v>9.0997722145643757E-3</v>
          </cell>
        </row>
        <row r="304">
          <cell r="B304" t="str">
            <v>Georgia</v>
          </cell>
          <cell r="C304">
            <v>0.11324160978124555</v>
          </cell>
          <cell r="D304">
            <v>0.12739681100390124</v>
          </cell>
          <cell r="E304">
            <v>0.14660744123464822</v>
          </cell>
          <cell r="F304">
            <v>8.998663634402547E-2</v>
          </cell>
          <cell r="G304">
            <v>0.11526378138448207</v>
          </cell>
          <cell r="H304">
            <v>0.29928139727900605</v>
          </cell>
          <cell r="I304">
            <v>0.3993788916392142</v>
          </cell>
          <cell r="J304">
            <v>0.51767593042855109</v>
          </cell>
          <cell r="K304">
            <v>0.54901959027871727</v>
          </cell>
          <cell r="L304">
            <v>0.61777342478875918</v>
          </cell>
        </row>
        <row r="305">
          <cell r="B305" t="str">
            <v>Iraq</v>
          </cell>
          <cell r="C305">
            <v>0</v>
          </cell>
          <cell r="D305">
            <v>8.0886864129461108E-3</v>
          </cell>
          <cell r="E305">
            <v>0</v>
          </cell>
          <cell r="F305">
            <v>0</v>
          </cell>
          <cell r="G305">
            <v>0</v>
          </cell>
          <cell r="H305">
            <v>7.9875778327842845E-2</v>
          </cell>
          <cell r="I305">
            <v>0</v>
          </cell>
          <cell r="J305">
            <v>0</v>
          </cell>
          <cell r="K305">
            <v>2.2243887635601801E-2</v>
          </cell>
          <cell r="L305">
            <v>4.5498861072821868E-2</v>
          </cell>
        </row>
        <row r="306">
          <cell r="B306" t="str">
            <v>Israel</v>
          </cell>
          <cell r="C306">
            <v>0.5399198180641529</v>
          </cell>
          <cell r="D306">
            <v>0.36904631759066625</v>
          </cell>
          <cell r="E306">
            <v>0.58541867913697465</v>
          </cell>
          <cell r="F306">
            <v>5.5609719089004507E-2</v>
          </cell>
          <cell r="G306">
            <v>0.52467544627044715</v>
          </cell>
          <cell r="H306">
            <v>0.63091754020979662</v>
          </cell>
          <cell r="I306">
            <v>0.8210016709140302</v>
          </cell>
          <cell r="J306">
            <v>0.81999058511241196</v>
          </cell>
          <cell r="K306">
            <v>0.46813984829454003</v>
          </cell>
          <cell r="L306">
            <v>0.86046276458696869</v>
          </cell>
        </row>
        <row r="307">
          <cell r="B307" t="str">
            <v>Kuwait</v>
          </cell>
          <cell r="C307">
            <v>1.0110858016182637E-2</v>
          </cell>
          <cell r="D307">
            <v>1.314411542103743E-2</v>
          </cell>
          <cell r="E307">
            <v>2.0221716032365274E-2</v>
          </cell>
          <cell r="F307">
            <v>9.301989374888027E-2</v>
          </cell>
          <cell r="G307">
            <v>2.932148824692965E-2</v>
          </cell>
          <cell r="H307">
            <v>9.2008807947262003E-2</v>
          </cell>
          <cell r="I307">
            <v>9.0997722145643757E-3</v>
          </cell>
          <cell r="J307">
            <v>1.4155201222655693E-2</v>
          </cell>
          <cell r="K307">
            <v>2.4315914255825397E-2</v>
          </cell>
          <cell r="L307">
            <v>4.5783746884176531E-2</v>
          </cell>
        </row>
        <row r="308">
          <cell r="B308" t="str">
            <v>Lebanon</v>
          </cell>
          <cell r="C308">
            <v>1.0971634155162096</v>
          </cell>
          <cell r="D308">
            <v>0.82403492831888503</v>
          </cell>
          <cell r="E308">
            <v>0.75427000800722477</v>
          </cell>
          <cell r="F308">
            <v>1.1142165533833268</v>
          </cell>
          <cell r="G308">
            <v>1.189036902703078</v>
          </cell>
          <cell r="H308">
            <v>1.6258259690021681</v>
          </cell>
          <cell r="I308">
            <v>1.1910590743063147</v>
          </cell>
          <cell r="J308">
            <v>1.628859226407023</v>
          </cell>
          <cell r="K308">
            <v>1.7835553540546172</v>
          </cell>
          <cell r="L308">
            <v>1.6076264245730394</v>
          </cell>
        </row>
        <row r="309">
          <cell r="B309" t="str">
            <v>Qatar</v>
          </cell>
          <cell r="C309">
            <v>2.0221716032365277E-3</v>
          </cell>
          <cell r="D309">
            <v>1.2133029619419165E-2</v>
          </cell>
          <cell r="E309">
            <v>2.0221716032365277E-3</v>
          </cell>
          <cell r="F309">
            <v>1.7188458627510485E-2</v>
          </cell>
          <cell r="G309">
            <v>2.0221716032365277E-3</v>
          </cell>
          <cell r="H309">
            <v>1.0110858016182638E-3</v>
          </cell>
          <cell r="I309">
            <v>6.0665148097095827E-3</v>
          </cell>
          <cell r="J309">
            <v>5.0554290080913186E-3</v>
          </cell>
          <cell r="K309">
            <v>5.0554290080913186E-3</v>
          </cell>
          <cell r="L309">
            <v>3.0332574048547913E-3</v>
          </cell>
        </row>
        <row r="310">
          <cell r="B310" t="str">
            <v>Saudi Arabia</v>
          </cell>
          <cell r="C310">
            <v>0.14964069863950302</v>
          </cell>
          <cell r="D310">
            <v>3.1343659850166176E-2</v>
          </cell>
          <cell r="E310">
            <v>4.8532118477676661E-2</v>
          </cell>
          <cell r="F310">
            <v>0.16379589986215873</v>
          </cell>
          <cell r="G310">
            <v>7.5831435121369778E-2</v>
          </cell>
          <cell r="H310">
            <v>0.23558299177705547</v>
          </cell>
          <cell r="I310">
            <v>0.69967137471983853</v>
          </cell>
          <cell r="J310">
            <v>0.36399801072785881</v>
          </cell>
          <cell r="K310">
            <v>0.70169354632307512</v>
          </cell>
          <cell r="L310">
            <v>0.45403450208887136</v>
          </cell>
        </row>
        <row r="311">
          <cell r="B311" t="str">
            <v>Syria</v>
          </cell>
          <cell r="C311">
            <v>0.24771602139647461</v>
          </cell>
          <cell r="D311">
            <v>0.36297980278095665</v>
          </cell>
          <cell r="E311">
            <v>0.14761852703626649</v>
          </cell>
          <cell r="F311">
            <v>0.3933123768295046</v>
          </cell>
          <cell r="G311">
            <v>0.3933123768295046</v>
          </cell>
          <cell r="H311">
            <v>1.2193694767516261</v>
          </cell>
          <cell r="I311">
            <v>1.0626511775007952</v>
          </cell>
          <cell r="J311">
            <v>2.572209401462147</v>
          </cell>
          <cell r="K311">
            <v>1.4681037060950026</v>
          </cell>
          <cell r="L311">
            <v>1.117741497641459</v>
          </cell>
        </row>
        <row r="312">
          <cell r="B312" t="str">
            <v>Near and Middle East Asia (aggregate changing according to the context)</v>
          </cell>
          <cell r="C312">
            <v>0.62687319700332356</v>
          </cell>
          <cell r="D312">
            <v>0.640017312424361</v>
          </cell>
          <cell r="E312">
            <v>0.51464267302369626</v>
          </cell>
          <cell r="F312">
            <v>0.59552953715315737</v>
          </cell>
          <cell r="G312">
            <v>0.74921457899913346</v>
          </cell>
          <cell r="H312">
            <v>1.6067008045148274</v>
          </cell>
          <cell r="I312">
            <v>1.1870147310998416</v>
          </cell>
          <cell r="J312">
            <v>1.2599411074314661</v>
          </cell>
          <cell r="K312">
            <v>2.7197213551478461</v>
          </cell>
          <cell r="L312">
            <v>3.4146076835516892</v>
          </cell>
        </row>
        <row r="313">
          <cell r="B313" t="str">
            <v>Other Asian countries (aggregate changing according to the context)</v>
          </cell>
          <cell r="C313">
            <v>0.50767190459162637</v>
          </cell>
          <cell r="D313">
            <v>0.32764165474130452</v>
          </cell>
          <cell r="E313">
            <v>0.26842916545342665</v>
          </cell>
          <cell r="F313">
            <v>0.39436619550282609</v>
          </cell>
          <cell r="G313">
            <v>0.41252300706025163</v>
          </cell>
          <cell r="H313">
            <v>0.40645649225054203</v>
          </cell>
          <cell r="I313">
            <v>0.59755170875639385</v>
          </cell>
          <cell r="J313">
            <v>0.11326297621709713</v>
          </cell>
          <cell r="K313">
            <v>0.37933522923894558</v>
          </cell>
          <cell r="L313">
            <v>0.49405798641054455</v>
          </cell>
        </row>
        <row r="314">
          <cell r="B314" t="str">
            <v>Australia</v>
          </cell>
          <cell r="C314">
            <v>8.2909035732697631E-2</v>
          </cell>
          <cell r="D314">
            <v>1.6177372825892222E-2</v>
          </cell>
          <cell r="E314">
            <v>5.0554290080913188E-2</v>
          </cell>
          <cell r="F314">
            <v>2.5277145040456594E-2</v>
          </cell>
          <cell r="G314">
            <v>5.7631890692241033E-2</v>
          </cell>
          <cell r="H314">
            <v>2.729931664369312E-2</v>
          </cell>
          <cell r="I314">
            <v>1.6177372825892222E-2</v>
          </cell>
          <cell r="J314">
            <v>1.7188458627510485E-2</v>
          </cell>
          <cell r="K314">
            <v>4.3483811614869208E-2</v>
          </cell>
          <cell r="L314">
            <v>4.2579557992508947E-2</v>
          </cell>
        </row>
        <row r="315">
          <cell r="B315" t="str">
            <v>New Zealand</v>
          </cell>
          <cell r="C315">
            <v>0</v>
          </cell>
          <cell r="D315">
            <v>0</v>
          </cell>
          <cell r="E315">
            <v>0</v>
          </cell>
          <cell r="F315">
            <v>3.1343659850166176E-2</v>
          </cell>
          <cell r="G315">
            <v>0.1172859529877186</v>
          </cell>
          <cell r="H315">
            <v>2.0221716032365274E-2</v>
          </cell>
          <cell r="I315">
            <v>1.0110858016182638E-3</v>
          </cell>
          <cell r="J315">
            <v>0</v>
          </cell>
          <cell r="K315">
            <v>2.5277145040456594E-2</v>
          </cell>
          <cell r="L315">
            <v>1.2133029619419165E-2</v>
          </cell>
        </row>
        <row r="316">
          <cell r="B316" t="str">
            <v>Total</v>
          </cell>
          <cell r="C316">
            <v>336.15912079107358</v>
          </cell>
          <cell r="D316">
            <v>324.29497526157451</v>
          </cell>
          <cell r="E316">
            <v>331.8202293167036</v>
          </cell>
          <cell r="F316">
            <v>328.6347473110979</v>
          </cell>
          <cell r="G316">
            <v>348.81140502879583</v>
          </cell>
          <cell r="H316">
            <v>354.83143217703605</v>
          </cell>
          <cell r="I316">
            <v>358.08730198673322</v>
          </cell>
          <cell r="J316">
            <v>351.79216692127659</v>
          </cell>
          <cell r="K316">
            <v>357.4978397408758</v>
          </cell>
          <cell r="L316">
            <v>345.262</v>
          </cell>
        </row>
        <row r="317">
          <cell r="B317" t="str">
            <v>Not specified</v>
          </cell>
          <cell r="C317">
            <v>7.7882466942727415</v>
          </cell>
          <cell r="D317">
            <v>9.2385344164691823</v>
          </cell>
          <cell r="E317">
            <v>11.679472426122372</v>
          </cell>
          <cell r="F317">
            <v>19.231367454584781</v>
          </cell>
          <cell r="G317">
            <v>17.769306701176049</v>
          </cell>
          <cell r="H317">
            <v>13.956822122153971</v>
          </cell>
          <cell r="I317">
            <v>13.483192393989025</v>
          </cell>
          <cell r="J317">
            <v>30.011212831803526</v>
          </cell>
          <cell r="K317">
            <v>3.9399813588886463</v>
          </cell>
          <cell r="L317">
            <v>9.5914672017128204</v>
          </cell>
        </row>
        <row r="318">
          <cell r="B318" t="str">
            <v>EU27</v>
          </cell>
          <cell r="C318">
            <v>229.96940084530212</v>
          </cell>
          <cell r="D318">
            <v>228.82401092083998</v>
          </cell>
          <cell r="E318">
            <v>222.68126079306995</v>
          </cell>
          <cell r="F318">
            <v>210.31003565741059</v>
          </cell>
          <cell r="G318">
            <v>226.38516268935376</v>
          </cell>
          <cell r="H318">
            <v>227.74953337599146</v>
          </cell>
          <cell r="I318">
            <v>235.0227888047209</v>
          </cell>
          <cell r="J318">
            <v>213.74038147895135</v>
          </cell>
          <cell r="K318">
            <v>227.16675792301149</v>
          </cell>
          <cell r="L318">
            <v>209.84528855598319</v>
          </cell>
        </row>
        <row r="319">
          <cell r="B319" t="str">
            <v>Extra EU27 imports</v>
          </cell>
          <cell r="C319">
            <v>98.401473251498814</v>
          </cell>
          <cell r="D319">
            <v>86.424536226572826</v>
          </cell>
          <cell r="E319">
            <v>97.730467092344952</v>
          </cell>
          <cell r="F319">
            <v>99.089299855895774</v>
          </cell>
          <cell r="G319">
            <v>104.65289129505948</v>
          </cell>
          <cell r="H319">
            <v>113.1220434214858</v>
          </cell>
          <cell r="I319">
            <v>109.57626535901528</v>
          </cell>
          <cell r="J319">
            <v>109.12526113344511</v>
          </cell>
          <cell r="K319">
            <v>126.49928663974882</v>
          </cell>
          <cell r="L319">
            <v>125.10566323180073</v>
          </cell>
        </row>
      </sheetData>
      <sheetData sheetId="7"/>
      <sheetData sheetId="8">
        <row r="82">
          <cell r="C82" t="str">
            <v>2000</v>
          </cell>
          <cell r="D82" t="str">
            <v>2001</v>
          </cell>
          <cell r="E82" t="str">
            <v>2002</v>
          </cell>
          <cell r="F82" t="str">
            <v>2003</v>
          </cell>
          <cell r="G82" t="str">
            <v>2004</v>
          </cell>
          <cell r="H82" t="str">
            <v>2005</v>
          </cell>
          <cell r="I82" t="str">
            <v>2006</v>
          </cell>
          <cell r="J82" t="str">
            <v>2007</v>
          </cell>
          <cell r="K82" t="str">
            <v>2008</v>
          </cell>
          <cell r="L82" t="str">
            <v>2009</v>
          </cell>
        </row>
        <row r="83">
          <cell r="B83" t="str">
            <v>Belgium</v>
          </cell>
          <cell r="C83">
            <v>0.7887618506473778</v>
          </cell>
          <cell r="D83">
            <v>0.58367174730881533</v>
          </cell>
          <cell r="E83">
            <v>0.46523096882951531</v>
          </cell>
          <cell r="F83">
            <v>0.38412715909143696</v>
          </cell>
          <cell r="G83">
            <v>0.45743451700354493</v>
          </cell>
          <cell r="H83">
            <v>0.93566097714520902</v>
          </cell>
          <cell r="I83">
            <v>0.90249444246526245</v>
          </cell>
          <cell r="J83">
            <v>1.7042391078979411</v>
          </cell>
          <cell r="K83">
            <v>1.4108159586931268</v>
          </cell>
          <cell r="L83">
            <v>1.2176897868797194</v>
          </cell>
        </row>
        <row r="84">
          <cell r="B84" t="str">
            <v>Bulgaria</v>
          </cell>
          <cell r="C84">
            <v>2.1100975927130772E-2</v>
          </cell>
          <cell r="D84">
            <v>6.806766428106701E-4</v>
          </cell>
          <cell r="E84">
            <v>0</v>
          </cell>
          <cell r="F84">
            <v>6.5605452741469307E-4</v>
          </cell>
          <cell r="G84">
            <v>3.3787610986573732E-3</v>
          </cell>
          <cell r="H84">
            <v>1.9681635822440791E-3</v>
          </cell>
          <cell r="I84">
            <v>0</v>
          </cell>
          <cell r="J84">
            <v>1.9681635822440791E-3</v>
          </cell>
          <cell r="K84">
            <v>6.5605452741469307E-4</v>
          </cell>
          <cell r="L84">
            <v>1.7057417712782019E-2</v>
          </cell>
        </row>
        <row r="85">
          <cell r="B85" t="str">
            <v>Czech Republic</v>
          </cell>
          <cell r="C85">
            <v>4.5996578155879968</v>
          </cell>
          <cell r="D85">
            <v>4.5512005636518165</v>
          </cell>
          <cell r="E85">
            <v>4.5959926785252447</v>
          </cell>
          <cell r="F85">
            <v>4.5908067231952048</v>
          </cell>
          <cell r="G85">
            <v>4.5947202348152389</v>
          </cell>
          <cell r="H85">
            <v>3.5550649185268575</v>
          </cell>
          <cell r="I85">
            <v>4.6158752571110639</v>
          </cell>
          <cell r="J85">
            <v>4.6651701730344275</v>
          </cell>
          <cell r="K85">
            <v>4.6048710598563529</v>
          </cell>
          <cell r="L85">
            <v>4.1905305969683972</v>
          </cell>
        </row>
        <row r="86">
          <cell r="B86" t="str">
            <v>Denmark</v>
          </cell>
          <cell r="C86">
            <v>0</v>
          </cell>
          <cell r="D86">
            <v>1.4457821718519226E-2</v>
          </cell>
          <cell r="E86">
            <v>0</v>
          </cell>
          <cell r="F86">
            <v>0</v>
          </cell>
          <cell r="G86">
            <v>6.806766428106701E-4</v>
          </cell>
          <cell r="H86">
            <v>1.0496872438635089E-2</v>
          </cell>
          <cell r="I86">
            <v>7.2626729337213983E-3</v>
          </cell>
          <cell r="J86">
            <v>4.5923816919028514E-3</v>
          </cell>
          <cell r="K86">
            <v>5.9044907467322378E-3</v>
          </cell>
          <cell r="L86">
            <v>1.2760501405630892E-2</v>
          </cell>
        </row>
        <row r="87">
          <cell r="B87" t="str">
            <v>Germany (including  former GDR from 1991)</v>
          </cell>
          <cell r="C87">
            <v>0.37577715966589936</v>
          </cell>
          <cell r="D87">
            <v>0.38743667778644936</v>
          </cell>
          <cell r="E87">
            <v>0.55228463639142378</v>
          </cell>
          <cell r="F87">
            <v>0.41670443194799495</v>
          </cell>
          <cell r="G87">
            <v>0.66341977396215879</v>
          </cell>
          <cell r="H87">
            <v>0.74699432690088485</v>
          </cell>
          <cell r="I87">
            <v>0.6415137131768659</v>
          </cell>
          <cell r="J87">
            <v>0.57164689049617412</v>
          </cell>
          <cell r="K87">
            <v>0.68480818284198808</v>
          </cell>
          <cell r="L87">
            <v>0.50367943381723967</v>
          </cell>
        </row>
        <row r="88">
          <cell r="B88" t="str">
            <v>Estonia</v>
          </cell>
          <cell r="C88">
            <v>2.9522453733661188E-2</v>
          </cell>
          <cell r="D88">
            <v>9.3159742892886421E-2</v>
          </cell>
          <cell r="E88">
            <v>7.0853888960786843E-2</v>
          </cell>
          <cell r="F88">
            <v>0.2250267029032397</v>
          </cell>
          <cell r="G88">
            <v>5.379647124800483E-2</v>
          </cell>
          <cell r="H88">
            <v>0.11152926966049782</v>
          </cell>
          <cell r="I88">
            <v>0.28800793753505027</v>
          </cell>
          <cell r="J88">
            <v>0.21715404857426343</v>
          </cell>
          <cell r="K88">
            <v>8.5287088563910096E-3</v>
          </cell>
          <cell r="L88">
            <v>1.508925413053794E-2</v>
          </cell>
        </row>
        <row r="89">
          <cell r="B89" t="str">
            <v>Ireland</v>
          </cell>
          <cell r="C89">
            <v>1.9681635822440792E-2</v>
          </cell>
          <cell r="D89">
            <v>4.7235925973857902E-2</v>
          </cell>
          <cell r="E89">
            <v>3.7837559466103635E-2</v>
          </cell>
          <cell r="F89">
            <v>4.4989806217373869E-2</v>
          </cell>
          <cell r="G89">
            <v>3.2426281734910786E-2</v>
          </cell>
          <cell r="H89">
            <v>3.0504191284826489E-2</v>
          </cell>
          <cell r="I89">
            <v>1.9348093220144524E-2</v>
          </cell>
          <cell r="J89">
            <v>2.4195462688242228E-2</v>
          </cell>
          <cell r="K89">
            <v>3.4057731616226418E-2</v>
          </cell>
          <cell r="L89">
            <v>6.9818218698916121E-2</v>
          </cell>
        </row>
        <row r="90">
          <cell r="B90" t="str">
            <v>Greece</v>
          </cell>
          <cell r="C90">
            <v>0</v>
          </cell>
          <cell r="D90">
            <v>1.9681635822440791E-3</v>
          </cell>
          <cell r="E90">
            <v>6.806766428106701E-4</v>
          </cell>
          <cell r="F90">
            <v>0</v>
          </cell>
          <cell r="G90">
            <v>1.336731170225363E-3</v>
          </cell>
          <cell r="H90">
            <v>0</v>
          </cell>
          <cell r="I90">
            <v>6.806766428106701E-4</v>
          </cell>
          <cell r="J90">
            <v>1.3613532856213402E-3</v>
          </cell>
          <cell r="K90">
            <v>0</v>
          </cell>
          <cell r="L90">
            <v>0</v>
          </cell>
        </row>
        <row r="91">
          <cell r="B91" t="str">
            <v>Spain</v>
          </cell>
          <cell r="C91">
            <v>0.48713413462559929</v>
          </cell>
          <cell r="D91">
            <v>0.26818659726740401</v>
          </cell>
          <cell r="E91">
            <v>0.30880559679748043</v>
          </cell>
          <cell r="F91">
            <v>0.17747550637753637</v>
          </cell>
          <cell r="G91">
            <v>0.15156054971993896</v>
          </cell>
          <cell r="H91">
            <v>0.44779387944667964</v>
          </cell>
          <cell r="I91">
            <v>0.1852480665954947</v>
          </cell>
          <cell r="J91">
            <v>0.57750355023156985</v>
          </cell>
          <cell r="K91">
            <v>1.2912575113550835</v>
          </cell>
          <cell r="L91">
            <v>1.0001329134024546</v>
          </cell>
        </row>
        <row r="92">
          <cell r="B92" t="str">
            <v>France</v>
          </cell>
          <cell r="C92">
            <v>0.4035713486807499</v>
          </cell>
          <cell r="D92">
            <v>0.37947999401165283</v>
          </cell>
          <cell r="E92">
            <v>0.20948167073547586</v>
          </cell>
          <cell r="F92">
            <v>0.31929448118918108</v>
          </cell>
          <cell r="G92">
            <v>0.16407165887297789</v>
          </cell>
          <cell r="H92">
            <v>0.10743333631696092</v>
          </cell>
          <cell r="I92">
            <v>5.2929960661315362E-2</v>
          </cell>
          <cell r="J92">
            <v>4.7651330836957329E-2</v>
          </cell>
          <cell r="K92">
            <v>0.14534870393550453</v>
          </cell>
          <cell r="L92">
            <v>0.15104110893956949</v>
          </cell>
        </row>
        <row r="93">
          <cell r="B93" t="str">
            <v>Italy</v>
          </cell>
          <cell r="C93">
            <v>8.3837595054415612E-2</v>
          </cell>
          <cell r="D93">
            <v>5.8923402539776577E-2</v>
          </cell>
          <cell r="E93">
            <v>5.5134808067664277E-2</v>
          </cell>
          <cell r="F93">
            <v>8.746257730703276E-2</v>
          </cell>
          <cell r="G93">
            <v>0.12258691946383186</v>
          </cell>
          <cell r="H93">
            <v>9.2227313806707456E-2</v>
          </cell>
          <cell r="I93">
            <v>0.10370032827290494</v>
          </cell>
          <cell r="J93">
            <v>0.11550770411693533</v>
          </cell>
          <cell r="K93">
            <v>0.11167147106346516</v>
          </cell>
          <cell r="L93">
            <v>0.10902263083841041</v>
          </cell>
        </row>
        <row r="94">
          <cell r="B94" t="str">
            <v>Cyprus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7.7414434234933785E-2</v>
          </cell>
          <cell r="K94">
            <v>8.9879470255812943E-2</v>
          </cell>
          <cell r="L94">
            <v>0.21715404857426343</v>
          </cell>
        </row>
        <row r="95">
          <cell r="B95" t="str">
            <v>Latvia</v>
          </cell>
          <cell r="C95">
            <v>6.5605452741469301E-3</v>
          </cell>
          <cell r="D95">
            <v>0.25586126569173029</v>
          </cell>
          <cell r="E95">
            <v>0.5464934213364393</v>
          </cell>
          <cell r="F95">
            <v>1.3271983089599242</v>
          </cell>
          <cell r="G95">
            <v>0.22974219517212247</v>
          </cell>
          <cell r="H95">
            <v>0.31949855485095557</v>
          </cell>
          <cell r="I95">
            <v>0.3516452266942755</v>
          </cell>
          <cell r="J95">
            <v>0.31687433674129678</v>
          </cell>
          <cell r="K95">
            <v>0.463830550882188</v>
          </cell>
          <cell r="L95">
            <v>0.21781010310167809</v>
          </cell>
        </row>
        <row r="96">
          <cell r="B96" t="str">
            <v>Lithuania</v>
          </cell>
          <cell r="C96">
            <v>0</v>
          </cell>
          <cell r="D96">
            <v>0</v>
          </cell>
          <cell r="E96">
            <v>2.0993744877270178E-2</v>
          </cell>
          <cell r="F96">
            <v>2.8210344678831802E-2</v>
          </cell>
          <cell r="G96">
            <v>5.9044907467322378E-3</v>
          </cell>
          <cell r="H96">
            <v>5.8538191281717632E-2</v>
          </cell>
          <cell r="I96">
            <v>5.3961689116934063E-3</v>
          </cell>
          <cell r="J96">
            <v>5.3961689116934063E-3</v>
          </cell>
          <cell r="K96">
            <v>1.9681635822440791E-3</v>
          </cell>
          <cell r="L96">
            <v>3.960949279884135E-3</v>
          </cell>
        </row>
        <row r="97">
          <cell r="B97" t="str">
            <v>Luxembourg</v>
          </cell>
          <cell r="C97">
            <v>0</v>
          </cell>
          <cell r="D97">
            <v>0</v>
          </cell>
          <cell r="E97">
            <v>0</v>
          </cell>
          <cell r="F97">
            <v>2.0420299284320104E-3</v>
          </cell>
          <cell r="G97">
            <v>0</v>
          </cell>
          <cell r="H97">
            <v>0</v>
          </cell>
          <cell r="I97">
            <v>6.806766428106701E-4</v>
          </cell>
          <cell r="J97">
            <v>1.3613532856213402E-3</v>
          </cell>
          <cell r="K97">
            <v>6.806766428106701E-4</v>
          </cell>
          <cell r="L97">
            <v>0</v>
          </cell>
        </row>
        <row r="98">
          <cell r="B98" t="str">
            <v>Hungary</v>
          </cell>
          <cell r="C98">
            <v>5.1706802738214958E-2</v>
          </cell>
          <cell r="D98">
            <v>4.5916679980185914E-2</v>
          </cell>
          <cell r="E98">
            <v>6.101467669900054E-3</v>
          </cell>
          <cell r="F98">
            <v>2.0420299284320102E-2</v>
          </cell>
          <cell r="G98">
            <v>2.7858498124445519E-2</v>
          </cell>
          <cell r="H98">
            <v>0.60852491867273906</v>
          </cell>
          <cell r="I98">
            <v>2.0420299284320104E-3</v>
          </cell>
          <cell r="J98">
            <v>2.3823682498373456E-2</v>
          </cell>
          <cell r="K98">
            <v>0.1037495725036969</v>
          </cell>
          <cell r="L98">
            <v>6.1229933540299979E-2</v>
          </cell>
        </row>
        <row r="99">
          <cell r="B99" t="str">
            <v>Malta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7.0197834433372158E-2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B100" t="str">
            <v>Netherlands</v>
          </cell>
          <cell r="C100">
            <v>0.83878400130095554</v>
          </cell>
          <cell r="D100">
            <v>1.4549241136026727</v>
          </cell>
          <cell r="E100">
            <v>0.70746045407945579</v>
          </cell>
          <cell r="F100">
            <v>0.47507647522064916</v>
          </cell>
          <cell r="G100">
            <v>0.39714337091296575</v>
          </cell>
          <cell r="H100">
            <v>0.34253754095552585</v>
          </cell>
          <cell r="I100">
            <v>0.62621840877862045</v>
          </cell>
          <cell r="J100">
            <v>0.60585609631336912</v>
          </cell>
          <cell r="K100">
            <v>0.78729571477082494</v>
          </cell>
          <cell r="L100">
            <v>0.35919953550860773</v>
          </cell>
        </row>
        <row r="101">
          <cell r="B101" t="str">
            <v>Austria</v>
          </cell>
          <cell r="C101">
            <v>3.9855713952801127E-3</v>
          </cell>
          <cell r="D101">
            <v>1.3613532856213402E-3</v>
          </cell>
          <cell r="E101">
            <v>1.9927856976400564E-3</v>
          </cell>
          <cell r="F101">
            <v>3.9363271644881582E-3</v>
          </cell>
          <cell r="G101">
            <v>0</v>
          </cell>
          <cell r="H101">
            <v>1.6311617312060104E-2</v>
          </cell>
          <cell r="I101">
            <v>1.2252179570592063E-2</v>
          </cell>
          <cell r="J101">
            <v>1.9468779372153688E-2</v>
          </cell>
          <cell r="K101">
            <v>3.3295168678654195E-3</v>
          </cell>
          <cell r="L101">
            <v>6.806766428106701E-4</v>
          </cell>
        </row>
        <row r="102">
          <cell r="B102" t="str">
            <v>Poland</v>
          </cell>
          <cell r="C102">
            <v>16.97976418785975</v>
          </cell>
          <cell r="D102">
            <v>16.405096997847021</v>
          </cell>
          <cell r="E102">
            <v>16.105155442992562</v>
          </cell>
          <cell r="F102">
            <v>14.993891235982668</v>
          </cell>
          <cell r="G102">
            <v>14.693199598078554</v>
          </cell>
          <cell r="H102">
            <v>14.326909193547438</v>
          </cell>
          <cell r="I102">
            <v>15.332338439118262</v>
          </cell>
          <cell r="J102">
            <v>12.455949226144799</v>
          </cell>
          <cell r="K102">
            <v>10.215473714426317</v>
          </cell>
          <cell r="L102">
            <v>8.2197015877182285</v>
          </cell>
        </row>
        <row r="103">
          <cell r="B103" t="str">
            <v>Portugal</v>
          </cell>
          <cell r="C103">
            <v>4.2882628497072223E-2</v>
          </cell>
          <cell r="D103">
            <v>2.8505810063583527E-2</v>
          </cell>
          <cell r="E103">
            <v>5.9044907467322378E-3</v>
          </cell>
          <cell r="F103">
            <v>0</v>
          </cell>
          <cell r="G103">
            <v>1.5384719515289665E-2</v>
          </cell>
          <cell r="H103">
            <v>2.0174078130360332E-3</v>
          </cell>
          <cell r="I103">
            <v>5.4454131424853608E-3</v>
          </cell>
          <cell r="J103">
            <v>3.4033832140533504E-3</v>
          </cell>
          <cell r="K103">
            <v>1.3268823240669723E-2</v>
          </cell>
          <cell r="L103">
            <v>1.3801767191104531E-2</v>
          </cell>
        </row>
        <row r="104">
          <cell r="B104" t="str">
            <v>Romania</v>
          </cell>
          <cell r="C104">
            <v>2.0534667273023301E-2</v>
          </cell>
          <cell r="D104">
            <v>0</v>
          </cell>
          <cell r="E104">
            <v>6.5605452741469307E-4</v>
          </cell>
          <cell r="F104">
            <v>6.5605452741469307E-4</v>
          </cell>
          <cell r="G104">
            <v>1.3613532856213402E-3</v>
          </cell>
          <cell r="H104">
            <v>1.0210149642160051E-2</v>
          </cell>
          <cell r="I104">
            <v>1.2932856213402731E-2</v>
          </cell>
          <cell r="J104">
            <v>1.1833603608860451E-2</v>
          </cell>
          <cell r="K104">
            <v>1.1808981493464476E-2</v>
          </cell>
          <cell r="L104">
            <v>3.280272637073465E-3</v>
          </cell>
        </row>
        <row r="105">
          <cell r="B105" t="str">
            <v>Slovenia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3.9363271644881582E-3</v>
          </cell>
          <cell r="H105">
            <v>0</v>
          </cell>
          <cell r="I105">
            <v>1.3121090548293861E-3</v>
          </cell>
          <cell r="J105">
            <v>6.5605452741469307E-4</v>
          </cell>
          <cell r="K105">
            <v>0</v>
          </cell>
          <cell r="L105">
            <v>0</v>
          </cell>
        </row>
        <row r="106">
          <cell r="B106" t="str">
            <v>Slovakia</v>
          </cell>
          <cell r="C106">
            <v>4.0159921925829539E-2</v>
          </cell>
          <cell r="D106">
            <v>0.33424791631425205</v>
          </cell>
          <cell r="E106">
            <v>8.2993306192109803E-2</v>
          </cell>
          <cell r="F106">
            <v>4.6942066238540262E-2</v>
          </cell>
          <cell r="G106">
            <v>3.0605826811084175E-2</v>
          </cell>
          <cell r="H106">
            <v>5.4429509309457634E-2</v>
          </cell>
          <cell r="I106">
            <v>2.1757030454545464E-2</v>
          </cell>
          <cell r="J106">
            <v>3.4033832140533508E-2</v>
          </cell>
          <cell r="K106">
            <v>4.4225032437181441E-2</v>
          </cell>
          <cell r="L106">
            <v>5.4934660045864288E-2</v>
          </cell>
        </row>
        <row r="107">
          <cell r="B107" t="str">
            <v>Finland</v>
          </cell>
          <cell r="C107">
            <v>0</v>
          </cell>
          <cell r="D107">
            <v>4.0840598568640208E-3</v>
          </cell>
          <cell r="E107">
            <v>3.4033832140533504E-3</v>
          </cell>
          <cell r="F107">
            <v>0</v>
          </cell>
          <cell r="G107">
            <v>0</v>
          </cell>
          <cell r="H107">
            <v>0</v>
          </cell>
          <cell r="I107">
            <v>1.2465036020879169E-2</v>
          </cell>
          <cell r="J107">
            <v>7.8726543289763164E-3</v>
          </cell>
          <cell r="K107">
            <v>1.3121090548293861E-3</v>
          </cell>
          <cell r="L107">
            <v>6.5605452741469307E-4</v>
          </cell>
        </row>
        <row r="108">
          <cell r="B108" t="str">
            <v>Sweden</v>
          </cell>
          <cell r="C108">
            <v>6.5605452741469307E-4</v>
          </cell>
          <cell r="D108">
            <v>3.9363271644881582E-3</v>
          </cell>
          <cell r="E108">
            <v>5.041057321050485E-2</v>
          </cell>
          <cell r="F108">
            <v>5.420791027089384E-3</v>
          </cell>
          <cell r="G108">
            <v>2.7202443597030827E-2</v>
          </cell>
          <cell r="H108">
            <v>3.1286503453894846E-2</v>
          </cell>
          <cell r="I108">
            <v>4.2858006381676243E-2</v>
          </cell>
          <cell r="J108">
            <v>3.8093269882001554E-2</v>
          </cell>
          <cell r="K108">
            <v>3.1286503453894846E-2</v>
          </cell>
          <cell r="L108">
            <v>3.1991802212101496E-2</v>
          </cell>
        </row>
        <row r="109">
          <cell r="B109" t="str">
            <v>United Kingdom</v>
          </cell>
          <cell r="C109">
            <v>0.30446889318892029</v>
          </cell>
          <cell r="D109">
            <v>0.41883523740936396</v>
          </cell>
          <cell r="E109">
            <v>0.20338410467159185</v>
          </cell>
          <cell r="F109">
            <v>0.26012728192041551</v>
          </cell>
          <cell r="G109">
            <v>0.2271617140378055</v>
          </cell>
          <cell r="H109">
            <v>0.2092163587555286</v>
          </cell>
          <cell r="I109">
            <v>0.21280718156289485</v>
          </cell>
          <cell r="J109">
            <v>0.24215646171324756</v>
          </cell>
          <cell r="K109">
            <v>0.36707605954196088</v>
          </cell>
          <cell r="L109">
            <v>0.23454838055823782</v>
          </cell>
        </row>
        <row r="110">
          <cell r="B110" t="str">
            <v>Iceland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B111" t="str">
            <v>Norway</v>
          </cell>
          <cell r="C111">
            <v>0.61222198465488864</v>
          </cell>
          <cell r="D111">
            <v>1.1260604123129689</v>
          </cell>
          <cell r="E111">
            <v>1.1205657549396917</v>
          </cell>
          <cell r="F111">
            <v>1.446969564680338</v>
          </cell>
          <cell r="G111">
            <v>0.8109818843461446</v>
          </cell>
          <cell r="H111">
            <v>0.73740528881411505</v>
          </cell>
          <cell r="I111">
            <v>0.44818373068581924</v>
          </cell>
          <cell r="J111">
            <v>0.80957128682973123</v>
          </cell>
          <cell r="K111">
            <v>0.9184763383805703</v>
          </cell>
          <cell r="L111">
            <v>0.98408179112203964</v>
          </cell>
        </row>
        <row r="112">
          <cell r="B112" t="str">
            <v>Switzerland</v>
          </cell>
          <cell r="C112">
            <v>1.6401363185367328E-2</v>
          </cell>
          <cell r="D112">
            <v>1.336731170225363E-3</v>
          </cell>
          <cell r="E112">
            <v>1.1808981493464476E-2</v>
          </cell>
          <cell r="F112">
            <v>0.2610040765106213</v>
          </cell>
          <cell r="G112">
            <v>5.9044907467322378E-3</v>
          </cell>
          <cell r="H112">
            <v>0</v>
          </cell>
          <cell r="I112">
            <v>0</v>
          </cell>
          <cell r="J112">
            <v>1.9927856976400564E-3</v>
          </cell>
          <cell r="K112">
            <v>3.9363271644881582E-3</v>
          </cell>
          <cell r="L112">
            <v>1.3613532856213402E-2</v>
          </cell>
        </row>
        <row r="113">
          <cell r="B113" t="str">
            <v>Montenegro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B114" t="str">
            <v>Croatia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1.3170334779085817E-2</v>
          </cell>
          <cell r="I114">
            <v>6.806766428106701E-4</v>
          </cell>
          <cell r="J114">
            <v>4.0159921925829539E-2</v>
          </cell>
          <cell r="K114">
            <v>6.806766428106701E-4</v>
          </cell>
          <cell r="L114">
            <v>8.8487963565387125E-3</v>
          </cell>
        </row>
        <row r="115">
          <cell r="B115" t="str">
            <v>Former Yugoslav Republic of Macedonia, the</v>
          </cell>
          <cell r="C115">
            <v>1.336731170225363E-3</v>
          </cell>
          <cell r="D115">
            <v>3.1311125569290825E-2</v>
          </cell>
          <cell r="E115">
            <v>0</v>
          </cell>
          <cell r="F115">
            <v>0</v>
          </cell>
          <cell r="G115">
            <v>3.4033832140533504E-3</v>
          </cell>
          <cell r="H115">
            <v>2.0420299284320104E-3</v>
          </cell>
          <cell r="I115">
            <v>6.806766428106701E-4</v>
          </cell>
          <cell r="J115">
            <v>0</v>
          </cell>
          <cell r="K115">
            <v>0</v>
          </cell>
          <cell r="L115">
            <v>0</v>
          </cell>
        </row>
        <row r="116">
          <cell r="B116" t="str">
            <v>Turkey</v>
          </cell>
          <cell r="C116">
            <v>6.806766428106701E-4</v>
          </cell>
          <cell r="D116">
            <v>2.0420299284320104E-3</v>
          </cell>
          <cell r="E116">
            <v>0</v>
          </cell>
          <cell r="F116">
            <v>0</v>
          </cell>
          <cell r="G116">
            <v>0</v>
          </cell>
          <cell r="H116">
            <v>1.1448392350801506E-2</v>
          </cell>
          <cell r="I116">
            <v>3.4033832140533504E-3</v>
          </cell>
          <cell r="J116">
            <v>0</v>
          </cell>
          <cell r="K116">
            <v>0.10689799197551378</v>
          </cell>
          <cell r="L116">
            <v>0</v>
          </cell>
        </row>
        <row r="117">
          <cell r="B117" t="str">
            <v>Albania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B118" t="str">
            <v>Belarus</v>
          </cell>
          <cell r="C118">
            <v>1.3613532856213402E-3</v>
          </cell>
          <cell r="D118">
            <v>2.7227065712426804E-3</v>
          </cell>
          <cell r="E118">
            <v>0</v>
          </cell>
          <cell r="F118">
            <v>1.4328000000000001E-3</v>
          </cell>
          <cell r="G118">
            <v>1.9104E-3</v>
          </cell>
          <cell r="H118">
            <v>5.2536000000000006E-3</v>
          </cell>
          <cell r="I118">
            <v>7.1640000000000011E-3</v>
          </cell>
          <cell r="J118">
            <v>3.8208000000000001E-3</v>
          </cell>
          <cell r="K118">
            <v>3.3432000000000006E-3</v>
          </cell>
          <cell r="L118">
            <v>1.4328000000000001E-3</v>
          </cell>
        </row>
        <row r="119">
          <cell r="B119" t="str">
            <v>Bosnia and Herzegovina</v>
          </cell>
          <cell r="C119">
            <v>0</v>
          </cell>
          <cell r="D119">
            <v>3.9363271644881582E-3</v>
          </cell>
          <cell r="E119">
            <v>3.9363271644881582E-3</v>
          </cell>
          <cell r="F119">
            <v>1.3121090548293861E-3</v>
          </cell>
          <cell r="G119">
            <v>2.6521766954220156E-2</v>
          </cell>
          <cell r="H119">
            <v>5.3092778139232265E-2</v>
          </cell>
          <cell r="I119">
            <v>5.5815484710474948E-2</v>
          </cell>
          <cell r="J119">
            <v>7.2586179626781933E-2</v>
          </cell>
          <cell r="K119">
            <v>6.6336979264506019E-2</v>
          </cell>
          <cell r="L119">
            <v>1.6139262504288265E-2</v>
          </cell>
        </row>
        <row r="120">
          <cell r="B120" t="str">
            <v>Moldova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1.3121090548293861E-3</v>
          </cell>
          <cell r="L120">
            <v>0</v>
          </cell>
        </row>
        <row r="121">
          <cell r="B121" t="str">
            <v>Monaco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B122" t="str">
            <v>Russia</v>
          </cell>
          <cell r="C122">
            <v>10.462653760425754</v>
          </cell>
          <cell r="D122">
            <v>14.563275502722512</v>
          </cell>
          <cell r="E122">
            <v>15.517998697882526</v>
          </cell>
          <cell r="F122">
            <v>16.501214124328747</v>
          </cell>
          <cell r="G122">
            <v>25.276214271769621</v>
          </cell>
          <cell r="H122">
            <v>32.116601457417069</v>
          </cell>
          <cell r="I122">
            <v>36.953386565731471</v>
          </cell>
          <cell r="J122">
            <v>37.267284837808724</v>
          </cell>
          <cell r="K122">
            <v>38.627320129151386</v>
          </cell>
          <cell r="L122">
            <v>36.218675258766005</v>
          </cell>
        </row>
        <row r="123">
          <cell r="B123" t="str">
            <v>Serbia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2.0420299284320104E-3</v>
          </cell>
          <cell r="H123">
            <v>0</v>
          </cell>
          <cell r="I123">
            <v>0</v>
          </cell>
          <cell r="J123">
            <v>6.5605452741469307E-4</v>
          </cell>
          <cell r="K123">
            <v>6.806766428106701E-4</v>
          </cell>
          <cell r="L123">
            <v>1.9681635822440791E-3</v>
          </cell>
        </row>
        <row r="124">
          <cell r="B124" t="str">
            <v>Ukraine</v>
          </cell>
          <cell r="C124">
            <v>1.5976644147214434</v>
          </cell>
          <cell r="D124">
            <v>2.348425952658995</v>
          </cell>
          <cell r="E124">
            <v>2.7105839313190248</v>
          </cell>
          <cell r="F124">
            <v>2.3144279821798959</v>
          </cell>
          <cell r="G124">
            <v>3.0794660674726968</v>
          </cell>
          <cell r="H124">
            <v>2.9797743270610337</v>
          </cell>
          <cell r="I124">
            <v>2.3576995706077799</v>
          </cell>
          <cell r="J124">
            <v>2.5802481824443024</v>
          </cell>
          <cell r="K124">
            <v>3.2785968560454939</v>
          </cell>
          <cell r="L124">
            <v>2.0158617971210524</v>
          </cell>
        </row>
        <row r="125">
          <cell r="B125" t="str">
            <v>Mozambique</v>
          </cell>
          <cell r="C125">
            <v>7.0197834433372158E-2</v>
          </cell>
          <cell r="D125">
            <v>7.8070488762348483E-2</v>
          </cell>
          <cell r="E125">
            <v>0</v>
          </cell>
          <cell r="F125">
            <v>0</v>
          </cell>
          <cell r="G125">
            <v>1.312109054829386E-2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B126" t="str">
            <v>South Africa</v>
          </cell>
          <cell r="C126">
            <v>27.274154868211035</v>
          </cell>
          <cell r="D126">
            <v>32.044327337043271</v>
          </cell>
          <cell r="E126">
            <v>35.490581769552648</v>
          </cell>
          <cell r="F126">
            <v>37.489604536700618</v>
          </cell>
          <cell r="G126">
            <v>35.247841594409216</v>
          </cell>
          <cell r="H126">
            <v>33.872751304948018</v>
          </cell>
          <cell r="I126">
            <v>34.828622751391222</v>
          </cell>
          <cell r="J126">
            <v>30.420592381691904</v>
          </cell>
          <cell r="K126">
            <v>24.515306590328155</v>
          </cell>
          <cell r="L126">
            <v>19.123989474138302</v>
          </cell>
        </row>
        <row r="127">
          <cell r="B127" t="str">
            <v>Canada</v>
          </cell>
          <cell r="C127">
            <v>4.2088201349920968</v>
          </cell>
          <cell r="D127">
            <v>4.5196017466517695</v>
          </cell>
          <cell r="E127">
            <v>3.64475223151956</v>
          </cell>
          <cell r="F127">
            <v>3.4658463224585163</v>
          </cell>
          <cell r="G127">
            <v>3.3186033855211501</v>
          </cell>
          <cell r="H127">
            <v>4.3792958236583326</v>
          </cell>
          <cell r="I127">
            <v>4.1123888620504134</v>
          </cell>
          <cell r="J127">
            <v>4.5930869906610585</v>
          </cell>
          <cell r="K127">
            <v>3.8882556922402709</v>
          </cell>
          <cell r="L127">
            <v>1.731090419281692</v>
          </cell>
        </row>
        <row r="128">
          <cell r="B128" t="str">
            <v>United States</v>
          </cell>
          <cell r="C128">
            <v>13.688320430774793</v>
          </cell>
          <cell r="D128">
            <v>13.334950050353365</v>
          </cell>
          <cell r="E128">
            <v>9.600901428067548</v>
          </cell>
          <cell r="F128">
            <v>8.4343474467920228</v>
          </cell>
          <cell r="G128">
            <v>10.107337341579717</v>
          </cell>
          <cell r="H128">
            <v>10.415565390177051</v>
          </cell>
          <cell r="I128">
            <v>11.674030523399109</v>
          </cell>
          <cell r="J128">
            <v>13.7341091832297</v>
          </cell>
          <cell r="K128">
            <v>20.586839411940716</v>
          </cell>
          <cell r="L128">
            <v>16.379690369496682</v>
          </cell>
        </row>
        <row r="129">
          <cell r="B129" t="str">
            <v>Mexico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9.840817911220396E-3</v>
          </cell>
          <cell r="L129">
            <v>2.164979940468487E-2</v>
          </cell>
        </row>
        <row r="130">
          <cell r="B130" t="str">
            <v>Colombia</v>
          </cell>
          <cell r="C130">
            <v>14.996665513247464</v>
          </cell>
          <cell r="D130">
            <v>14.849426501950074</v>
          </cell>
          <cell r="E130">
            <v>14.320062188885812</v>
          </cell>
          <cell r="F130">
            <v>14.829022082192871</v>
          </cell>
          <cell r="G130">
            <v>16.196309658031304</v>
          </cell>
          <cell r="H130">
            <v>15.943020154919575</v>
          </cell>
          <cell r="I130">
            <v>17.217668977928415</v>
          </cell>
          <cell r="J130">
            <v>19.128099761759998</v>
          </cell>
          <cell r="K130">
            <v>17.993962581256042</v>
          </cell>
          <cell r="L130">
            <v>21.103955037273074</v>
          </cell>
        </row>
        <row r="131">
          <cell r="B131" t="str">
            <v>Venezuela</v>
          </cell>
          <cell r="C131">
            <v>2.4463638146209132</v>
          </cell>
          <cell r="D131">
            <v>1.9454971391693165</v>
          </cell>
          <cell r="E131">
            <v>2.1900943050388846</v>
          </cell>
          <cell r="F131">
            <v>3.2645273284155127</v>
          </cell>
          <cell r="G131">
            <v>1.5522250118631638</v>
          </cell>
          <cell r="H131">
            <v>1.3140772184116303</v>
          </cell>
          <cell r="I131">
            <v>1.2504399292524049</v>
          </cell>
          <cell r="J131">
            <v>1.5751869203226783</v>
          </cell>
          <cell r="K131">
            <v>1.5266881295247827</v>
          </cell>
          <cell r="L131">
            <v>0.86295792470428112</v>
          </cell>
        </row>
        <row r="132">
          <cell r="B132" t="str">
            <v>Kazakhstan</v>
          </cell>
          <cell r="C132">
            <v>0</v>
          </cell>
          <cell r="D132">
            <v>0.33261964539924943</v>
          </cell>
          <cell r="E132">
            <v>0.86336775807773614</v>
          </cell>
          <cell r="F132">
            <v>0.85943143091324792</v>
          </cell>
          <cell r="G132">
            <v>2.6898235624002415E-2</v>
          </cell>
          <cell r="H132">
            <v>0.61144281955049395</v>
          </cell>
          <cell r="I132">
            <v>0.37132686251671632</v>
          </cell>
          <cell r="J132">
            <v>0.18238315862128468</v>
          </cell>
          <cell r="K132">
            <v>0.39693761120128529</v>
          </cell>
          <cell r="L132">
            <v>0.22174643026616625</v>
          </cell>
        </row>
        <row r="133">
          <cell r="B133" t="str">
            <v>Kyrgyzstan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B134" t="str">
            <v>Tajikistan</v>
          </cell>
          <cell r="C134">
            <v>0</v>
          </cell>
          <cell r="D134">
            <v>0.373951080626375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B135" t="str">
            <v>Turkmenistan</v>
          </cell>
          <cell r="C135">
            <v>1.3121090548293861E-3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 t="str">
            <v>Uzbekistan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China (except Hong Kong)</v>
          </cell>
          <cell r="C137">
            <v>3.4932130861439283</v>
          </cell>
          <cell r="D137">
            <v>5.6371875048152216</v>
          </cell>
          <cell r="E137">
            <v>4.0575240798720289</v>
          </cell>
          <cell r="F137">
            <v>4.0867700786464543</v>
          </cell>
          <cell r="G137">
            <v>3.9450994141013056</v>
          </cell>
          <cell r="H137">
            <v>1.5709833151221455</v>
          </cell>
          <cell r="I137">
            <v>1.2934078406089253</v>
          </cell>
          <cell r="J137">
            <v>1.5262667363988622</v>
          </cell>
          <cell r="K137">
            <v>1.0154844451812932</v>
          </cell>
          <cell r="L137">
            <v>0.54237207113592822</v>
          </cell>
        </row>
        <row r="138">
          <cell r="B138" t="str">
            <v>Japan</v>
          </cell>
          <cell r="C138">
            <v>2.7907742355237474E-2</v>
          </cell>
          <cell r="D138">
            <v>8.5084580351333761E-2</v>
          </cell>
          <cell r="E138">
            <v>0.12824518905660431</v>
          </cell>
          <cell r="F138">
            <v>7.6235783994795039E-2</v>
          </cell>
          <cell r="G138">
            <v>5.4454131424853607E-2</v>
          </cell>
          <cell r="H138">
            <v>0.1436227716330514</v>
          </cell>
          <cell r="I138">
            <v>6.0530976979357685E-2</v>
          </cell>
          <cell r="J138">
            <v>9.6262129432779536E-2</v>
          </cell>
          <cell r="K138">
            <v>0.11843773584905659</v>
          </cell>
          <cell r="L138">
            <v>5.4454131424853607E-2</v>
          </cell>
        </row>
        <row r="139">
          <cell r="B139" t="str">
            <v>North Korea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 t="str">
            <v>Indonesia</v>
          </cell>
          <cell r="C140">
            <v>5.9714083085285363</v>
          </cell>
          <cell r="D140">
            <v>6.7710577741620162</v>
          </cell>
          <cell r="E140">
            <v>7.5741495190026322</v>
          </cell>
          <cell r="F140">
            <v>8.441453604244856</v>
          </cell>
          <cell r="G140">
            <v>9.2707065268970279</v>
          </cell>
          <cell r="H140">
            <v>9.7337912773784936</v>
          </cell>
          <cell r="I140">
            <v>13.876209309348173</v>
          </cell>
          <cell r="J140">
            <v>11.55246417324533</v>
          </cell>
          <cell r="K140">
            <v>10.592656399637633</v>
          </cell>
          <cell r="L140">
            <v>8.5162438203701321</v>
          </cell>
        </row>
        <row r="141">
          <cell r="B141" t="str">
            <v>Vietnam</v>
          </cell>
          <cell r="C141">
            <v>0.41231519377773229</v>
          </cell>
          <cell r="D141">
            <v>0.7628611678674655</v>
          </cell>
          <cell r="E141">
            <v>0.25859271485124963</v>
          </cell>
          <cell r="F141">
            <v>0.22573200166144636</v>
          </cell>
          <cell r="G141">
            <v>0.25263023728544876</v>
          </cell>
          <cell r="H141">
            <v>0.16598179543591735</v>
          </cell>
          <cell r="I141">
            <v>0.35361339027651956</v>
          </cell>
          <cell r="J141">
            <v>0.36607842629739873</v>
          </cell>
          <cell r="K141">
            <v>0.34450249323890175</v>
          </cell>
          <cell r="L141">
            <v>3.1490617315905266E-2</v>
          </cell>
        </row>
        <row r="142">
          <cell r="B142" t="str">
            <v>Armenia</v>
          </cell>
          <cell r="C142">
            <v>0</v>
          </cell>
          <cell r="D142">
            <v>0</v>
          </cell>
          <cell r="E142">
            <v>6.5605452741469307E-4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6.5605452741469307E-4</v>
          </cell>
        </row>
        <row r="143">
          <cell r="B143" t="str">
            <v>Azerbaijan</v>
          </cell>
          <cell r="C143">
            <v>0</v>
          </cell>
          <cell r="D143">
            <v>0</v>
          </cell>
          <cell r="E143">
            <v>1.3121090548293861E-3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B144" t="str">
            <v>Georgia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6.806766428106701E-4</v>
          </cell>
          <cell r="J144">
            <v>1.3613532856213402E-3</v>
          </cell>
          <cell r="K144">
            <v>0</v>
          </cell>
          <cell r="L144">
            <v>1.4433199603123248E-2</v>
          </cell>
        </row>
        <row r="145">
          <cell r="B145" t="str">
            <v>Israel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B146" t="str">
            <v>Australia</v>
          </cell>
          <cell r="C146">
            <v>19.126586727826712</v>
          </cell>
          <cell r="D146">
            <v>19.914740140212711</v>
          </cell>
          <cell r="E146">
            <v>19.152308819312221</v>
          </cell>
          <cell r="F146">
            <v>20.265601307528339</v>
          </cell>
          <cell r="G146">
            <v>20.3243899907974</v>
          </cell>
          <cell r="H146">
            <v>17.831439391028031</v>
          </cell>
          <cell r="I146">
            <v>17.887403645650078</v>
          </cell>
          <cell r="J146">
            <v>19.73331029769453</v>
          </cell>
          <cell r="K146">
            <v>17.355032200961471</v>
          </cell>
          <cell r="L146">
            <v>9.0653614598162289</v>
          </cell>
        </row>
        <row r="147">
          <cell r="B147" t="str">
            <v>New Zealand</v>
          </cell>
          <cell r="C147">
            <v>1.1808981493464476E-2</v>
          </cell>
          <cell r="D147">
            <v>1.3777145075708555E-2</v>
          </cell>
          <cell r="E147">
            <v>4.5267762391613821E-2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5.9044907467322378E-3</v>
          </cell>
          <cell r="K147">
            <v>0</v>
          </cell>
          <cell r="L147">
            <v>0</v>
          </cell>
        </row>
        <row r="148">
          <cell r="B148" t="str">
            <v>Total</v>
          </cell>
          <cell r="C148">
            <v>133.65573107488765</v>
          </cell>
          <cell r="D148">
            <v>149.59457917854499</v>
          </cell>
          <cell r="E148">
            <v>141.66444535518616</v>
          </cell>
          <cell r="F148">
            <v>148.41428213430765</v>
          </cell>
          <cell r="G148">
            <v>160.23930087466644</v>
          </cell>
          <cell r="H148">
            <v>157.7081147006337</v>
          </cell>
          <cell r="I148">
            <v>170.36154135180374</v>
          </cell>
          <cell r="J148">
            <v>172.33241988376582</v>
          </cell>
          <cell r="K148">
            <v>167.93222937843029</v>
          </cell>
          <cell r="L148">
            <v>138.02581368389374</v>
          </cell>
        </row>
        <row r="149">
          <cell r="B149" t="str">
            <v>Not specified</v>
          </cell>
          <cell r="C149">
            <v>4.0197488839588518</v>
          </cell>
          <cell r="D149">
            <v>5.4413093969762469</v>
          </cell>
          <cell r="E149">
            <v>0.85016895105083579</v>
          </cell>
          <cell r="F149">
            <v>2.9494861563222359</v>
          </cell>
          <cell r="G149">
            <v>8.7186419174663641</v>
          </cell>
          <cell r="H149">
            <v>3.6395615897153313</v>
          </cell>
          <cell r="I149">
            <v>4.0749916064343052</v>
          </cell>
          <cell r="J149">
            <v>6.7472855253546804</v>
          </cell>
          <cell r="K149">
            <v>5.9910390580745547</v>
          </cell>
          <cell r="L149">
            <v>4.3185151098031493</v>
          </cell>
        </row>
        <row r="150">
          <cell r="B150" t="str">
            <v>EU27</v>
          </cell>
          <cell r="C150">
            <v>25.09854824372588</v>
          </cell>
          <cell r="D150">
            <v>25.339171074592013</v>
          </cell>
          <cell r="E150">
            <v>24.03125171363218</v>
          </cell>
          <cell r="F150">
            <v>23.410464657689189</v>
          </cell>
          <cell r="G150">
            <v>21.904913113178441</v>
          </cell>
          <cell r="H150">
            <v>22.089351029137386</v>
          </cell>
          <cell r="I150">
            <v>23.457211911090035</v>
          </cell>
          <cell r="J150">
            <v>21.775183503353606</v>
          </cell>
          <cell r="K150">
            <v>20.433104762646046</v>
          </cell>
          <cell r="L150">
            <v>16.705771634331228</v>
          </cell>
        </row>
        <row r="151">
          <cell r="B151" t="str">
            <v>Extra EU27 imports</v>
          </cell>
          <cell r="C151">
            <v>242.09687498839276</v>
          </cell>
          <cell r="D151">
            <v>273.77815166605961</v>
          </cell>
          <cell r="E151">
            <v>259.20732392824692</v>
          </cell>
          <cell r="F151">
            <v>273.32870087093301</v>
          </cell>
          <cell r="G151">
            <v>298.4740037046476</v>
          </cell>
          <cell r="H151">
            <v>293.24843576110158</v>
          </cell>
          <cell r="I151">
            <v>317.18987079251741</v>
          </cell>
          <cell r="J151">
            <v>322.77113146136884</v>
          </cell>
          <cell r="K151">
            <v>315.27479383009808</v>
          </cell>
          <cell r="L151">
            <v>259.27504100476375</v>
          </cell>
        </row>
      </sheetData>
      <sheetData sheetId="9">
        <row r="95">
          <cell r="C95" t="str">
            <v>2000</v>
          </cell>
          <cell r="D95" t="str">
            <v>2001</v>
          </cell>
          <cell r="E95" t="str">
            <v>2002</v>
          </cell>
          <cell r="F95" t="str">
            <v>2003</v>
          </cell>
          <cell r="G95" t="str">
            <v>2004</v>
          </cell>
          <cell r="H95" t="str">
            <v>2005</v>
          </cell>
          <cell r="I95" t="str">
            <v>2006</v>
          </cell>
          <cell r="J95" t="str">
            <v>2007</v>
          </cell>
          <cell r="K95" t="str">
            <v>2008</v>
          </cell>
          <cell r="L95" t="str">
            <v>2009</v>
          </cell>
        </row>
        <row r="96">
          <cell r="B96" t="str">
            <v>Belgium</v>
          </cell>
          <cell r="C96">
            <v>0.64725426094784011</v>
          </cell>
          <cell r="D96">
            <v>1.2123396028320328</v>
          </cell>
          <cell r="E96">
            <v>0.87721086185317021</v>
          </cell>
          <cell r="F96">
            <v>0.45715574205376824</v>
          </cell>
          <cell r="G96">
            <v>0.73440869634327322</v>
          </cell>
          <cell r="H96">
            <v>0.65491243701081758</v>
          </cell>
          <cell r="I96">
            <v>0.4818724805059908</v>
          </cell>
          <cell r="J96">
            <v>0.34902492287946019</v>
          </cell>
          <cell r="K96">
            <v>0.56962962007788476</v>
          </cell>
          <cell r="L96">
            <v>0.30547119498657505</v>
          </cell>
        </row>
        <row r="97">
          <cell r="B97" t="str">
            <v>Bulgaria</v>
          </cell>
          <cell r="C97">
            <v>0.18043961715443657</v>
          </cell>
          <cell r="D97">
            <v>0.12601171349441301</v>
          </cell>
          <cell r="E97">
            <v>3.3295168678654195E-3</v>
          </cell>
          <cell r="F97">
            <v>2.0420299284320104E-3</v>
          </cell>
          <cell r="G97">
            <v>1.3613532856213402E-3</v>
          </cell>
          <cell r="H97">
            <v>6.806766428106701E-4</v>
          </cell>
          <cell r="I97">
            <v>3.3048947524694423E-3</v>
          </cell>
          <cell r="J97">
            <v>1.3613532856213402E-3</v>
          </cell>
          <cell r="K97">
            <v>0</v>
          </cell>
          <cell r="L97">
            <v>0</v>
          </cell>
        </row>
        <row r="98">
          <cell r="B98" t="str">
            <v>Czech Republic</v>
          </cell>
          <cell r="C98">
            <v>1.0781955508848544</v>
          </cell>
          <cell r="D98">
            <v>1.1269564423638287</v>
          </cell>
          <cell r="E98">
            <v>1.1364279285441095</v>
          </cell>
          <cell r="F98">
            <v>1.239538931696945</v>
          </cell>
          <cell r="G98">
            <v>1.3014296563124899</v>
          </cell>
          <cell r="H98">
            <v>1.123846918885093</v>
          </cell>
          <cell r="I98">
            <v>1.7692074928663175</v>
          </cell>
          <cell r="J98">
            <v>2.0359160119465618</v>
          </cell>
          <cell r="K98">
            <v>1.5923987111829661</v>
          </cell>
          <cell r="L98">
            <v>1.3794838736221868</v>
          </cell>
        </row>
        <row r="99">
          <cell r="B99" t="str">
            <v>Denmark</v>
          </cell>
          <cell r="C99">
            <v>1.4603773780251068</v>
          </cell>
          <cell r="D99">
            <v>1.3790512387410807</v>
          </cell>
          <cell r="E99">
            <v>1.4098858015295712</v>
          </cell>
          <cell r="F99">
            <v>0.56758565467529343</v>
          </cell>
          <cell r="G99">
            <v>0.76132745977407235</v>
          </cell>
          <cell r="H99">
            <v>0.60043762527681999</v>
          </cell>
          <cell r="I99">
            <v>0.40596854217307232</v>
          </cell>
          <cell r="J99">
            <v>0.3609464727054198</v>
          </cell>
          <cell r="K99">
            <v>0.20458442437215749</v>
          </cell>
          <cell r="L99">
            <v>0.10503649101289597</v>
          </cell>
        </row>
        <row r="100">
          <cell r="B100" t="str">
            <v>Germany (including  former GDR from 1991)</v>
          </cell>
          <cell r="C100">
            <v>13.478068419319133</v>
          </cell>
          <cell r="D100">
            <v>17.80452642858047</v>
          </cell>
          <cell r="E100">
            <v>12.813717409827907</v>
          </cell>
          <cell r="F100">
            <v>11.85938668338583</v>
          </cell>
          <cell r="G100">
            <v>12.448168269425333</v>
          </cell>
          <cell r="H100">
            <v>10.328414073600868</v>
          </cell>
          <cell r="I100">
            <v>12.19777261079444</v>
          </cell>
          <cell r="J100">
            <v>12.534707000948741</v>
          </cell>
          <cell r="K100">
            <v>8.6833839668636248</v>
          </cell>
          <cell r="L100">
            <v>5.8304832154446729</v>
          </cell>
        </row>
        <row r="101">
          <cell r="B101" t="str">
            <v>Estonia</v>
          </cell>
          <cell r="C101">
            <v>2.6488402250547495E-3</v>
          </cell>
          <cell r="D101">
            <v>6.806766428106701E-4</v>
          </cell>
          <cell r="E101">
            <v>6.806766428106701E-4</v>
          </cell>
          <cell r="F101">
            <v>6.806766428106701E-4</v>
          </cell>
          <cell r="G101">
            <v>0</v>
          </cell>
          <cell r="H101">
            <v>3.4033832140533504E-3</v>
          </cell>
          <cell r="I101">
            <v>0</v>
          </cell>
          <cell r="J101">
            <v>0</v>
          </cell>
          <cell r="K101">
            <v>1.3121090548293861E-3</v>
          </cell>
          <cell r="L101">
            <v>3.280272637073465E-3</v>
          </cell>
        </row>
        <row r="102">
          <cell r="B102" t="str">
            <v>Ireland</v>
          </cell>
          <cell r="C102">
            <v>0.31714518001065251</v>
          </cell>
          <cell r="D102">
            <v>0.34040255385491847</v>
          </cell>
          <cell r="E102">
            <v>0.40116546194427316</v>
          </cell>
          <cell r="F102">
            <v>0.38779815024201952</v>
          </cell>
          <cell r="G102">
            <v>0.44358423608903225</v>
          </cell>
          <cell r="H102">
            <v>0.40534243877307652</v>
          </cell>
          <cell r="I102">
            <v>0.36622477686025823</v>
          </cell>
          <cell r="J102">
            <v>0.39029740513757455</v>
          </cell>
          <cell r="K102">
            <v>0.34152167135068062</v>
          </cell>
          <cell r="L102">
            <v>0.40506779374239521</v>
          </cell>
        </row>
        <row r="103">
          <cell r="B103" t="str">
            <v>Greece</v>
          </cell>
          <cell r="C103">
            <v>8.1188754829360863E-3</v>
          </cell>
          <cell r="D103">
            <v>5.420791027089384E-3</v>
          </cell>
          <cell r="E103">
            <v>3.4890829431326431E-2</v>
          </cell>
          <cell r="F103">
            <v>8.7995521257467572E-3</v>
          </cell>
          <cell r="G103">
            <v>2.7227065712426804E-3</v>
          </cell>
          <cell r="H103">
            <v>5.5379423572189966E-2</v>
          </cell>
          <cell r="I103">
            <v>4.2766654858934938E-2</v>
          </cell>
          <cell r="J103">
            <v>4.6653737792631135E-2</v>
          </cell>
          <cell r="K103">
            <v>2.0420299284320104E-3</v>
          </cell>
          <cell r="L103">
            <v>4.76473649967469E-3</v>
          </cell>
        </row>
        <row r="104">
          <cell r="B104" t="str">
            <v>Spain</v>
          </cell>
          <cell r="C104">
            <v>0.33945103394275206</v>
          </cell>
          <cell r="D104">
            <v>0.28033226012924173</v>
          </cell>
          <cell r="E104">
            <v>0.19915385353759166</v>
          </cell>
          <cell r="F104">
            <v>0.10579713372153743</v>
          </cell>
          <cell r="G104">
            <v>0.15045808581652853</v>
          </cell>
          <cell r="H104">
            <v>0.11865612358875223</v>
          </cell>
          <cell r="I104">
            <v>0.21122757858076902</v>
          </cell>
          <cell r="J104">
            <v>0.16547611646951232</v>
          </cell>
          <cell r="K104">
            <v>0.12461250143491025</v>
          </cell>
          <cell r="L104">
            <v>0.19314477460963264</v>
          </cell>
        </row>
        <row r="105">
          <cell r="B105" t="str">
            <v>France</v>
          </cell>
          <cell r="C105">
            <v>1.9234121699346747</v>
          </cell>
          <cell r="D105">
            <v>1.808409166586582</v>
          </cell>
          <cell r="E105">
            <v>1.8556175239506341</v>
          </cell>
          <cell r="F105">
            <v>2.2766655164128098</v>
          </cell>
          <cell r="G105">
            <v>2.2871917396469903</v>
          </cell>
          <cell r="H105">
            <v>2.3828566860882763</v>
          </cell>
          <cell r="I105">
            <v>2.3856739430036242</v>
          </cell>
          <cell r="J105">
            <v>1.7002276063412762</v>
          </cell>
          <cell r="K105">
            <v>1.7450092236288373</v>
          </cell>
          <cell r="L105">
            <v>1.8690876200154645</v>
          </cell>
        </row>
        <row r="106">
          <cell r="B106" t="str">
            <v>Italy</v>
          </cell>
          <cell r="C106">
            <v>0.68517749601261013</v>
          </cell>
          <cell r="D106">
            <v>0.23373494370648115</v>
          </cell>
          <cell r="E106">
            <v>0.41178621566750795</v>
          </cell>
          <cell r="F106">
            <v>3.9233024129059095E-2</v>
          </cell>
          <cell r="G106">
            <v>0.10164795010676216</v>
          </cell>
          <cell r="H106">
            <v>0.36559230694594663</v>
          </cell>
          <cell r="I106">
            <v>0.19279670942331933</v>
          </cell>
          <cell r="J106">
            <v>0.60740706798546151</v>
          </cell>
          <cell r="K106">
            <v>1.0435294963042139</v>
          </cell>
          <cell r="L106">
            <v>0.82911909632875536</v>
          </cell>
        </row>
        <row r="107">
          <cell r="B107" t="str">
            <v>Cyprus</v>
          </cell>
          <cell r="C107">
            <v>1.3121090548293861E-3</v>
          </cell>
          <cell r="D107">
            <v>0</v>
          </cell>
          <cell r="E107">
            <v>6.5605452741469307E-4</v>
          </cell>
          <cell r="F107">
            <v>0</v>
          </cell>
          <cell r="G107">
            <v>6.806766428106701E-4</v>
          </cell>
          <cell r="H107">
            <v>0</v>
          </cell>
          <cell r="I107">
            <v>3.9363271644881584E-2</v>
          </cell>
          <cell r="J107">
            <v>3.9363271644881582E-3</v>
          </cell>
          <cell r="K107">
            <v>0</v>
          </cell>
          <cell r="L107">
            <v>6.806766428106701E-4</v>
          </cell>
        </row>
        <row r="108">
          <cell r="B108" t="str">
            <v>Latvia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1.3121090548293861E-3</v>
          </cell>
          <cell r="L108">
            <v>1.336731170225363E-3</v>
          </cell>
        </row>
        <row r="109">
          <cell r="B109" t="str">
            <v>Lithuania</v>
          </cell>
          <cell r="C109">
            <v>5.2976804501094991E-3</v>
          </cell>
          <cell r="D109">
            <v>5.9537349775241914E-3</v>
          </cell>
          <cell r="E109">
            <v>5.9537349775241914E-3</v>
          </cell>
          <cell r="F109">
            <v>7.2658440323535778E-3</v>
          </cell>
          <cell r="G109">
            <v>3.9855713952801127E-3</v>
          </cell>
          <cell r="H109">
            <v>2.6734623404507259E-3</v>
          </cell>
          <cell r="I109">
            <v>1.9927856976400564E-3</v>
          </cell>
          <cell r="J109">
            <v>2.6980844558467032E-3</v>
          </cell>
          <cell r="K109">
            <v>7.3643324939374859E-3</v>
          </cell>
          <cell r="L109">
            <v>1.3613532856213402E-3</v>
          </cell>
        </row>
        <row r="110">
          <cell r="B110" t="str">
            <v>Luxembourg</v>
          </cell>
          <cell r="C110">
            <v>0.10895429578163099</v>
          </cell>
          <cell r="D110">
            <v>0.10824899702342436</v>
          </cell>
          <cell r="E110">
            <v>3.8731839232862865E-2</v>
          </cell>
          <cell r="F110">
            <v>4.7047691638966771E-2</v>
          </cell>
          <cell r="G110">
            <v>2.755429015141711E-2</v>
          </cell>
          <cell r="H110">
            <v>2.4930072041758337E-2</v>
          </cell>
          <cell r="I110">
            <v>2.5138312465251465E-2</v>
          </cell>
          <cell r="J110">
            <v>8.2040180630509302E-2</v>
          </cell>
          <cell r="K110">
            <v>6.0364599934643486E-2</v>
          </cell>
          <cell r="L110">
            <v>0.11057923344118029</v>
          </cell>
        </row>
        <row r="111">
          <cell r="B111" t="str">
            <v>Hungary</v>
          </cell>
          <cell r="C111">
            <v>0.88407478015853125</v>
          </cell>
          <cell r="D111">
            <v>0.72540967863519346</v>
          </cell>
          <cell r="E111">
            <v>0.63258553526084804</v>
          </cell>
          <cell r="F111">
            <v>0.63599099291330086</v>
          </cell>
          <cell r="G111">
            <v>0.49590518526557864</v>
          </cell>
          <cell r="H111">
            <v>0.58446644674691939</v>
          </cell>
          <cell r="I111">
            <v>0.65892057388834224</v>
          </cell>
          <cell r="J111">
            <v>0.57657272843379559</v>
          </cell>
          <cell r="K111">
            <v>0.50900911515438307</v>
          </cell>
          <cell r="L111">
            <v>0.3687646358310237</v>
          </cell>
        </row>
        <row r="112">
          <cell r="B112" t="str">
            <v>Malta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B113" t="str">
            <v>Netherlands</v>
          </cell>
          <cell r="C113">
            <v>0.4847679145898236</v>
          </cell>
          <cell r="D113">
            <v>0.49995565718194546</v>
          </cell>
          <cell r="E113">
            <v>0.53068147153929424</v>
          </cell>
          <cell r="F113">
            <v>0.10014046977819903</v>
          </cell>
          <cell r="G113">
            <v>0.4261836903761822</v>
          </cell>
          <cell r="H113">
            <v>0.4869674570181079</v>
          </cell>
          <cell r="I113">
            <v>0.49566477692642918</v>
          </cell>
          <cell r="J113">
            <v>0.67944980999974058</v>
          </cell>
          <cell r="K113">
            <v>0.57761657341989503</v>
          </cell>
          <cell r="L113">
            <v>0.2827581135236924</v>
          </cell>
        </row>
        <row r="114">
          <cell r="B114" t="str">
            <v>Austria</v>
          </cell>
          <cell r="C114">
            <v>2.9819523127619183</v>
          </cell>
          <cell r="D114">
            <v>3.2076652637976131</v>
          </cell>
          <cell r="E114">
            <v>3.3676864105539885</v>
          </cell>
          <cell r="F114">
            <v>3.3681235089114732</v>
          </cell>
          <cell r="G114">
            <v>3.7028585415961413</v>
          </cell>
          <cell r="H114">
            <v>3.2287995419128643</v>
          </cell>
          <cell r="I114">
            <v>3.3825670694612175</v>
          </cell>
          <cell r="J114">
            <v>3.3845582701857695</v>
          </cell>
          <cell r="K114">
            <v>2.7147706224449042</v>
          </cell>
          <cell r="L114">
            <v>2.759387045514647</v>
          </cell>
        </row>
        <row r="115">
          <cell r="B115" t="str">
            <v>Poland</v>
          </cell>
          <cell r="C115">
            <v>0.43521037282990127</v>
          </cell>
          <cell r="D115">
            <v>0.23977999000651068</v>
          </cell>
          <cell r="E115">
            <v>0.26987853220175578</v>
          </cell>
          <cell r="F115">
            <v>0.34192141964039213</v>
          </cell>
          <cell r="G115">
            <v>0.44567916630213134</v>
          </cell>
          <cell r="H115">
            <v>0.49666054223695244</v>
          </cell>
          <cell r="I115">
            <v>1.0376302912947493</v>
          </cell>
          <cell r="J115">
            <v>1.4824072831957453</v>
          </cell>
          <cell r="K115">
            <v>1.5728215056119059</v>
          </cell>
          <cell r="L115">
            <v>1.3527666580682804</v>
          </cell>
        </row>
        <row r="116">
          <cell r="B116" t="str">
            <v>Portugal</v>
          </cell>
          <cell r="C116">
            <v>1.4851775564854858E-2</v>
          </cell>
          <cell r="D116">
            <v>1.6918427608682843E-2</v>
          </cell>
          <cell r="E116">
            <v>0.25331648541790397</v>
          </cell>
          <cell r="F116">
            <v>1.4294209499024072E-2</v>
          </cell>
          <cell r="G116">
            <v>2.1100975927130772E-2</v>
          </cell>
          <cell r="H116">
            <v>0.17897263846838871</v>
          </cell>
          <cell r="I116">
            <v>1.2908234098006755E-2</v>
          </cell>
          <cell r="J116">
            <v>1.7475993674513631E-2</v>
          </cell>
          <cell r="K116">
            <v>3.4705766195067482E-2</v>
          </cell>
          <cell r="L116">
            <v>2.3913428371680673E-2</v>
          </cell>
        </row>
        <row r="117">
          <cell r="B117" t="str">
            <v>Romania</v>
          </cell>
          <cell r="C117">
            <v>8.8322745696457872E-2</v>
          </cell>
          <cell r="D117">
            <v>2.9949772283669483E-2</v>
          </cell>
          <cell r="E117">
            <v>3.46898866679482E-2</v>
          </cell>
          <cell r="F117">
            <v>4.5605335068314892E-2</v>
          </cell>
          <cell r="G117">
            <v>0.19396822108564499</v>
          </cell>
          <cell r="H117">
            <v>0.32672478854912163</v>
          </cell>
          <cell r="I117">
            <v>0.35105679288253394</v>
          </cell>
          <cell r="J117">
            <v>0.51186883539362393</v>
          </cell>
          <cell r="K117">
            <v>0.47579297332465836</v>
          </cell>
          <cell r="L117">
            <v>0.39295107991275802</v>
          </cell>
        </row>
        <row r="118">
          <cell r="B118" t="str">
            <v>Slovenia</v>
          </cell>
          <cell r="C118">
            <v>1.9444157256757709E-2</v>
          </cell>
          <cell r="D118">
            <v>1.2637390828651007E-2</v>
          </cell>
          <cell r="E118">
            <v>1.6040774042704358E-2</v>
          </cell>
          <cell r="F118">
            <v>1.9419535141361733E-2</v>
          </cell>
          <cell r="G118">
            <v>5.974306928668642E-2</v>
          </cell>
          <cell r="H118">
            <v>2.2216108058792344E-2</v>
          </cell>
          <cell r="I118">
            <v>3.7693216316023063E-2</v>
          </cell>
          <cell r="J118">
            <v>3.5903507261193672E-2</v>
          </cell>
          <cell r="K118">
            <v>1.9009701767906808E-2</v>
          </cell>
          <cell r="L118">
            <v>1.8101326366889492E-2</v>
          </cell>
        </row>
        <row r="119">
          <cell r="B119" t="str">
            <v>Slovakia</v>
          </cell>
          <cell r="C119">
            <v>1.9271220811122967</v>
          </cell>
          <cell r="D119">
            <v>2.0871922488626393</v>
          </cell>
          <cell r="E119">
            <v>1.8872814327042398</v>
          </cell>
          <cell r="F119">
            <v>2.0590364341518668</v>
          </cell>
          <cell r="G119">
            <v>2.2360630908452528</v>
          </cell>
          <cell r="H119">
            <v>1.8858466595460797</v>
          </cell>
          <cell r="I119">
            <v>2.2776555672189409</v>
          </cell>
          <cell r="J119">
            <v>1.883125558624271</v>
          </cell>
          <cell r="K119">
            <v>1.7179714391450585</v>
          </cell>
          <cell r="L119">
            <v>1.5715624635086332</v>
          </cell>
        </row>
        <row r="120">
          <cell r="B120" t="str">
            <v>Finland</v>
          </cell>
          <cell r="C120">
            <v>1.4630818850786897</v>
          </cell>
          <cell r="D120">
            <v>1.4717178249849414</v>
          </cell>
          <cell r="E120">
            <v>1.3086541073940006</v>
          </cell>
          <cell r="F120">
            <v>1.5272433756000729</v>
          </cell>
          <cell r="G120">
            <v>1.3247211092015347</v>
          </cell>
          <cell r="H120">
            <v>0.89147889995387763</v>
          </cell>
          <cell r="I120">
            <v>0.59365476662300298</v>
          </cell>
          <cell r="J120">
            <v>0.46292042392086469</v>
          </cell>
          <cell r="K120">
            <v>0.28280906842461817</v>
          </cell>
          <cell r="L120">
            <v>0.28309154270302528</v>
          </cell>
        </row>
        <row r="121">
          <cell r="B121" t="str">
            <v>Sweden</v>
          </cell>
          <cell r="C121">
            <v>0.51432637589579133</v>
          </cell>
          <cell r="D121">
            <v>0.26672297579109627</v>
          </cell>
          <cell r="E121">
            <v>0.39617487279162905</v>
          </cell>
          <cell r="F121">
            <v>0.5354193006741661</v>
          </cell>
          <cell r="G121">
            <v>0.32310277416871691</v>
          </cell>
          <cell r="H121">
            <v>0.19363123800203882</v>
          </cell>
          <cell r="I121">
            <v>0.27044758413537384</v>
          </cell>
          <cell r="J121">
            <v>0.28186826051842823</v>
          </cell>
          <cell r="K121">
            <v>0.14581749173360264</v>
          </cell>
          <cell r="L121">
            <v>8.2376695411664758E-2</v>
          </cell>
        </row>
        <row r="122">
          <cell r="B122" t="str">
            <v>United Kingdom</v>
          </cell>
          <cell r="C122">
            <v>0.95582067552790484</v>
          </cell>
          <cell r="D122">
            <v>1.2636148611005813</v>
          </cell>
          <cell r="E122">
            <v>1.083111157407433</v>
          </cell>
          <cell r="F122">
            <v>1.0741325359747622</v>
          </cell>
          <cell r="G122">
            <v>1.4712621883485191</v>
          </cell>
          <cell r="H122">
            <v>1.7103416563448894</v>
          </cell>
          <cell r="I122">
            <v>1.3150747478676201</v>
          </cell>
          <cell r="J122">
            <v>0.88317831565299665</v>
          </cell>
          <cell r="K122">
            <v>0.70062186628497969</v>
          </cell>
          <cell r="L122">
            <v>0.61908657295381653</v>
          </cell>
        </row>
        <row r="123">
          <cell r="B123" t="str">
            <v>Iceland</v>
          </cell>
          <cell r="C123">
            <v>6.1260897852960317E-3</v>
          </cell>
          <cell r="D123">
            <v>9.1847633838057028E-3</v>
          </cell>
          <cell r="E123">
            <v>0</v>
          </cell>
          <cell r="F123">
            <v>9.381740306973519E-3</v>
          </cell>
          <cell r="G123">
            <v>7.9465206751642477E-3</v>
          </cell>
          <cell r="H123">
            <v>2.8866399206246496E-2</v>
          </cell>
          <cell r="I123">
            <v>6.1989213077128853E-2</v>
          </cell>
          <cell r="J123">
            <v>5.88074289016393E-2</v>
          </cell>
          <cell r="K123">
            <v>4.7096935869758723E-2</v>
          </cell>
          <cell r="L123">
            <v>4.7072313754362743E-2</v>
          </cell>
        </row>
        <row r="124">
          <cell r="B124" t="str">
            <v>Norway</v>
          </cell>
          <cell r="C124">
            <v>0.60129305404389555</v>
          </cell>
          <cell r="D124">
            <v>0.58330263881470024</v>
          </cell>
          <cell r="E124">
            <v>0.49080864335594993</v>
          </cell>
          <cell r="F124">
            <v>0.49796556413949816</v>
          </cell>
          <cell r="G124">
            <v>0.58967292338347332</v>
          </cell>
          <cell r="H124">
            <v>0.51676925105726068</v>
          </cell>
          <cell r="I124">
            <v>0.45339164294730516</v>
          </cell>
          <cell r="J124">
            <v>0.47929606833060323</v>
          </cell>
          <cell r="K124">
            <v>0.4801856355834907</v>
          </cell>
          <cell r="L124">
            <v>0.32626089399657254</v>
          </cell>
        </row>
        <row r="125">
          <cell r="B125" t="str">
            <v>Switzerland</v>
          </cell>
          <cell r="C125">
            <v>2.4692593476075254E-2</v>
          </cell>
          <cell r="D125">
            <v>1.081695993878279E-2</v>
          </cell>
          <cell r="E125">
            <v>7.8636797416455947E-2</v>
          </cell>
          <cell r="F125">
            <v>4.5011233200179274E-2</v>
          </cell>
          <cell r="G125">
            <v>1.4799360235430725E-2</v>
          </cell>
          <cell r="H125">
            <v>1.4799360235430725E-2</v>
          </cell>
          <cell r="I125">
            <v>6.7821906536641843E-2</v>
          </cell>
          <cell r="J125">
            <v>5.96747288504762E-2</v>
          </cell>
          <cell r="K125">
            <v>0.12790313924557997</v>
          </cell>
          <cell r="L125">
            <v>9.7026367884900697E-2</v>
          </cell>
        </row>
        <row r="126">
          <cell r="B126" t="str">
            <v>Montenegro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B127" t="str">
            <v>Croatia</v>
          </cell>
          <cell r="C127">
            <v>2.7227065712426804E-3</v>
          </cell>
          <cell r="D127">
            <v>4.0840598568640208E-3</v>
          </cell>
          <cell r="E127">
            <v>6.5790676699000539E-3</v>
          </cell>
          <cell r="F127">
            <v>1.5452486141834742E-2</v>
          </cell>
          <cell r="G127">
            <v>4.4851829298516048E-2</v>
          </cell>
          <cell r="H127">
            <v>1.893951550955246E-2</v>
          </cell>
          <cell r="I127">
            <v>1.5200165268232119E-2</v>
          </cell>
          <cell r="J127">
            <v>1.7322161262494914E-2</v>
          </cell>
          <cell r="K127">
            <v>1.5433963746081619E-2</v>
          </cell>
          <cell r="L127">
            <v>3.4558033502691626E-2</v>
          </cell>
        </row>
        <row r="128">
          <cell r="B128" t="str">
            <v>Former Yugoslav Republic of Macedonia, the</v>
          </cell>
          <cell r="C128">
            <v>7.3126260516059347E-2</v>
          </cell>
          <cell r="D128">
            <v>5.8693060912936093E-2</v>
          </cell>
          <cell r="E128">
            <v>4.8752207179274906E-2</v>
          </cell>
          <cell r="F128">
            <v>9.2677787715148341E-2</v>
          </cell>
          <cell r="G128">
            <v>5.0991639828178004E-2</v>
          </cell>
          <cell r="H128">
            <v>4.4865225525818057E-2</v>
          </cell>
          <cell r="I128">
            <v>2.9930415229195321E-2</v>
          </cell>
          <cell r="J128">
            <v>2.4250879091796542E-2</v>
          </cell>
          <cell r="K128">
            <v>2.447099443751146E-2</v>
          </cell>
          <cell r="L128">
            <v>5.9044907467322378E-3</v>
          </cell>
        </row>
        <row r="129">
          <cell r="B129" t="str">
            <v>Turkey</v>
          </cell>
          <cell r="C129">
            <v>6.9689512598333322E-2</v>
          </cell>
          <cell r="D129">
            <v>8.4828010959663219E-2</v>
          </cell>
          <cell r="E129">
            <v>0.18763159484060221</v>
          </cell>
          <cell r="F129">
            <v>0.16335757732625858</v>
          </cell>
          <cell r="G129">
            <v>1.2465036020879169E-2</v>
          </cell>
          <cell r="H129">
            <v>0.20212278126279412</v>
          </cell>
          <cell r="I129">
            <v>5.4018070286568624E-2</v>
          </cell>
          <cell r="J129">
            <v>1.0890826284970722E-2</v>
          </cell>
          <cell r="K129">
            <v>2.5185035783994791E-2</v>
          </cell>
          <cell r="L129">
            <v>0.32924962688886866</v>
          </cell>
        </row>
        <row r="130">
          <cell r="B130" t="str">
            <v>Other Central and Eastern European countries</v>
          </cell>
          <cell r="C130">
            <v>1.3121090548293861E-3</v>
          </cell>
          <cell r="D130">
            <v>1.2563524482463078E-2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B131" t="str">
            <v>Albania</v>
          </cell>
          <cell r="C131">
            <v>3.4033832140533504E-3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6.806766428106701E-4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B132" t="str">
            <v>Belarus</v>
          </cell>
          <cell r="C132">
            <v>6.806766428106701E-4</v>
          </cell>
          <cell r="D132">
            <v>0</v>
          </cell>
          <cell r="E132">
            <v>0</v>
          </cell>
          <cell r="F132">
            <v>0</v>
          </cell>
          <cell r="G132">
            <v>8.1681197137280417E-3</v>
          </cell>
          <cell r="H132">
            <v>2.5865712426805462E-2</v>
          </cell>
          <cell r="I132">
            <v>2.4504359141184127E-2</v>
          </cell>
          <cell r="J132">
            <v>2.7202443597030827E-2</v>
          </cell>
          <cell r="K132">
            <v>2.4504359141184127E-2</v>
          </cell>
          <cell r="L132">
            <v>1.2252179570592063E-2</v>
          </cell>
        </row>
        <row r="133">
          <cell r="B133" t="str">
            <v>Bosnia and Herzegovina</v>
          </cell>
          <cell r="C133">
            <v>0</v>
          </cell>
          <cell r="D133">
            <v>2.6242181096587723E-3</v>
          </cell>
          <cell r="E133">
            <v>0</v>
          </cell>
          <cell r="F133">
            <v>7.3643324939374859E-3</v>
          </cell>
          <cell r="G133">
            <v>7.9957649059562014E-3</v>
          </cell>
          <cell r="H133">
            <v>7.6151569410896347E-2</v>
          </cell>
          <cell r="I133">
            <v>0.30691361955196467</v>
          </cell>
          <cell r="J133">
            <v>9.8408179112203953E-2</v>
          </cell>
          <cell r="K133">
            <v>1.3121090548293861E-3</v>
          </cell>
          <cell r="L133">
            <v>0.12578917851688884</v>
          </cell>
        </row>
        <row r="134">
          <cell r="B134" t="str">
            <v>Moldova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1.9927856976400564E-3</v>
          </cell>
          <cell r="J134">
            <v>0</v>
          </cell>
          <cell r="K134">
            <v>0</v>
          </cell>
          <cell r="L134">
            <v>3.4033832140533504E-3</v>
          </cell>
        </row>
        <row r="135">
          <cell r="B135" t="str">
            <v>Russia</v>
          </cell>
          <cell r="C135">
            <v>6.0522234391080995E-3</v>
          </cell>
          <cell r="D135">
            <v>5.4454131424853608E-3</v>
          </cell>
          <cell r="E135">
            <v>8.8487963565387125E-3</v>
          </cell>
          <cell r="F135">
            <v>2.0420299284320102E-2</v>
          </cell>
          <cell r="G135">
            <v>2.4504359141184127E-2</v>
          </cell>
          <cell r="H135">
            <v>3.3205422805346968E-2</v>
          </cell>
          <cell r="I135">
            <v>5.1895037073106075E-2</v>
          </cell>
          <cell r="J135">
            <v>8.1746320895191654E-2</v>
          </cell>
          <cell r="K135">
            <v>4.2455309947063917E-2</v>
          </cell>
          <cell r="L135">
            <v>2.471721559147123E-2</v>
          </cell>
        </row>
        <row r="136">
          <cell r="B136" t="str">
            <v>Serbia</v>
          </cell>
          <cell r="C136">
            <v>1.9730880053232747E-2</v>
          </cell>
          <cell r="D136">
            <v>2.2650563547643242E-2</v>
          </cell>
          <cell r="E136">
            <v>5.8627937155024852E-2</v>
          </cell>
          <cell r="F136">
            <v>6.0137023133022056E-2</v>
          </cell>
          <cell r="G136">
            <v>4.7031812111847482E-2</v>
          </cell>
          <cell r="H136">
            <v>8.7773922218903774E-2</v>
          </cell>
          <cell r="I136">
            <v>0.35502142225025163</v>
          </cell>
          <cell r="J136">
            <v>0.20854915338114413</v>
          </cell>
          <cell r="K136">
            <v>0.21863619244632429</v>
          </cell>
          <cell r="L136">
            <v>0.15115071634648403</v>
          </cell>
        </row>
        <row r="137">
          <cell r="B137" t="str">
            <v>Ukraine</v>
          </cell>
          <cell r="C137">
            <v>0.9302940624623115</v>
          </cell>
          <cell r="D137">
            <v>1.0134160105208097</v>
          </cell>
          <cell r="E137">
            <v>0.6302801665106289</v>
          </cell>
          <cell r="F137">
            <v>0.84368612225529527</v>
          </cell>
          <cell r="G137">
            <v>0</v>
          </cell>
          <cell r="H137">
            <v>4.4259861309812847E-2</v>
          </cell>
          <cell r="I137">
            <v>0.52823683387531861</v>
          </cell>
          <cell r="J137">
            <v>0.50699526219465452</v>
          </cell>
          <cell r="K137">
            <v>0.41714755099308015</v>
          </cell>
          <cell r="L137">
            <v>0.12027404626604411</v>
          </cell>
        </row>
        <row r="138">
          <cell r="B138" t="str">
            <v>Algeria</v>
          </cell>
          <cell r="C138">
            <v>1.3613532856213402E-2</v>
          </cell>
          <cell r="D138">
            <v>1.4269587383628095E-2</v>
          </cell>
          <cell r="E138">
            <v>0</v>
          </cell>
          <cell r="F138">
            <v>6.5605452741469307E-4</v>
          </cell>
          <cell r="G138">
            <v>1.2252179570592063E-2</v>
          </cell>
          <cell r="H138">
            <v>4.2201951854261545E-2</v>
          </cell>
          <cell r="I138">
            <v>4.3563305139882887E-2</v>
          </cell>
          <cell r="J138">
            <v>0.11632183957443665</v>
          </cell>
          <cell r="K138">
            <v>7.8228569692435121E-2</v>
          </cell>
          <cell r="L138">
            <v>9.5679941251552755E-2</v>
          </cell>
        </row>
        <row r="139">
          <cell r="B139" t="str">
            <v>Egypt</v>
          </cell>
          <cell r="C139">
            <v>0.35993645698498339</v>
          </cell>
          <cell r="D139">
            <v>0.31228195504939393</v>
          </cell>
          <cell r="E139">
            <v>0.41944044205655262</v>
          </cell>
          <cell r="F139">
            <v>0.15330390296475108</v>
          </cell>
          <cell r="G139">
            <v>3.4459545041107716E-2</v>
          </cell>
          <cell r="H139">
            <v>0.24301101841279221</v>
          </cell>
          <cell r="I139">
            <v>0.21689194789318436</v>
          </cell>
          <cell r="J139">
            <v>2.7513788508901842E-2</v>
          </cell>
          <cell r="K139">
            <v>2.9383463629562012E-2</v>
          </cell>
          <cell r="L139">
            <v>2.7390677931921958E-2</v>
          </cell>
        </row>
        <row r="140">
          <cell r="B140" t="str">
            <v>Morocco</v>
          </cell>
          <cell r="C140">
            <v>6.8067664281067008E-3</v>
          </cell>
          <cell r="D140">
            <v>1.3613532856213402E-2</v>
          </cell>
          <cell r="E140">
            <v>0</v>
          </cell>
          <cell r="F140">
            <v>4.2061356100728281E-2</v>
          </cell>
          <cell r="G140">
            <v>0.32868331823476121</v>
          </cell>
          <cell r="H140">
            <v>0.30033398345183027</v>
          </cell>
          <cell r="I140">
            <v>1.4244965268232119E-2</v>
          </cell>
          <cell r="J140">
            <v>0.19553761387325119</v>
          </cell>
          <cell r="K140">
            <v>4.76473649967469E-3</v>
          </cell>
          <cell r="L140">
            <v>8.1681197137280417E-3</v>
          </cell>
        </row>
        <row r="141">
          <cell r="B141" t="str">
            <v>Other African countries (aggregate changing according to the context)</v>
          </cell>
          <cell r="C141">
            <v>1.4220343152836141E-2</v>
          </cell>
          <cell r="D141">
            <v>6.8067664281067008E-3</v>
          </cell>
          <cell r="E141">
            <v>0.26384115107056721</v>
          </cell>
          <cell r="F141">
            <v>0.20206479444372549</v>
          </cell>
          <cell r="G141">
            <v>0</v>
          </cell>
          <cell r="H141">
            <v>0</v>
          </cell>
          <cell r="I141">
            <v>1.3613532856213402E-3</v>
          </cell>
          <cell r="J141">
            <v>2.6488402250547495E-3</v>
          </cell>
          <cell r="K141">
            <v>1.584379711953654E-2</v>
          </cell>
          <cell r="L141">
            <v>8.6445933636955102E-2</v>
          </cell>
        </row>
        <row r="142">
          <cell r="B142" t="str">
            <v>Canada</v>
          </cell>
          <cell r="C142">
            <v>0</v>
          </cell>
          <cell r="D142">
            <v>1.3613532856213402E-3</v>
          </cell>
          <cell r="E142">
            <v>1.9681635822440791E-3</v>
          </cell>
          <cell r="F142">
            <v>6.5605452741469307E-4</v>
          </cell>
          <cell r="G142">
            <v>6.5605452741469307E-4</v>
          </cell>
          <cell r="H142">
            <v>5.8751047732004735E-2</v>
          </cell>
          <cell r="I142">
            <v>2.755429015141711E-2</v>
          </cell>
          <cell r="J142">
            <v>2.0993744877270178E-2</v>
          </cell>
          <cell r="K142">
            <v>0.11427980964600463</v>
          </cell>
          <cell r="L142">
            <v>5.2484362193175446E-3</v>
          </cell>
        </row>
        <row r="143">
          <cell r="B143" t="str">
            <v>United States</v>
          </cell>
          <cell r="C143">
            <v>6.5605452741469307E-4</v>
          </cell>
          <cell r="D143">
            <v>0.35230128122169013</v>
          </cell>
          <cell r="E143">
            <v>5.0845028699355754E-2</v>
          </cell>
          <cell r="F143">
            <v>7.4874430709173712E-2</v>
          </cell>
          <cell r="G143">
            <v>0.39720220884012625</v>
          </cell>
          <cell r="H143">
            <v>0.2401207739820799</v>
          </cell>
          <cell r="I143">
            <v>0.21781652569941443</v>
          </cell>
          <cell r="J143">
            <v>4.9689394925178917E-2</v>
          </cell>
          <cell r="K143">
            <v>4.0840598568640203E-2</v>
          </cell>
          <cell r="L143">
            <v>1.7016916070266754E-2</v>
          </cell>
        </row>
        <row r="144">
          <cell r="B144" t="str">
            <v>Latin American countries</v>
          </cell>
          <cell r="C144">
            <v>1.1152926966049782E-2</v>
          </cell>
          <cell r="D144">
            <v>2.0337690349855487E-2</v>
          </cell>
          <cell r="E144">
            <v>2.3617962986928951E-2</v>
          </cell>
          <cell r="F144">
            <v>2.2986530574910232E-2</v>
          </cell>
          <cell r="G144">
            <v>0</v>
          </cell>
          <cell r="H144">
            <v>0</v>
          </cell>
          <cell r="I144">
            <v>8.5287088563910096E-3</v>
          </cell>
          <cell r="J144">
            <v>2.6242181096587723E-3</v>
          </cell>
          <cell r="K144">
            <v>2.624218109658772E-2</v>
          </cell>
          <cell r="L144">
            <v>0</v>
          </cell>
        </row>
        <row r="145">
          <cell r="B145" t="str">
            <v>Mexico</v>
          </cell>
          <cell r="C145">
            <v>0</v>
          </cell>
          <cell r="D145">
            <v>6.806766428106701E-4</v>
          </cell>
          <cell r="E145">
            <v>3.4033832140533504E-3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9.5294729993493799E-3</v>
          </cell>
        </row>
        <row r="146">
          <cell r="B146" t="str">
            <v>Argentina</v>
          </cell>
          <cell r="C146">
            <v>6.5605452741469307E-4</v>
          </cell>
          <cell r="D146">
            <v>0</v>
          </cell>
          <cell r="E146">
            <v>1.3121090548293861E-3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1.7697592713077425E-2</v>
          </cell>
          <cell r="K146">
            <v>0</v>
          </cell>
          <cell r="L146">
            <v>0</v>
          </cell>
        </row>
        <row r="147">
          <cell r="B147" t="str">
            <v>Brazil</v>
          </cell>
          <cell r="C147">
            <v>0.22382503619713909</v>
          </cell>
          <cell r="D147">
            <v>0.11435367599219258</v>
          </cell>
          <cell r="E147">
            <v>0.24153690278790174</v>
          </cell>
          <cell r="F147">
            <v>0.13613532856213403</v>
          </cell>
          <cell r="G147">
            <v>0.10958893949251788</v>
          </cell>
          <cell r="H147">
            <v>0.10414352635003252</v>
          </cell>
          <cell r="I147">
            <v>4.5923816919028512E-2</v>
          </cell>
          <cell r="J147">
            <v>0</v>
          </cell>
          <cell r="K147">
            <v>3.280272637073465E-3</v>
          </cell>
          <cell r="L147">
            <v>0</v>
          </cell>
        </row>
        <row r="148">
          <cell r="B148" t="str">
            <v>Chile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B149" t="str">
            <v>Kazakhstan</v>
          </cell>
          <cell r="C149">
            <v>0</v>
          </cell>
          <cell r="D149">
            <v>0</v>
          </cell>
          <cell r="E149">
            <v>0</v>
          </cell>
          <cell r="F149">
            <v>6.806766428106701E-4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B150" t="str">
            <v>Kyrgyzstan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B151" t="str">
            <v>Tajikistan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B152" t="str">
            <v>Turkmenistan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</row>
        <row r="153">
          <cell r="B153" t="str">
            <v>Uzbekistan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B154" t="str">
            <v>China (except Hong Kong)</v>
          </cell>
          <cell r="C154">
            <v>6.5605452741469307E-4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B155" t="str">
            <v>Hong Kong</v>
          </cell>
          <cell r="C155">
            <v>6.5605452741469307E-4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7.0212765957446816E-4</v>
          </cell>
          <cell r="L155">
            <v>0</v>
          </cell>
        </row>
        <row r="156">
          <cell r="B156" t="str">
            <v>Japan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1.3613532856213402E-3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  <row r="157">
          <cell r="B157" t="str">
            <v>North Korea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B158" t="str">
            <v>South Korea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B159" t="str">
            <v>Taipei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6.5605452741469307E-4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B160" t="str">
            <v>Other Eastern Asian countries</v>
          </cell>
          <cell r="C160">
            <v>2.0420299284320104E-3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6.806766428106701E-4</v>
          </cell>
          <cell r="K160">
            <v>6.806766428106701E-4</v>
          </cell>
          <cell r="L160">
            <v>6.5344957709824333E-2</v>
          </cell>
        </row>
        <row r="161">
          <cell r="B161" t="str">
            <v>India</v>
          </cell>
          <cell r="C161">
            <v>0</v>
          </cell>
          <cell r="D161">
            <v>0</v>
          </cell>
          <cell r="E161">
            <v>6.5605452741469307E-4</v>
          </cell>
          <cell r="F161">
            <v>6.5605452741469307E-4</v>
          </cell>
          <cell r="G161">
            <v>4.3792041117289279E-2</v>
          </cell>
          <cell r="H161">
            <v>6.5605452741469307E-4</v>
          </cell>
          <cell r="I161">
            <v>1.336731170225363E-3</v>
          </cell>
          <cell r="J161">
            <v>6.5605452741469307E-4</v>
          </cell>
          <cell r="K161">
            <v>6.5605452741469307E-4</v>
          </cell>
          <cell r="L161">
            <v>0.46691955485272374</v>
          </cell>
        </row>
        <row r="162">
          <cell r="B162" t="str">
            <v>Pakistan</v>
          </cell>
          <cell r="C162">
            <v>0</v>
          </cell>
          <cell r="D162">
            <v>0</v>
          </cell>
          <cell r="E162">
            <v>6.5605452741469307E-4</v>
          </cell>
          <cell r="F162">
            <v>0</v>
          </cell>
          <cell r="G162">
            <v>0</v>
          </cell>
          <cell r="H162">
            <v>6.5605452741469307E-4</v>
          </cell>
          <cell r="I162">
            <v>6.5605452741469307E-4</v>
          </cell>
          <cell r="J162">
            <v>5.4454131424853608E-3</v>
          </cell>
          <cell r="K162">
            <v>3.1286503453894846E-2</v>
          </cell>
          <cell r="L162">
            <v>6.8067664281067017E-2</v>
          </cell>
        </row>
        <row r="163">
          <cell r="B163" t="str">
            <v>Indonesia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6.806766428106701E-4</v>
          </cell>
          <cell r="L163">
            <v>0</v>
          </cell>
        </row>
        <row r="164">
          <cell r="B164" t="str">
            <v>Malaysia</v>
          </cell>
          <cell r="C164">
            <v>6.5605452741469307E-4</v>
          </cell>
          <cell r="D164">
            <v>6.5605452741469307E-4</v>
          </cell>
          <cell r="E164">
            <v>0</v>
          </cell>
          <cell r="F164">
            <v>6.5605452741469307E-4</v>
          </cell>
          <cell r="G164">
            <v>6.5605452741469307E-4</v>
          </cell>
          <cell r="H164">
            <v>1.3121090548293861E-3</v>
          </cell>
          <cell r="I164">
            <v>0</v>
          </cell>
          <cell r="J164">
            <v>6.5605452741469307E-4</v>
          </cell>
          <cell r="K164">
            <v>0</v>
          </cell>
          <cell r="L164">
            <v>0</v>
          </cell>
        </row>
        <row r="165">
          <cell r="B165" t="str">
            <v>Philippines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B166" t="str">
            <v>Thailand</v>
          </cell>
          <cell r="C166">
            <v>0</v>
          </cell>
          <cell r="D166">
            <v>0</v>
          </cell>
          <cell r="E166">
            <v>6.5605452741469307E-4</v>
          </cell>
          <cell r="F166">
            <v>6.5605452741469307E-4</v>
          </cell>
          <cell r="G166">
            <v>0</v>
          </cell>
          <cell r="H166">
            <v>1.3121090548293861E-3</v>
          </cell>
          <cell r="I166">
            <v>0</v>
          </cell>
          <cell r="J166">
            <v>1.9681635822440791E-3</v>
          </cell>
          <cell r="K166">
            <v>6.5605452741469307E-4</v>
          </cell>
          <cell r="L166">
            <v>6.5605452741469307E-4</v>
          </cell>
        </row>
        <row r="167">
          <cell r="B167" t="str">
            <v>Armenia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B168" t="str">
            <v>Azerbaijan</v>
          </cell>
          <cell r="C168">
            <v>5.2976804501094991E-3</v>
          </cell>
          <cell r="D168">
            <v>4.6662480380907827E-3</v>
          </cell>
          <cell r="E168">
            <v>1.1152926966049782E-2</v>
          </cell>
          <cell r="F168">
            <v>1.125141542763369E-2</v>
          </cell>
          <cell r="G168">
            <v>5.2730583347135214E-3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6.8496684616342965E-3</v>
          </cell>
        </row>
        <row r="169">
          <cell r="B169" t="str">
            <v>Georgia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6.806766428106701E-4</v>
          </cell>
          <cell r="I169">
            <v>3.4033832140533504E-3</v>
          </cell>
          <cell r="J169">
            <v>0</v>
          </cell>
          <cell r="K169">
            <v>0</v>
          </cell>
          <cell r="L169">
            <v>0</v>
          </cell>
        </row>
        <row r="170">
          <cell r="B170" t="str">
            <v>Israel</v>
          </cell>
          <cell r="C170">
            <v>0</v>
          </cell>
          <cell r="D170">
            <v>0</v>
          </cell>
          <cell r="E170">
            <v>7.7414434234933785E-2</v>
          </cell>
          <cell r="F170">
            <v>6.806766428106701E-4</v>
          </cell>
          <cell r="G170">
            <v>2.7227065712426804E-3</v>
          </cell>
          <cell r="H170">
            <v>3.280272637073465E-3</v>
          </cell>
          <cell r="I170">
            <v>6.5605452741469307E-4</v>
          </cell>
          <cell r="J170">
            <v>0</v>
          </cell>
          <cell r="K170">
            <v>0</v>
          </cell>
          <cell r="L170">
            <v>0</v>
          </cell>
        </row>
        <row r="171">
          <cell r="B171" t="str">
            <v>Other Asian and Oceanian countries (aggregate changing according to the context)</v>
          </cell>
          <cell r="C171">
            <v>1.9681635822440791E-3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7.8726543289763164E-3</v>
          </cell>
          <cell r="K171">
            <v>0</v>
          </cell>
          <cell r="L171">
            <v>0</v>
          </cell>
        </row>
        <row r="172">
          <cell r="B172" t="str">
            <v>Australia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6.806766428106701E-4</v>
          </cell>
          <cell r="I172">
            <v>0</v>
          </cell>
          <cell r="J172">
            <v>0</v>
          </cell>
          <cell r="K172">
            <v>6.133587664281067E-2</v>
          </cell>
          <cell r="L172">
            <v>0</v>
          </cell>
        </row>
        <row r="173">
          <cell r="B173" t="str">
            <v>New Zealand</v>
          </cell>
          <cell r="C173">
            <v>0</v>
          </cell>
          <cell r="D173">
            <v>0</v>
          </cell>
          <cell r="E173">
            <v>2.0420299284320104E-3</v>
          </cell>
          <cell r="F173">
            <v>0</v>
          </cell>
          <cell r="G173">
            <v>6.1260897852960317E-3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 t="str">
            <v>Total</v>
          </cell>
          <cell r="C174">
            <v>33.126382867289784</v>
          </cell>
          <cell r="D174">
            <v>37.610093942637498</v>
          </cell>
          <cell r="E174">
            <v>32.220019707978899</v>
          </cell>
          <cell r="F174">
            <v>29.561372507761071</v>
          </cell>
          <cell r="G174">
            <v>31.193773834969321</v>
          </cell>
          <cell r="H174">
            <v>28.544874265598548</v>
          </cell>
          <cell r="I174">
            <v>31.146294317084525</v>
          </cell>
          <cell r="J174">
            <v>30.545375823963482</v>
          </cell>
          <cell r="K174">
            <v>25.040825339988874</v>
          </cell>
          <cell r="L174">
            <v>21.088000000000001</v>
          </cell>
        </row>
        <row r="175">
          <cell r="B175" t="str">
            <v>Not specified</v>
          </cell>
          <cell r="C175">
            <v>0.67287716364568917</v>
          </cell>
          <cell r="D175">
            <v>0.63100270820604443</v>
          </cell>
          <cell r="E175">
            <v>0.57789733329560999</v>
          </cell>
          <cell r="F175">
            <v>0.37997383915733191</v>
          </cell>
          <cell r="G175">
            <v>0.43522113854261718</v>
          </cell>
          <cell r="H175">
            <v>0.3351753110374654</v>
          </cell>
          <cell r="I175">
            <v>1.8077213240694917E-2</v>
          </cell>
          <cell r="J175">
            <v>1.0072928983286591E-2</v>
          </cell>
          <cell r="K175">
            <v>6.5827275016857659E-2</v>
          </cell>
          <cell r="L175">
            <v>0.27582218237862971</v>
          </cell>
        </row>
        <row r="176">
          <cell r="B176" t="str">
            <v>EU27</v>
          </cell>
          <cell r="C176">
            <v>30.004827983699549</v>
          </cell>
          <cell r="D176">
            <v>34.25363264104142</v>
          </cell>
          <cell r="E176">
            <v>28.96930837451632</v>
          </cell>
          <cell r="F176">
            <v>26.720323748038506</v>
          </cell>
          <cell r="G176">
            <v>28.965108703964368</v>
          </cell>
          <cell r="H176">
            <v>26.073231604818947</v>
          </cell>
          <cell r="I176">
            <v>28.556583674339208</v>
          </cell>
          <cell r="J176">
            <v>28.480021274604056</v>
          </cell>
          <cell r="K176">
            <v>23.128010919188924</v>
          </cell>
          <cell r="L176">
            <v>18.793656625605276</v>
          </cell>
        </row>
        <row r="177">
          <cell r="B177" t="str">
            <v>Extra EU27 imports</v>
          </cell>
          <cell r="C177">
            <v>36.1805267919759</v>
          </cell>
          <cell r="D177">
            <v>40.89003469628836</v>
          </cell>
          <cell r="E177">
            <v>35.406624949922985</v>
          </cell>
          <cell r="F177">
            <v>32.344119897620637</v>
          </cell>
          <cell r="G177">
            <v>33.380851942681801</v>
          </cell>
          <cell r="H177">
            <v>30.971489529117878</v>
          </cell>
          <cell r="I177">
            <v>33.697224137912045</v>
          </cell>
          <cell r="J177">
            <v>32.57889825440715</v>
          </cell>
          <cell r="K177">
            <v>26.939845240240871</v>
          </cell>
          <cell r="L177">
            <v>23.498798026314049</v>
          </cell>
        </row>
      </sheetData>
      <sheetData sheetId="10"/>
      <sheetData sheetId="11"/>
      <sheetData sheetId="12">
        <row r="13">
          <cell r="A13" t="str">
            <v>million toe</v>
          </cell>
          <cell r="C13">
            <v>1990</v>
          </cell>
          <cell r="D13">
            <v>1991</v>
          </cell>
          <cell r="E13">
            <v>1992</v>
          </cell>
          <cell r="F13">
            <v>1993</v>
          </cell>
          <cell r="G13">
            <v>1994</v>
          </cell>
          <cell r="H13">
            <v>1995</v>
          </cell>
          <cell r="I13">
            <v>1996</v>
          </cell>
          <cell r="J13">
            <v>1997</v>
          </cell>
          <cell r="K13">
            <v>1998</v>
          </cell>
          <cell r="L13">
            <v>1999</v>
          </cell>
          <cell r="M13">
            <v>2000</v>
          </cell>
          <cell r="N13">
            <v>2001</v>
          </cell>
          <cell r="O13">
            <v>2002</v>
          </cell>
          <cell r="P13">
            <v>2003</v>
          </cell>
          <cell r="Q13">
            <v>2004</v>
          </cell>
          <cell r="R13">
            <v>2005</v>
          </cell>
          <cell r="S13">
            <v>2006</v>
          </cell>
          <cell r="T13">
            <v>2007</v>
          </cell>
          <cell r="U13">
            <v>2008</v>
          </cell>
          <cell r="V13">
            <v>2009</v>
          </cell>
        </row>
        <row r="14">
          <cell r="C14">
            <v>3</v>
          </cell>
          <cell r="D14">
            <v>4</v>
          </cell>
          <cell r="E14">
            <v>5</v>
          </cell>
          <cell r="F14">
            <v>6</v>
          </cell>
          <cell r="G14">
            <v>7</v>
          </cell>
          <cell r="H14">
            <v>8</v>
          </cell>
          <cell r="I14">
            <v>9</v>
          </cell>
          <cell r="J14">
            <v>10</v>
          </cell>
          <cell r="K14">
            <v>11</v>
          </cell>
          <cell r="L14">
            <v>12</v>
          </cell>
          <cell r="M14">
            <v>13</v>
          </cell>
          <cell r="N14">
            <v>14</v>
          </cell>
          <cell r="O14">
            <v>15</v>
          </cell>
          <cell r="P14">
            <v>16</v>
          </cell>
          <cell r="Q14">
            <v>17</v>
          </cell>
          <cell r="R14">
            <v>18</v>
          </cell>
          <cell r="S14">
            <v>19</v>
          </cell>
          <cell r="T14">
            <v>20</v>
          </cell>
          <cell r="U14">
            <v>21</v>
          </cell>
          <cell r="V14">
            <v>22</v>
          </cell>
        </row>
        <row r="15">
          <cell r="A15" t="str">
            <v>Coal and lignite</v>
          </cell>
          <cell r="C15">
            <v>453.31400000000002</v>
          </cell>
          <cell r="D15">
            <v>432.37799999999999</v>
          </cell>
          <cell r="E15">
            <v>403.78800000000001</v>
          </cell>
          <cell r="F15">
            <v>379.01299999999998</v>
          </cell>
          <cell r="G15">
            <v>369.72699999999998</v>
          </cell>
          <cell r="H15">
            <v>364.709</v>
          </cell>
          <cell r="I15">
            <v>361.95299999999997</v>
          </cell>
          <cell r="J15">
            <v>348.90800000000002</v>
          </cell>
          <cell r="K15">
            <v>332.95100000000002</v>
          </cell>
          <cell r="L15">
            <v>313.13600000000002</v>
          </cell>
          <cell r="M15">
            <v>320.78199999999998</v>
          </cell>
          <cell r="N15">
            <v>322.548</v>
          </cell>
          <cell r="O15">
            <v>319.61599999999999</v>
          </cell>
          <cell r="P15">
            <v>330.05599999999998</v>
          </cell>
          <cell r="Q15">
            <v>327.09500000000003</v>
          </cell>
          <cell r="R15">
            <v>317.26</v>
          </cell>
          <cell r="S15">
            <v>325.25799999999998</v>
          </cell>
          <cell r="T15">
            <v>328.61799999999999</v>
          </cell>
          <cell r="U15">
            <v>305.39499999999998</v>
          </cell>
          <cell r="V15">
            <v>267.91399999999999</v>
          </cell>
          <cell r="W15" t="str">
            <v>solid fuels, as in EN26 'graph1 primary cons by fuel'</v>
          </cell>
        </row>
        <row r="16">
          <cell r="A16" t="str">
            <v>Oil</v>
          </cell>
          <cell r="C16">
            <v>632.93399999999997</v>
          </cell>
          <cell r="D16">
            <v>639.63300000000004</v>
          </cell>
          <cell r="E16">
            <v>636.774</v>
          </cell>
          <cell r="F16">
            <v>635.94899999999996</v>
          </cell>
          <cell r="G16">
            <v>640.58000000000004</v>
          </cell>
          <cell r="H16">
            <v>651.91</v>
          </cell>
          <cell r="I16">
            <v>664.78300000000002</v>
          </cell>
          <cell r="J16">
            <v>663.01599999999996</v>
          </cell>
          <cell r="K16">
            <v>678.40800000000002</v>
          </cell>
          <cell r="L16">
            <v>671.22299999999996</v>
          </cell>
          <cell r="M16">
            <v>660.97199999999998</v>
          </cell>
          <cell r="N16">
            <v>676.01199999999994</v>
          </cell>
          <cell r="O16">
            <v>670.89800000000002</v>
          </cell>
          <cell r="P16">
            <v>674.95100000000002</v>
          </cell>
          <cell r="Q16">
            <v>676.82500000000005</v>
          </cell>
          <cell r="R16">
            <v>678.13</v>
          </cell>
          <cell r="S16">
            <v>674.173</v>
          </cell>
          <cell r="T16">
            <v>658.86599999999999</v>
          </cell>
          <cell r="U16">
            <v>658.48699999999997</v>
          </cell>
          <cell r="V16">
            <v>622.85799999999995</v>
          </cell>
          <cell r="W16" t="str">
            <v>Total petroleum products, Supply, transformation, consumption - oil - annual data (nrg_102a) </v>
          </cell>
        </row>
        <row r="17">
          <cell r="A17" t="str">
            <v>Gas</v>
          </cell>
          <cell r="C17">
            <v>295.93400000000003</v>
          </cell>
          <cell r="D17">
            <v>305.41699999999997</v>
          </cell>
          <cell r="E17">
            <v>296.55900000000003</v>
          </cell>
          <cell r="F17">
            <v>307.83100000000002</v>
          </cell>
          <cell r="G17">
            <v>307.58600000000001</v>
          </cell>
          <cell r="H17">
            <v>334.14100000000002</v>
          </cell>
          <cell r="I17">
            <v>367.69200000000001</v>
          </cell>
          <cell r="J17">
            <v>359.84</v>
          </cell>
          <cell r="K17">
            <v>371.40300000000002</v>
          </cell>
          <cell r="L17">
            <v>382.79399999999998</v>
          </cell>
          <cell r="M17">
            <v>393.935</v>
          </cell>
          <cell r="N17">
            <v>404.04700000000003</v>
          </cell>
          <cell r="O17">
            <v>405.58800000000002</v>
          </cell>
          <cell r="P17">
            <v>425.58699999999999</v>
          </cell>
          <cell r="Q17">
            <v>435.23200000000003</v>
          </cell>
          <cell r="R17">
            <v>446.02300000000002</v>
          </cell>
          <cell r="S17">
            <v>438.09500000000003</v>
          </cell>
          <cell r="T17">
            <v>432.59899999999999</v>
          </cell>
          <cell r="U17">
            <v>440.834</v>
          </cell>
          <cell r="V17">
            <v>416.79199999999997</v>
          </cell>
          <cell r="W17" t="str">
            <v>Gas - 4000, Supply, transformation, consumption - gas - annual data (nrg_103a)</v>
          </cell>
        </row>
        <row r="18">
          <cell r="A18" t="str">
            <v>Nuclear</v>
          </cell>
          <cell r="C18">
            <v>205.20500000000001</v>
          </cell>
          <cell r="D18">
            <v>211.54</v>
          </cell>
          <cell r="E18">
            <v>213.494</v>
          </cell>
          <cell r="F18">
            <v>222.483</v>
          </cell>
          <cell r="G18">
            <v>221.59100000000001</v>
          </cell>
          <cell r="H18">
            <v>227.30099999999999</v>
          </cell>
          <cell r="I18">
            <v>238.95400000000001</v>
          </cell>
          <cell r="J18">
            <v>241.96600000000001</v>
          </cell>
          <cell r="K18">
            <v>240.71600000000001</v>
          </cell>
          <cell r="L18">
            <v>243.43100000000001</v>
          </cell>
          <cell r="M18">
            <v>243.84100000000001</v>
          </cell>
          <cell r="N18">
            <v>252.66499999999999</v>
          </cell>
          <cell r="O18">
            <v>255.55600000000001</v>
          </cell>
          <cell r="P18">
            <v>257.017</v>
          </cell>
          <cell r="Q18">
            <v>260.286</v>
          </cell>
          <cell r="R18">
            <v>257.51600000000002</v>
          </cell>
          <cell r="S18">
            <v>255.499</v>
          </cell>
          <cell r="T18">
            <v>241.41</v>
          </cell>
          <cell r="U18">
            <v>241.90899999999999</v>
          </cell>
          <cell r="V18">
            <v>230.767</v>
          </cell>
          <cell r="W18" t="str">
            <v>Nuclear heat, Supply, transformation - nuclear energy - annual data (nrg_104a) </v>
          </cell>
        </row>
        <row r="19">
          <cell r="A19" t="str">
            <v>Renewables</v>
          </cell>
          <cell r="C19">
            <v>70.695999999999998</v>
          </cell>
          <cell r="D19">
            <v>73.114000000000004</v>
          </cell>
          <cell r="E19">
            <v>75.239999999999995</v>
          </cell>
          <cell r="F19">
            <v>79.736999999999995</v>
          </cell>
          <cell r="G19">
            <v>80.760000000000005</v>
          </cell>
          <cell r="H19">
            <v>82.881</v>
          </cell>
          <cell r="I19">
            <v>86.363</v>
          </cell>
          <cell r="J19">
            <v>89.953999999999994</v>
          </cell>
          <cell r="K19">
            <v>92.5</v>
          </cell>
          <cell r="L19">
            <v>92.757999999999996</v>
          </cell>
          <cell r="M19">
            <v>96.944000000000003</v>
          </cell>
          <cell r="N19">
            <v>99.891999999999996</v>
          </cell>
          <cell r="O19">
            <v>97.65</v>
          </cell>
          <cell r="P19">
            <v>103.85599999999999</v>
          </cell>
          <cell r="Q19">
            <v>111.506</v>
          </cell>
          <cell r="R19">
            <v>116.035</v>
          </cell>
          <cell r="S19">
            <v>123.834</v>
          </cell>
          <cell r="T19">
            <v>134.512</v>
          </cell>
          <cell r="U19">
            <v>144.23699999999999</v>
          </cell>
          <cell r="V19">
            <v>152.59700000000001</v>
          </cell>
          <cell r="W19" t="str">
            <v>renewable energies 5500, supply, trans, con - renewables and waste (nrg_1071a)</v>
          </cell>
        </row>
        <row r="20">
          <cell r="A20" t="str">
            <v>Other (industrial waste, net electricity imports)</v>
          </cell>
          <cell r="C20">
            <v>5.0890000000000004</v>
          </cell>
          <cell r="D20">
            <v>3.1240000000000001</v>
          </cell>
          <cell r="E20">
            <v>3.9369999999999998</v>
          </cell>
          <cell r="F20">
            <v>3.9249999999999998</v>
          </cell>
          <cell r="G20">
            <v>4.0019999999999998</v>
          </cell>
          <cell r="H20">
            <v>4.5380000000000003</v>
          </cell>
          <cell r="I20">
            <v>2.6419999999999999</v>
          </cell>
          <cell r="J20">
            <v>3.129</v>
          </cell>
          <cell r="K20">
            <v>2.8250000000000002</v>
          </cell>
          <cell r="L20">
            <v>3.677</v>
          </cell>
          <cell r="M20">
            <v>4.6269999999999998</v>
          </cell>
          <cell r="N20">
            <v>4.0839999999999996</v>
          </cell>
          <cell r="O20">
            <v>4.6710000000000003</v>
          </cell>
          <cell r="P20">
            <v>3.2130000000000001</v>
          </cell>
          <cell r="Q20">
            <v>2.6110000000000002</v>
          </cell>
          <cell r="R20">
            <v>2.9449999999999998</v>
          </cell>
          <cell r="S20">
            <v>2.3079999999999998</v>
          </cell>
          <cell r="T20">
            <v>3.3330000000000002</v>
          </cell>
          <cell r="U20">
            <v>3.6219999999999999</v>
          </cell>
          <cell r="V20">
            <v>4.7140000000000004</v>
          </cell>
          <cell r="W20" t="str">
            <v>electrical energy (6000)+derived heat (5200)+industrial wastes (7100)</v>
          </cell>
        </row>
        <row r="21">
          <cell r="A21" t="str">
            <v>Total (as reported)</v>
          </cell>
          <cell r="C21">
            <v>1665.14</v>
          </cell>
          <cell r="D21">
            <v>1667.2570000000001</v>
          </cell>
          <cell r="E21">
            <v>1631.9079999999999</v>
          </cell>
          <cell r="F21">
            <v>1631.1559999999999</v>
          </cell>
          <cell r="G21">
            <v>1626.537</v>
          </cell>
          <cell r="H21">
            <v>1668.07</v>
          </cell>
          <cell r="I21">
            <v>1725.213</v>
          </cell>
          <cell r="J21">
            <v>1709.819</v>
          </cell>
          <cell r="K21">
            <v>1721.9670000000001</v>
          </cell>
          <cell r="L21">
            <v>1710.5150000000001</v>
          </cell>
          <cell r="M21">
            <v>1724.741</v>
          </cell>
          <cell r="N21">
            <v>1763.145</v>
          </cell>
          <cell r="O21">
            <v>1757.9590000000001</v>
          </cell>
          <cell r="P21">
            <v>1799.057</v>
          </cell>
          <cell r="Q21">
            <v>1818.24</v>
          </cell>
          <cell r="R21">
            <v>1823.078</v>
          </cell>
          <cell r="S21">
            <v>1824.7059999999999</v>
          </cell>
          <cell r="T21">
            <v>1806.3779999999999</v>
          </cell>
          <cell r="U21">
            <v>1801.75</v>
          </cell>
          <cell r="V21">
            <v>1702.7550000000001</v>
          </cell>
          <cell r="W21" t="str">
            <v>All products (below)</v>
          </cell>
        </row>
        <row r="22">
          <cell r="A22" t="str">
            <v>Total (for shares)</v>
          </cell>
          <cell r="C22">
            <v>1663.1719999999998</v>
          </cell>
          <cell r="D22">
            <v>1665.2059999999999</v>
          </cell>
          <cell r="E22">
            <v>1629.7919999999997</v>
          </cell>
          <cell r="F22">
            <v>1628.9380000000001</v>
          </cell>
          <cell r="G22">
            <v>1624.2459999999999</v>
          </cell>
          <cell r="H22">
            <v>1665.48</v>
          </cell>
          <cell r="I22">
            <v>1722.3869999999999</v>
          </cell>
          <cell r="J22">
            <v>1706.8129999999999</v>
          </cell>
          <cell r="K22">
            <v>1718.8030000000001</v>
          </cell>
          <cell r="L22">
            <v>1707.0189999999998</v>
          </cell>
          <cell r="M22">
            <v>1721.1009999999997</v>
          </cell>
          <cell r="N22">
            <v>1759.248</v>
          </cell>
          <cell r="O22">
            <v>1753.9790000000003</v>
          </cell>
          <cell r="P22">
            <v>1794.68</v>
          </cell>
          <cell r="Q22">
            <v>1813.5550000000003</v>
          </cell>
          <cell r="R22">
            <v>1817.9090000000001</v>
          </cell>
          <cell r="S22">
            <v>1819.1670000000001</v>
          </cell>
          <cell r="T22">
            <v>1799.338</v>
          </cell>
          <cell r="U22">
            <v>1794.4840000000002</v>
          </cell>
          <cell r="V22">
            <v>1695.6419999999998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6">
          <cell r="F56">
            <v>1301</v>
          </cell>
          <cell r="G56">
            <v>1702755</v>
          </cell>
          <cell r="H56">
            <v>55.164894538556631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BJ135"/>
  <sheetViews>
    <sheetView tabSelected="1" topLeftCell="AO6" zoomScale="85" zoomScaleNormal="85" workbookViewId="0">
      <selection activeCell="BL79" sqref="BL79"/>
    </sheetView>
  </sheetViews>
  <sheetFormatPr defaultRowHeight="12.75" x14ac:dyDescent="0.2"/>
  <cols>
    <col min="1" max="1" width="12.140625" customWidth="1"/>
    <col min="2" max="2" width="18.5703125" customWidth="1"/>
    <col min="3" max="12" width="8.85546875" customWidth="1"/>
    <col min="13" max="13" width="11.7109375" customWidth="1"/>
    <col min="14" max="14" width="7.7109375" customWidth="1"/>
    <col min="15" max="15" width="8" customWidth="1"/>
    <col min="16" max="26" width="9.140625" customWidth="1"/>
    <col min="27" max="27" width="7.85546875" customWidth="1"/>
    <col min="28" max="36" width="8.7109375" customWidth="1"/>
    <col min="39" max="39" width="17.42578125" customWidth="1"/>
    <col min="40" max="40" width="10.5703125" customWidth="1"/>
    <col min="50" max="50" width="11" bestFit="1" customWidth="1"/>
  </cols>
  <sheetData>
    <row r="1" spans="1:58" x14ac:dyDescent="0.2">
      <c r="A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58" x14ac:dyDescent="0.2">
      <c r="D2" s="4" t="s">
        <v>1</v>
      </c>
      <c r="E2" s="5"/>
      <c r="F2" s="5"/>
      <c r="G2" s="5"/>
      <c r="H2" s="5"/>
      <c r="I2" s="5"/>
      <c r="J2" s="5"/>
      <c r="K2" s="5" t="s">
        <v>2</v>
      </c>
      <c r="L2" s="5"/>
    </row>
    <row r="3" spans="1:58" x14ac:dyDescent="0.2">
      <c r="B3" s="6" t="s">
        <v>3</v>
      </c>
      <c r="K3" s="5" t="s">
        <v>4</v>
      </c>
      <c r="P3" s="6" t="s">
        <v>5</v>
      </c>
      <c r="Q3" s="6"/>
      <c r="R3" s="6"/>
      <c r="S3" s="6"/>
      <c r="AB3" s="6" t="s">
        <v>6</v>
      </c>
      <c r="AL3" s="6" t="s">
        <v>7</v>
      </c>
      <c r="AM3" s="6"/>
    </row>
    <row r="4" spans="1:58" x14ac:dyDescent="0.2">
      <c r="K4" s="5" t="s">
        <v>8</v>
      </c>
    </row>
    <row r="5" spans="1:58" x14ac:dyDescent="0.2">
      <c r="A5" s="5"/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 t="s">
        <v>9</v>
      </c>
      <c r="N5" s="6"/>
      <c r="O5" s="6"/>
      <c r="P5" s="6">
        <v>2000</v>
      </c>
      <c r="Q5" s="6">
        <v>2001</v>
      </c>
      <c r="R5" s="6">
        <v>2002</v>
      </c>
      <c r="S5" s="6">
        <v>2003</v>
      </c>
      <c r="T5" s="6">
        <v>2004</v>
      </c>
      <c r="U5" s="6">
        <v>2005</v>
      </c>
      <c r="V5" s="6">
        <v>2006</v>
      </c>
      <c r="W5" s="6">
        <v>2007</v>
      </c>
      <c r="X5" s="6">
        <v>2008</v>
      </c>
      <c r="Y5" s="6">
        <v>2009</v>
      </c>
      <c r="Z5" s="6"/>
      <c r="AA5" s="6"/>
      <c r="AB5" s="6">
        <v>2000</v>
      </c>
      <c r="AC5" s="6">
        <v>2001</v>
      </c>
      <c r="AD5" s="6">
        <v>2002</v>
      </c>
      <c r="AE5" s="6">
        <v>2003</v>
      </c>
      <c r="AF5" s="6">
        <v>2004</v>
      </c>
      <c r="AG5" s="6">
        <v>2005</v>
      </c>
      <c r="AH5" s="6">
        <v>2006</v>
      </c>
      <c r="AI5" s="6">
        <v>2007</v>
      </c>
      <c r="AJ5" s="6">
        <v>2008</v>
      </c>
      <c r="AK5" s="6">
        <v>2009</v>
      </c>
      <c r="AM5" s="6"/>
      <c r="AN5" s="7" t="s">
        <v>10</v>
      </c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</row>
    <row r="6" spans="1:58" x14ac:dyDescent="0.2">
      <c r="A6" s="6" t="s">
        <v>11</v>
      </c>
      <c r="AL6" s="6" t="s">
        <v>12</v>
      </c>
      <c r="AN6" s="6">
        <v>2000</v>
      </c>
      <c r="AO6" s="6">
        <v>2001</v>
      </c>
      <c r="AP6" s="6">
        <v>2002</v>
      </c>
      <c r="AQ6" s="6">
        <v>2003</v>
      </c>
      <c r="AR6" s="6">
        <v>2004</v>
      </c>
      <c r="AS6" s="6">
        <v>2005</v>
      </c>
      <c r="AT6" s="6">
        <v>2006</v>
      </c>
      <c r="AU6" s="6">
        <v>2007</v>
      </c>
      <c r="AV6" s="6">
        <v>2008</v>
      </c>
      <c r="AW6" s="6">
        <v>2009</v>
      </c>
    </row>
    <row r="7" spans="1:58" x14ac:dyDescent="0.2">
      <c r="A7" t="s">
        <v>13</v>
      </c>
      <c r="B7" s="5" t="s">
        <v>14</v>
      </c>
      <c r="C7" s="9">
        <f>IFERROR(VLOOKUP($A7,'[1]Fig 1 data EU27 NG imp'!$B$87:$W$150,'[1]Fig 1 data EU27 NG imp'!N$84,0),0)</f>
        <v>97.586175280140893</v>
      </c>
      <c r="D7" s="9">
        <f>IFERROR(VLOOKUP($A7,'[1]Fig 1 data EU27 NG imp'!$B$87:$W$150,'[1]Fig 1 data EU27 NG imp'!O$84,0),0)</f>
        <v>94.497654299633098</v>
      </c>
      <c r="E7" s="9">
        <f>IFERROR(VLOOKUP($A7,'[1]Fig 1 data EU27 NG imp'!$B$87:$W$150,'[1]Fig 1 data EU27 NG imp'!P$84,0),0)</f>
        <v>97.456209677556302</v>
      </c>
      <c r="F7" s="9">
        <f>IFERROR(VLOOKUP($A7,'[1]Fig 1 data EU27 NG imp'!$B$87:$W$150,'[1]Fig 1 data EU27 NG imp'!Q$84,0),0)</f>
        <v>104.73724988824769</v>
      </c>
      <c r="G7" s="9">
        <f>IFERROR(VLOOKUP($A7,'[1]Fig 1 data EU27 NG imp'!$B$87:$W$150,'[1]Fig 1 data EU27 NG imp'!R$84,0),0)</f>
        <v>105.79496696981819</v>
      </c>
      <c r="H7" s="9">
        <f>IFERROR(VLOOKUP($A7,'[1]Fig 1 data EU27 NG imp'!$B$87:$W$150,'[1]Fig 1 data EU27 NG imp'!S$84,0),0)</f>
        <v>109.6242660897021</v>
      </c>
      <c r="I7" s="9">
        <f>IFERROR(VLOOKUP($A7,'[1]Fig 1 data EU27 NG imp'!$B$87:$W$150,'[1]Fig 1 data EU27 NG imp'!T$84,0),0)</f>
        <v>109.57209498194941</v>
      </c>
      <c r="J7" s="9">
        <f>IFERROR(VLOOKUP($A7,'[1]Fig 1 data EU27 NG imp'!$B$87:$W$150,'[1]Fig 1 data EU27 NG imp'!U$84,0),0)</f>
        <v>104.38918454966849</v>
      </c>
      <c r="K7" s="9">
        <f>IFERROR(VLOOKUP($A7,'[1]Fig 1 data EU27 NG imp'!$B$87:$W$150,'[1]Fig 1 data EU27 NG imp'!V$84,0),0)</f>
        <v>109.7939350445814</v>
      </c>
      <c r="L7" s="9">
        <f>IFERROR(VLOOKUP($A7,'[1]Fig 1 data EU27 NG imp'!$B$87:$W$150,'[1]Fig 1 data EU27 NG imp'!W$84,0),0)</f>
        <v>97.165474517953797</v>
      </c>
      <c r="M7" s="10">
        <f t="shared" ref="M7:M13" si="0">L7/$L$13</f>
        <v>0.343758793340044</v>
      </c>
      <c r="N7" s="11"/>
      <c r="O7" s="11"/>
      <c r="P7" s="12">
        <f>IFERROR(VLOOKUP($A7,'[1]Fig 1 data EU27 NG ex'!$B$72:$W$122,'[1]Fig 1 data EU27 NG ex'!N$69,0),0)</f>
        <v>0</v>
      </c>
      <c r="Q7" s="12">
        <f>IFERROR(VLOOKUP($A7,'[1]Fig 1 data EU27 NG ex'!$B$72:$W$122,'[1]Fig 1 data EU27 NG ex'!O$69,0),0)</f>
        <v>0</v>
      </c>
      <c r="R7" s="12">
        <f>IFERROR(VLOOKUP($A7,'[1]Fig 1 data EU27 NG ex'!$B$72:$W$122,'[1]Fig 1 data EU27 NG ex'!P$69,0),0)</f>
        <v>0</v>
      </c>
      <c r="S7" s="12">
        <f>IFERROR(VLOOKUP($A7,'[1]Fig 1 data EU27 NG ex'!$B$72:$W$122,'[1]Fig 1 data EU27 NG ex'!Q$69,0),0)</f>
        <v>0</v>
      </c>
      <c r="T7" s="12">
        <f>IFERROR(VLOOKUP($A7,'[1]Fig 1 data EU27 NG ex'!$B$72:$W$122,'[1]Fig 1 data EU27 NG ex'!R$69,0),0)</f>
        <v>0</v>
      </c>
      <c r="U7" s="12">
        <f>IFERROR(VLOOKUP($A7,'[1]Fig 1 data EU27 NG ex'!$B$72:$W$122,'[1]Fig 1 data EU27 NG ex'!S$69,0),0)</f>
        <v>0</v>
      </c>
      <c r="V7" s="12">
        <f>IFERROR(VLOOKUP($A7,'[1]Fig 1 data EU27 NG ex'!$B$72:$W$122,'[1]Fig 1 data EU27 NG ex'!T$69,0),0)</f>
        <v>0</v>
      </c>
      <c r="W7" s="12">
        <f>IFERROR(VLOOKUP($A7,'[1]Fig 1 data EU27 NG ex'!$B$72:$W$122,'[1]Fig 1 data EU27 NG ex'!U$69,0),0)</f>
        <v>0</v>
      </c>
      <c r="X7" s="12">
        <f>IFERROR(VLOOKUP($A7,'[1]Fig 1 data EU27 NG ex'!$B$72:$W$122,'[1]Fig 1 data EU27 NG ex'!V$69,0),0)</f>
        <v>0</v>
      </c>
      <c r="Y7" s="12">
        <f>IFERROR(VLOOKUP($A7,'[1]Fig 1 data EU27 NG ex'!$B$72:$W$122,'[1]Fig 1 data EU27 NG ex'!W$69,0),0)</f>
        <v>0</v>
      </c>
      <c r="Z7" s="9"/>
      <c r="AA7" s="9"/>
      <c r="AB7" s="13">
        <f t="shared" ref="AB7:AK16" si="1">C7-P7</f>
        <v>97.586175280140893</v>
      </c>
      <c r="AC7" s="13">
        <f t="shared" si="1"/>
        <v>94.497654299633098</v>
      </c>
      <c r="AD7" s="13">
        <f t="shared" si="1"/>
        <v>97.456209677556302</v>
      </c>
      <c r="AE7" s="13">
        <f t="shared" si="1"/>
        <v>104.73724988824769</v>
      </c>
      <c r="AF7" s="13">
        <f t="shared" si="1"/>
        <v>105.79496696981819</v>
      </c>
      <c r="AG7" s="13">
        <f t="shared" si="1"/>
        <v>109.6242660897021</v>
      </c>
      <c r="AH7" s="13">
        <f t="shared" si="1"/>
        <v>109.57209498194941</v>
      </c>
      <c r="AI7" s="13">
        <f>J7-W7</f>
        <v>104.38918454966849</v>
      </c>
      <c r="AJ7" s="13">
        <f>K7-X7</f>
        <v>109.7939350445814</v>
      </c>
      <c r="AK7" s="13">
        <f>L7-Y7</f>
        <v>97.165474517953797</v>
      </c>
      <c r="AM7" t="s">
        <v>14</v>
      </c>
      <c r="AN7" s="14">
        <f>(C7-P7)/'[1]Fig 1 data GIEC'!M$17</f>
        <v>0.24772151568187872</v>
      </c>
      <c r="AO7" s="14">
        <f>(D7-Q7)/'[1]Fig 1 data GIEC'!N$17</f>
        <v>0.23387787633526072</v>
      </c>
      <c r="AP7" s="14">
        <f>(E7-R7)/'[1]Fig 1 data GIEC'!O$17</f>
        <v>0.2402837600657719</v>
      </c>
      <c r="AQ7" s="14">
        <f>(F7-S7)/'[1]Fig 1 data GIEC'!P$17</f>
        <v>0.24610067950442022</v>
      </c>
      <c r="AR7" s="14">
        <f>(G7-T7)/'[1]Fig 1 data GIEC'!Q$17</f>
        <v>0.24307717945789414</v>
      </c>
      <c r="AS7" s="14">
        <f>(H7-U7)/'[1]Fig 1 data GIEC'!R$17</f>
        <v>0.24578164374864547</v>
      </c>
      <c r="AT7" s="14">
        <f>(I7-V7)/'[1]Fig 1 data GIEC'!S$17</f>
        <v>0.25011035273616317</v>
      </c>
      <c r="AU7" s="14">
        <f>(J7-W7)/'[1]Fig 1 data GIEC'!T$17</f>
        <v>0.24130704081532434</v>
      </c>
      <c r="AV7" s="14">
        <f>(K7-X7)/'[1]Fig 1 data GIEC'!U$17</f>
        <v>0.24905958942500217</v>
      </c>
      <c r="AW7" s="15">
        <f>(L7-Y7)/'[1]Fig 1 data GIEC'!V$17</f>
        <v>0.23312701423720658</v>
      </c>
    </row>
    <row r="8" spans="1:58" x14ac:dyDescent="0.2">
      <c r="A8" t="s">
        <v>15</v>
      </c>
      <c r="B8" s="5" t="s">
        <v>16</v>
      </c>
      <c r="C8" s="9">
        <f>IFERROR(VLOOKUP($A8,'[1]Fig 1 data EU27 NG imp'!$B$87:$W$150,'[1]Fig 1 data EU27 NG imp'!N$84,0),0)</f>
        <v>41.295807108638101</v>
      </c>
      <c r="D8" s="9">
        <f>IFERROR(VLOOKUP($A8,'[1]Fig 1 data EU27 NG imp'!$B$87:$W$150,'[1]Fig 1 data EU27 NG imp'!O$84,0),0)</f>
        <v>45.219323766750293</v>
      </c>
      <c r="E8" s="9">
        <f>IFERROR(VLOOKUP($A8,'[1]Fig 1 data EU27 NG imp'!$B$87:$W$150,'[1]Fig 1 data EU27 NG imp'!P$84,0),0)</f>
        <v>56.839938233639401</v>
      </c>
      <c r="F8" s="9">
        <f>IFERROR(VLOOKUP($A8,'[1]Fig 1 data EU27 NG imp'!$B$87:$W$150,'[1]Fig 1 data EU27 NG imp'!Q$84,0),0)</f>
        <v>59.290626041819998</v>
      </c>
      <c r="G8" s="9">
        <f>IFERROR(VLOOKUP($A8,'[1]Fig 1 data EU27 NG imp'!$B$87:$W$150,'[1]Fig 1 data EU27 NG imp'!R$84,0),0)</f>
        <v>60.226202112162298</v>
      </c>
      <c r="H8" s="9">
        <f>IFERROR(VLOOKUP($A8,'[1]Fig 1 data EU27 NG imp'!$B$87:$W$150,'[1]Fig 1 data EU27 NG imp'!S$84,0),0)</f>
        <v>65.858747097744896</v>
      </c>
      <c r="I8" s="9">
        <f>IFERROR(VLOOKUP($A8,'[1]Fig 1 data EU27 NG imp'!$B$87:$W$150,'[1]Fig 1 data EU27 NG imp'!T$84,0),0)</f>
        <v>71.0931192654852</v>
      </c>
      <c r="J8" s="9">
        <f>IFERROR(VLOOKUP($A8,'[1]Fig 1 data EU27 NG imp'!$B$87:$W$150,'[1]Fig 1 data EU27 NG imp'!U$84,0),0)</f>
        <v>76.661584287239705</v>
      </c>
      <c r="K8" s="9">
        <f>IFERROR(VLOOKUP($A8,'[1]Fig 1 data EU27 NG imp'!$B$87:$W$150,'[1]Fig 1 data EU27 NG imp'!V$84,0),0)</f>
        <v>84.343398347515489</v>
      </c>
      <c r="L8" s="9">
        <f>IFERROR(VLOOKUP($A8,'[1]Fig 1 data EU27 NG imp'!$B$87:$W$150,'[1]Fig 1 data EU27 NG imp'!W$84,0),0)</f>
        <v>87.094387093193092</v>
      </c>
      <c r="M8" s="10">
        <f t="shared" si="0"/>
        <v>0.3081285977594303</v>
      </c>
      <c r="N8" s="11"/>
      <c r="O8" s="11"/>
      <c r="P8" s="12">
        <f>IFERROR(VLOOKUP($A8,'[1]Fig 1 data EU27 NG ex'!$B$72:$W$122,'[1]Fig 1 data EU27 NG ex'!N$69,0),0)</f>
        <v>0</v>
      </c>
      <c r="Q8" s="12">
        <f>IFERROR(VLOOKUP($A8,'[1]Fig 1 data EU27 NG ex'!$B$72:$W$122,'[1]Fig 1 data EU27 NG ex'!O$69,0),0)</f>
        <v>0</v>
      </c>
      <c r="R8" s="12">
        <f>IFERROR(VLOOKUP($A8,'[1]Fig 1 data EU27 NG ex'!$B$72:$W$122,'[1]Fig 1 data EU27 NG ex'!P$69,0),0)</f>
        <v>0</v>
      </c>
      <c r="S8" s="12">
        <f>IFERROR(VLOOKUP($A8,'[1]Fig 1 data EU27 NG ex'!$B$72:$W$122,'[1]Fig 1 data EU27 NG ex'!Q$69,0),0)</f>
        <v>0</v>
      </c>
      <c r="T8" s="12">
        <f>IFERROR(VLOOKUP($A8,'[1]Fig 1 data EU27 NG ex'!$B$72:$W$122,'[1]Fig 1 data EU27 NG ex'!R$69,0),0)</f>
        <v>0</v>
      </c>
      <c r="U8" s="12">
        <f>IFERROR(VLOOKUP($A8,'[1]Fig 1 data EU27 NG ex'!$B$72:$W$122,'[1]Fig 1 data EU27 NG ex'!S$69,0),0)</f>
        <v>0</v>
      </c>
      <c r="V8" s="12">
        <f>IFERROR(VLOOKUP($A8,'[1]Fig 1 data EU27 NG ex'!$B$72:$W$122,'[1]Fig 1 data EU27 NG ex'!T$69,0),0)</f>
        <v>0</v>
      </c>
      <c r="W8" s="12">
        <f>IFERROR(VLOOKUP($A8,'[1]Fig 1 data EU27 NG ex'!$B$72:$W$122,'[1]Fig 1 data EU27 NG ex'!U$69,0),0)</f>
        <v>1.1844367685100001E-2</v>
      </c>
      <c r="X8" s="12">
        <f>IFERROR(VLOOKUP($A8,'[1]Fig 1 data EU27 NG ex'!$B$72:$W$122,'[1]Fig 1 data EU27 NG ex'!V$69,0),0)</f>
        <v>3.0094582139999999E-2</v>
      </c>
      <c r="Y8" s="12">
        <f>IFERROR(VLOOKUP($A8,'[1]Fig 1 data EU27 NG ex'!$B$72:$W$122,'[1]Fig 1 data EU27 NG ex'!W$69,0),0)</f>
        <v>2.0593292635799999E-2</v>
      </c>
      <c r="Z8" s="9"/>
      <c r="AA8" s="9"/>
      <c r="AB8" s="13">
        <f t="shared" si="1"/>
        <v>41.295807108638101</v>
      </c>
      <c r="AC8" s="13">
        <f t="shared" si="1"/>
        <v>45.219323766750293</v>
      </c>
      <c r="AD8" s="13">
        <f t="shared" si="1"/>
        <v>56.839938233639401</v>
      </c>
      <c r="AE8" s="13">
        <f t="shared" si="1"/>
        <v>59.290626041819998</v>
      </c>
      <c r="AF8" s="13">
        <f t="shared" si="1"/>
        <v>60.226202112162298</v>
      </c>
      <c r="AG8" s="13">
        <f t="shared" si="1"/>
        <v>65.858747097744896</v>
      </c>
      <c r="AH8" s="13">
        <f t="shared" si="1"/>
        <v>71.0931192654852</v>
      </c>
      <c r="AI8" s="13">
        <f t="shared" si="1"/>
        <v>76.649739919554605</v>
      </c>
      <c r="AJ8" s="13">
        <f t="shared" si="1"/>
        <v>84.313303765375494</v>
      </c>
      <c r="AK8" s="13">
        <f t="shared" si="1"/>
        <v>87.073793800557297</v>
      </c>
      <c r="AM8" t="s">
        <v>16</v>
      </c>
      <c r="AN8" s="14">
        <f>(C8-P8)/'[1]Fig 1 data GIEC'!M$17</f>
        <v>0.10482898729140112</v>
      </c>
      <c r="AO8" s="14">
        <f>(D8-Q8)/'[1]Fig 1 data GIEC'!N$17</f>
        <v>0.11191599929401849</v>
      </c>
      <c r="AP8" s="14">
        <f>(E8-R8)/'[1]Fig 1 data GIEC'!O$17</f>
        <v>0.14014206099203971</v>
      </c>
      <c r="AQ8" s="14">
        <f>(F8-S8)/'[1]Fig 1 data GIEC'!P$17</f>
        <v>0.13931493687969793</v>
      </c>
      <c r="AR8" s="14">
        <f>(G8-T8)/'[1]Fig 1 data GIEC'!Q$17</f>
        <v>0.13837723814462699</v>
      </c>
      <c r="AS8" s="14">
        <f>(H8-U8)/'[1]Fig 1 data GIEC'!R$17</f>
        <v>0.14765773760040377</v>
      </c>
      <c r="AT8" s="14">
        <f>(I8-V8)/'[1]Fig 1 data GIEC'!S$17</f>
        <v>0.16227786043092296</v>
      </c>
      <c r="AU8" s="14">
        <f>(J8-W8)/'[1]Fig 1 data GIEC'!T$17</f>
        <v>0.17718427439627601</v>
      </c>
      <c r="AV8" s="14">
        <f>(K8-X8)/'[1]Fig 1 data GIEC'!U$17</f>
        <v>0.19125862289518389</v>
      </c>
      <c r="AW8" s="15">
        <f>(L8-Y8)/'[1]Fig 1 data GIEC'!V$17</f>
        <v>0.20891426371081331</v>
      </c>
    </row>
    <row r="9" spans="1:58" x14ac:dyDescent="0.2">
      <c r="A9" t="s">
        <v>17</v>
      </c>
      <c r="B9" s="5" t="s">
        <v>18</v>
      </c>
      <c r="C9" s="9">
        <f>IFERROR(VLOOKUP($A9,'[1]Fig 1 data EU27 NG imp'!$B$87:$W$150,'[1]Fig 1 data EU27 NG imp'!N$84,0),0)</f>
        <v>47.357586820057499</v>
      </c>
      <c r="D9" s="9">
        <f>IFERROR(VLOOKUP($A9,'[1]Fig 1 data EU27 NG imp'!$B$87:$W$150,'[1]Fig 1 data EU27 NG imp'!O$84,0),0)</f>
        <v>42.0718389013782</v>
      </c>
      <c r="E9" s="9">
        <f>IFERROR(VLOOKUP($A9,'[1]Fig 1 data EU27 NG imp'!$B$87:$W$150,'[1]Fig 1 data EU27 NG imp'!P$84,0),0)</f>
        <v>45.840003027257694</v>
      </c>
      <c r="F9" s="9">
        <f>IFERROR(VLOOKUP($A9,'[1]Fig 1 data EU27 NG imp'!$B$87:$W$150,'[1]Fig 1 data EU27 NG imp'!Q$84,0),0)</f>
        <v>46.405910148270294</v>
      </c>
      <c r="G9" s="9">
        <f>IFERROR(VLOOKUP($A9,'[1]Fig 1 data EU27 NG imp'!$B$87:$W$150,'[1]Fig 1 data EU27 NG imp'!R$84,0),0)</f>
        <v>43.898042634023696</v>
      </c>
      <c r="H9" s="9">
        <f>IFERROR(VLOOKUP($A9,'[1]Fig 1 data EU27 NG imp'!$B$87:$W$150,'[1]Fig 1 data EU27 NG imp'!S$84,0),0)</f>
        <v>48.513025309062598</v>
      </c>
      <c r="I9" s="9">
        <f>IFERROR(VLOOKUP($A9,'[1]Fig 1 data EU27 NG imp'!$B$87:$W$150,'[1]Fig 1 data EU27 NG imp'!T$84,0),0)</f>
        <v>45.834822459903599</v>
      </c>
      <c r="J9" s="9">
        <f>IFERROR(VLOOKUP($A9,'[1]Fig 1 data EU27 NG imp'!$B$87:$W$150,'[1]Fig 1 data EU27 NG imp'!U$84,0),0)</f>
        <v>41.8269979795392</v>
      </c>
      <c r="K9" s="9">
        <f>IFERROR(VLOOKUP($A9,'[1]Fig 1 data EU27 NG imp'!$B$87:$W$150,'[1]Fig 1 data EU27 NG imp'!V$84,0),0)</f>
        <v>42.994603278180897</v>
      </c>
      <c r="L9" s="9">
        <f>IFERROR(VLOOKUP($A9,'[1]Fig 1 data EU27 NG imp'!$B$87:$W$150,'[1]Fig 1 data EU27 NG imp'!W$84,0),0)</f>
        <v>40.134220726424402</v>
      </c>
      <c r="M9" s="16">
        <f t="shared" si="0"/>
        <v>0.14198964557116822</v>
      </c>
      <c r="N9" s="11"/>
      <c r="O9" s="11"/>
      <c r="P9" s="12">
        <f>IFERROR(VLOOKUP($A9,'[1]Fig 1 data EU27 NG ex'!$B$72:$W$122,'[1]Fig 1 data EU27 NG ex'!N$69,0),0)</f>
        <v>0</v>
      </c>
      <c r="Q9" s="12">
        <f>IFERROR(VLOOKUP($A9,'[1]Fig 1 data EU27 NG ex'!$B$72:$W$122,'[1]Fig 1 data EU27 NG ex'!O$69,0),0)</f>
        <v>0</v>
      </c>
      <c r="R9" s="12">
        <f>IFERROR(VLOOKUP($A9,'[1]Fig 1 data EU27 NG ex'!$B$72:$W$122,'[1]Fig 1 data EU27 NG ex'!P$69,0),0)</f>
        <v>0</v>
      </c>
      <c r="S9" s="12">
        <f>IFERROR(VLOOKUP($A9,'[1]Fig 1 data EU27 NG ex'!$B$72:$W$122,'[1]Fig 1 data EU27 NG ex'!Q$69,0),0)</f>
        <v>0</v>
      </c>
      <c r="T9" s="12">
        <f>IFERROR(VLOOKUP($A9,'[1]Fig 1 data EU27 NG ex'!$B$72:$W$122,'[1]Fig 1 data EU27 NG ex'!R$69,0),0)</f>
        <v>0</v>
      </c>
      <c r="U9" s="12">
        <f>IFERROR(VLOOKUP($A9,'[1]Fig 1 data EU27 NG ex'!$B$72:$W$122,'[1]Fig 1 data EU27 NG ex'!S$69,0),0)</f>
        <v>0</v>
      </c>
      <c r="V9" s="12">
        <f>IFERROR(VLOOKUP($A9,'[1]Fig 1 data EU27 NG ex'!$B$72:$W$122,'[1]Fig 1 data EU27 NG ex'!T$69,0),0)</f>
        <v>0</v>
      </c>
      <c r="W9" s="12">
        <f>IFERROR(VLOOKUP($A9,'[1]Fig 1 data EU27 NG ex'!$B$72:$W$122,'[1]Fig 1 data EU27 NG ex'!U$69,0),0)</f>
        <v>0</v>
      </c>
      <c r="X9" s="12">
        <f>IFERROR(VLOOKUP($A9,'[1]Fig 1 data EU27 NG ex'!$B$72:$W$122,'[1]Fig 1 data EU27 NG ex'!V$69,0),0)</f>
        <v>0</v>
      </c>
      <c r="Y9" s="12">
        <f>IFERROR(VLOOKUP($A9,'[1]Fig 1 data EU27 NG ex'!$B$72:$W$122,'[1]Fig 1 data EU27 NG ex'!W$69,0),0)</f>
        <v>0</v>
      </c>
      <c r="Z9" s="9"/>
      <c r="AA9" s="9"/>
      <c r="AB9" s="13">
        <f t="shared" si="1"/>
        <v>47.357586820057499</v>
      </c>
      <c r="AC9" s="13">
        <f t="shared" si="1"/>
        <v>42.0718389013782</v>
      </c>
      <c r="AD9" s="13">
        <f t="shared" si="1"/>
        <v>45.840003027257694</v>
      </c>
      <c r="AE9" s="13">
        <f t="shared" si="1"/>
        <v>46.405910148270294</v>
      </c>
      <c r="AF9" s="13">
        <f t="shared" si="1"/>
        <v>43.898042634023696</v>
      </c>
      <c r="AG9" s="13">
        <f t="shared" si="1"/>
        <v>48.513025309062598</v>
      </c>
      <c r="AH9" s="13">
        <f t="shared" si="1"/>
        <v>45.834822459903599</v>
      </c>
      <c r="AI9" s="13">
        <f t="shared" si="1"/>
        <v>41.8269979795392</v>
      </c>
      <c r="AJ9" s="13">
        <f t="shared" si="1"/>
        <v>42.994603278180897</v>
      </c>
      <c r="AK9" s="13">
        <f t="shared" si="1"/>
        <v>40.134220726424402</v>
      </c>
      <c r="AM9" t="s">
        <v>18</v>
      </c>
      <c r="AN9" s="17">
        <f>(C9-P9)/'[1]Fig 1 data GIEC'!M$17</f>
        <v>0.12021675357624353</v>
      </c>
      <c r="AO9" s="14">
        <f>(D9-Q9)/'[1]Fig 1 data GIEC'!N$17</f>
        <v>0.10412610142230531</v>
      </c>
      <c r="AP9" s="14">
        <f>(E9-R9)/'[1]Fig 1 data GIEC'!O$17</f>
        <v>0.11302110276255138</v>
      </c>
      <c r="AQ9" s="14">
        <f>(F9-S9)/'[1]Fig 1 data GIEC'!P$17</f>
        <v>0.10903977364973623</v>
      </c>
      <c r="AR9" s="14">
        <f>(G9-T9)/'[1]Fig 1 data GIEC'!Q$17</f>
        <v>0.10086124787245353</v>
      </c>
      <c r="AS9" s="14">
        <f>(H9-U9)/'[1]Fig 1 data GIEC'!R$17</f>
        <v>0.10876799023606988</v>
      </c>
      <c r="AT9" s="14">
        <f>(I9-V9)/'[1]Fig 1 data GIEC'!S$17</f>
        <v>0.10462302117098711</v>
      </c>
      <c r="AU9" s="14">
        <f>(J9-W9)/'[1]Fig 1 data GIEC'!T$17</f>
        <v>9.668768993811637E-2</v>
      </c>
      <c r="AV9" s="14">
        <f>(K9-X9)/'[1]Fig 1 data GIEC'!U$17</f>
        <v>9.7530143496601662E-2</v>
      </c>
      <c r="AW9" s="14">
        <f>(L9-Y9)/'[1]Fig 1 data GIEC'!V$17</f>
        <v>9.6293164759458927E-2</v>
      </c>
    </row>
    <row r="10" spans="1:58" x14ac:dyDescent="0.2">
      <c r="A10" t="s">
        <v>19</v>
      </c>
      <c r="B10" t="s">
        <v>20</v>
      </c>
      <c r="C10" s="9">
        <f>IFERROR(VLOOKUP($A10,'[1]Fig 1 data EU27 NG imp'!$B$87:$W$150,'[1]Fig 1 data EU27 NG imp'!N$84,0),0)</f>
        <v>3.6977642998019995</v>
      </c>
      <c r="D10" s="9">
        <f>IFERROR(VLOOKUP($A10,'[1]Fig 1 data EU27 NG imp'!$B$87:$W$150,'[1]Fig 1 data EU27 NG imp'!O$84,0),0)</f>
        <v>4.645743637212</v>
      </c>
      <c r="E10" s="9">
        <f>IFERROR(VLOOKUP($A10,'[1]Fig 1 data EU27 NG imp'!$B$87:$W$150,'[1]Fig 1 data EU27 NG imp'!P$84,0),0)</f>
        <v>4.6836198184482001</v>
      </c>
      <c r="F10" s="9">
        <f>IFERROR(VLOOKUP($A10,'[1]Fig 1 data EU27 NG imp'!$B$87:$W$150,'[1]Fig 1 data EU27 NG imp'!Q$84,0),0)</f>
        <v>7.2211734883629006</v>
      </c>
      <c r="G10" s="9">
        <f>IFERROR(VLOOKUP($A10,'[1]Fig 1 data EU27 NG imp'!$B$87:$W$150,'[1]Fig 1 data EU27 NG imp'!R$84,0),0)</f>
        <v>8.8190023348259992</v>
      </c>
      <c r="H10" s="9">
        <f>IFERROR(VLOOKUP($A10,'[1]Fig 1 data EU27 NG imp'!$B$87:$W$150,'[1]Fig 1 data EU27 NG imp'!S$84,0),0)</f>
        <v>9.3791699891019</v>
      </c>
      <c r="I10" s="9">
        <f>IFERROR(VLOOKUP($A10,'[1]Fig 1 data EU27 NG imp'!$B$87:$W$150,'[1]Fig 1 data EU27 NG imp'!T$84,0),0)</f>
        <v>12.121775244040499</v>
      </c>
      <c r="J10" s="9">
        <f>IFERROR(VLOOKUP($A10,'[1]Fig 1 data EU27 NG imp'!$B$87:$W$150,'[1]Fig 1 data EU27 NG imp'!U$84,0),0)</f>
        <v>12.6465387720417</v>
      </c>
      <c r="K10" s="9">
        <f>IFERROR(VLOOKUP($A10,'[1]Fig 1 data EU27 NG imp'!$B$87:$W$150,'[1]Fig 1 data EU27 NG imp'!V$84,0),0)</f>
        <v>11.6157778376166</v>
      </c>
      <c r="L10" s="9">
        <f>IFERROR(VLOOKUP($A10,'[1]Fig 1 data EU27 NG imp'!$B$87:$W$150,'[1]Fig 1 data EU27 NG imp'!W$84,0),0)</f>
        <v>6.7279662793484993</v>
      </c>
      <c r="M10" s="16">
        <f t="shared" si="0"/>
        <v>2.3802668399401448E-2</v>
      </c>
      <c r="N10" s="11"/>
      <c r="O10" s="11"/>
      <c r="P10" s="12">
        <f>IFERROR(VLOOKUP($A10,'[1]Fig 1 data EU27 NG ex'!$B$72:$W$122,'[1]Fig 1 data EU27 NG ex'!N$69,0),0)</f>
        <v>0</v>
      </c>
      <c r="Q10" s="12">
        <f>IFERROR(VLOOKUP($A10,'[1]Fig 1 data EU27 NG ex'!$B$72:$W$122,'[1]Fig 1 data EU27 NG ex'!O$69,0),0)</f>
        <v>0</v>
      </c>
      <c r="R10" s="12">
        <f>IFERROR(VLOOKUP($A10,'[1]Fig 1 data EU27 NG ex'!$B$72:$W$122,'[1]Fig 1 data EU27 NG ex'!P$69,0),0)</f>
        <v>0</v>
      </c>
      <c r="S10" s="12">
        <f>IFERROR(VLOOKUP($A10,'[1]Fig 1 data EU27 NG ex'!$B$72:$W$122,'[1]Fig 1 data EU27 NG ex'!Q$69,0),0)</f>
        <v>0</v>
      </c>
      <c r="T10" s="12">
        <f>IFERROR(VLOOKUP($A10,'[1]Fig 1 data EU27 NG ex'!$B$72:$W$122,'[1]Fig 1 data EU27 NG ex'!R$69,0),0)</f>
        <v>0</v>
      </c>
      <c r="U10" s="12">
        <f>IFERROR(VLOOKUP($A10,'[1]Fig 1 data EU27 NG ex'!$B$72:$W$122,'[1]Fig 1 data EU27 NG ex'!S$69,0),0)</f>
        <v>0</v>
      </c>
      <c r="V10" s="12">
        <f>IFERROR(VLOOKUP($A10,'[1]Fig 1 data EU27 NG ex'!$B$72:$W$122,'[1]Fig 1 data EU27 NG ex'!T$69,0),0)</f>
        <v>0</v>
      </c>
      <c r="W10" s="12">
        <f>IFERROR(VLOOKUP($A10,'[1]Fig 1 data EU27 NG ex'!$B$72:$W$122,'[1]Fig 1 data EU27 NG ex'!U$69,0),0)</f>
        <v>0</v>
      </c>
      <c r="X10" s="12">
        <f>IFERROR(VLOOKUP($A10,'[1]Fig 1 data EU27 NG ex'!$B$72:$W$122,'[1]Fig 1 data EU27 NG ex'!V$69,0),0)</f>
        <v>0</v>
      </c>
      <c r="Y10" s="12">
        <f>IFERROR(VLOOKUP($A10,'[1]Fig 1 data EU27 NG ex'!$B$72:$W$122,'[1]Fig 1 data EU27 NG ex'!W$69,0),0)</f>
        <v>0</v>
      </c>
      <c r="Z10" s="9"/>
      <c r="AA10" s="9"/>
      <c r="AB10" s="13">
        <f t="shared" si="1"/>
        <v>3.6977642998019995</v>
      </c>
      <c r="AC10" s="13">
        <f t="shared" si="1"/>
        <v>4.645743637212</v>
      </c>
      <c r="AD10" s="13">
        <f t="shared" si="1"/>
        <v>4.6836198184482001</v>
      </c>
      <c r="AE10" s="13">
        <f t="shared" si="1"/>
        <v>7.2211734883629006</v>
      </c>
      <c r="AF10" s="13">
        <f t="shared" si="1"/>
        <v>8.8190023348259992</v>
      </c>
      <c r="AG10" s="13">
        <f t="shared" si="1"/>
        <v>9.3791699891019</v>
      </c>
      <c r="AH10" s="13">
        <f t="shared" si="1"/>
        <v>12.121775244040499</v>
      </c>
      <c r="AI10" s="13">
        <f t="shared" si="1"/>
        <v>12.6465387720417</v>
      </c>
      <c r="AJ10" s="13">
        <f t="shared" si="1"/>
        <v>11.6157778376166</v>
      </c>
      <c r="AK10" s="13">
        <f t="shared" si="1"/>
        <v>6.7279662793484993</v>
      </c>
      <c r="AM10" t="s">
        <v>20</v>
      </c>
      <c r="AN10" s="17">
        <f>(C10-P10)/'[1]Fig 1 data GIEC'!M$17</f>
        <v>9.3867371515656117E-3</v>
      </c>
      <c r="AO10" s="14">
        <f>(D10-Q10)/'[1]Fig 1 data GIEC'!N$17</f>
        <v>1.1498027796795917E-2</v>
      </c>
      <c r="AP10" s="14">
        <f>(E10-R10)/'[1]Fig 1 data GIEC'!O$17</f>
        <v>1.1547727788909435E-2</v>
      </c>
      <c r="AQ10" s="14">
        <f>(F10-S10)/'[1]Fig 1 data GIEC'!P$17</f>
        <v>1.6967561246849411E-2</v>
      </c>
      <c r="AR10" s="14">
        <f>(G10-T10)/'[1]Fig 1 data GIEC'!Q$17</f>
        <v>2.026276177952448E-2</v>
      </c>
      <c r="AS10" s="14">
        <f>(H10-U10)/'[1]Fig 1 data GIEC'!R$17</f>
        <v>2.102844469702661E-2</v>
      </c>
      <c r="AT10" s="14">
        <f>(I10-V10)/'[1]Fig 1 data GIEC'!S$17</f>
        <v>2.7669284616442778E-2</v>
      </c>
      <c r="AU10" s="14">
        <f>(J10-W10)/'[1]Fig 1 data GIEC'!T$17</f>
        <v>2.9233860392746398E-2</v>
      </c>
      <c r="AV10" s="14">
        <f>(K10-X10)/'[1]Fig 1 data GIEC'!U$17</f>
        <v>2.6349550709828643E-2</v>
      </c>
      <c r="AW10" s="14">
        <f>(L10-Y10)/'[1]Fig 1 data GIEC'!V$17</f>
        <v>1.6142263477582342E-2</v>
      </c>
    </row>
    <row r="11" spans="1:58" x14ac:dyDescent="0.2">
      <c r="A11" t="s">
        <v>21</v>
      </c>
      <c r="B11" t="s">
        <v>22</v>
      </c>
      <c r="C11" s="9">
        <f>IFERROR(VLOOKUP($A11,'[1]Fig 1 data EU27 NG imp'!$B$87:$W$150,'[1]Fig 1 data EU27 NG imp'!N$84,0),0)</f>
        <v>0.71887358280419988</v>
      </c>
      <c r="D11" s="9">
        <f>IFERROR(VLOOKUP($A11,'[1]Fig 1 data EU27 NG imp'!$B$87:$W$150,'[1]Fig 1 data EU27 NG imp'!O$84,0),0)</f>
        <v>0.7140154574016</v>
      </c>
      <c r="E11" s="9">
        <f>IFERROR(VLOOKUP($A11,'[1]Fig 1 data EU27 NG imp'!$B$87:$W$150,'[1]Fig 1 data EU27 NG imp'!P$84,0),0)</f>
        <v>0.54892517823359999</v>
      </c>
      <c r="F11" s="9">
        <f>IFERROR(VLOOKUP($A11,'[1]Fig 1 data EU27 NG imp'!$B$87:$W$150,'[1]Fig 1 data EU27 NG imp'!Q$84,0),0)</f>
        <v>0.653267393739</v>
      </c>
      <c r="G11" s="9">
        <f>IFERROR(VLOOKUP($A11,'[1]Fig 1 data EU27 NG imp'!$B$87:$W$150,'[1]Fig 1 data EU27 NG imp'!R$84,0),0)</f>
        <v>1.0277084839508999</v>
      </c>
      <c r="H11" s="9">
        <f>IFERROR(VLOOKUP($A11,'[1]Fig 1 data EU27 NG imp'!$B$87:$W$150,'[1]Fig 1 data EU27 NG imp'!S$84,0),0)</f>
        <v>4.5034177598199001</v>
      </c>
      <c r="I11" s="9">
        <f>IFERROR(VLOOKUP($A11,'[1]Fig 1 data EU27 NG imp'!$B$87:$W$150,'[1]Fig 1 data EU27 NG imp'!T$84,0),0)</f>
        <v>6.9034821816149998</v>
      </c>
      <c r="J11" s="9">
        <f>IFERROR(VLOOKUP($A11,'[1]Fig 1 data EU27 NG imp'!$B$87:$W$150,'[1]Fig 1 data EU27 NG imp'!U$84,0),0)</f>
        <v>8.2462379483114994</v>
      </c>
      <c r="K11" s="9">
        <f>IFERROR(VLOOKUP($A11,'[1]Fig 1 data EU27 NG imp'!$B$87:$W$150,'[1]Fig 1 data EU27 NG imp'!V$84,0),0)</f>
        <v>8.5555887565805993</v>
      </c>
      <c r="L11" s="9">
        <f>IFERROR(VLOOKUP($A11,'[1]Fig 1 data EU27 NG imp'!$B$87:$W$150,'[1]Fig 1 data EU27 NG imp'!W$84,0),0)</f>
        <v>8.1659928946481983</v>
      </c>
      <c r="M11" s="16">
        <f t="shared" si="0"/>
        <v>2.8890219265784046E-2</v>
      </c>
      <c r="N11" s="11"/>
      <c r="O11" s="11"/>
      <c r="P11" s="12">
        <f>IFERROR(VLOOKUP($A11,'[1]Fig 1 data EU27 NG ex'!$B$72:$W$122,'[1]Fig 1 data EU27 NG ex'!N$69,0),0)</f>
        <v>0</v>
      </c>
      <c r="Q11" s="12">
        <f>IFERROR(VLOOKUP($A11,'[1]Fig 1 data EU27 NG ex'!$B$72:$W$122,'[1]Fig 1 data EU27 NG ex'!O$69,0),0)</f>
        <v>0</v>
      </c>
      <c r="R11" s="12">
        <f>IFERROR(VLOOKUP($A11,'[1]Fig 1 data EU27 NG ex'!$B$72:$W$122,'[1]Fig 1 data EU27 NG ex'!P$69,0),0)</f>
        <v>0</v>
      </c>
      <c r="S11" s="12">
        <f>IFERROR(VLOOKUP($A11,'[1]Fig 1 data EU27 NG ex'!$B$72:$W$122,'[1]Fig 1 data EU27 NG ex'!Q$69,0),0)</f>
        <v>0</v>
      </c>
      <c r="T11" s="12">
        <f>IFERROR(VLOOKUP($A11,'[1]Fig 1 data EU27 NG ex'!$B$72:$W$122,'[1]Fig 1 data EU27 NG ex'!R$69,0),0)</f>
        <v>0</v>
      </c>
      <c r="U11" s="12">
        <f>IFERROR(VLOOKUP($A11,'[1]Fig 1 data EU27 NG ex'!$B$72:$W$122,'[1]Fig 1 data EU27 NG ex'!S$69,0),0)</f>
        <v>0</v>
      </c>
      <c r="V11" s="12">
        <f>IFERROR(VLOOKUP($A11,'[1]Fig 1 data EU27 NG ex'!$B$72:$W$122,'[1]Fig 1 data EU27 NG ex'!T$69,0),0)</f>
        <v>0</v>
      </c>
      <c r="W11" s="12">
        <f>IFERROR(VLOOKUP($A11,'[1]Fig 1 data EU27 NG ex'!$B$72:$W$122,'[1]Fig 1 data EU27 NG ex'!U$69,0),0)</f>
        <v>0</v>
      </c>
      <c r="X11" s="12">
        <f>IFERROR(VLOOKUP($A11,'[1]Fig 1 data EU27 NG ex'!$B$72:$W$122,'[1]Fig 1 data EU27 NG ex'!V$69,0),0)</f>
        <v>0</v>
      </c>
      <c r="Y11" s="12">
        <f>IFERROR(VLOOKUP($A11,'[1]Fig 1 data EU27 NG ex'!$B$72:$W$122,'[1]Fig 1 data EU27 NG ex'!W$69,0),0)</f>
        <v>0</v>
      </c>
      <c r="Z11" s="9"/>
      <c r="AA11" s="9"/>
      <c r="AB11" s="13">
        <f t="shared" si="1"/>
        <v>0.71887358280419988</v>
      </c>
      <c r="AC11" s="13">
        <f t="shared" si="1"/>
        <v>0.7140154574016</v>
      </c>
      <c r="AD11" s="13">
        <f t="shared" si="1"/>
        <v>0.54892517823359999</v>
      </c>
      <c r="AE11" s="13">
        <f t="shared" si="1"/>
        <v>0.653267393739</v>
      </c>
      <c r="AF11" s="13">
        <f t="shared" si="1"/>
        <v>1.0277084839508999</v>
      </c>
      <c r="AG11" s="13">
        <f t="shared" si="1"/>
        <v>4.5034177598199001</v>
      </c>
      <c r="AH11" s="13">
        <f t="shared" si="1"/>
        <v>6.9034821816149998</v>
      </c>
      <c r="AI11" s="13">
        <f t="shared" si="1"/>
        <v>8.2462379483114994</v>
      </c>
      <c r="AJ11" s="13">
        <f t="shared" si="1"/>
        <v>8.5555887565805993</v>
      </c>
      <c r="AK11" s="13">
        <f t="shared" si="1"/>
        <v>8.1659928946481983</v>
      </c>
      <c r="AL11" s="18"/>
      <c r="AM11" t="s">
        <v>23</v>
      </c>
      <c r="AN11" s="17">
        <f>(C11-P11)/'[1]Fig 1 data GIEC'!M$17</f>
        <v>1.8248532950974141E-3</v>
      </c>
      <c r="AO11" s="14">
        <f>(D11-Q11)/'[1]Fig 1 data GIEC'!N$17</f>
        <v>1.767159408191621E-3</v>
      </c>
      <c r="AP11" s="14">
        <f>(E11-R11)/'[1]Fig 1 data GIEC'!O$17</f>
        <v>1.3534058656409951E-3</v>
      </c>
      <c r="AQ11" s="14">
        <f>(F11-S11)/'[1]Fig 1 data GIEC'!P$17</f>
        <v>1.5349796721680878E-3</v>
      </c>
      <c r="AR11" s="14">
        <f>(G11-T11)/'[1]Fig 1 data GIEC'!Q$17</f>
        <v>2.3612888848956416E-3</v>
      </c>
      <c r="AS11" s="14">
        <f>(H11-U11)/'[1]Fig 1 data GIEC'!R$17</f>
        <v>1.0096828548796587E-2</v>
      </c>
      <c r="AT11" s="14">
        <f>(I11-V11)/'[1]Fig 1 data GIEC'!S$17</f>
        <v>1.5757957022141316E-2</v>
      </c>
      <c r="AU11" s="14">
        <f>(J11-W11)/'[1]Fig 1 data GIEC'!T$17</f>
        <v>1.906208277945973E-2</v>
      </c>
      <c r="AV11" s="14">
        <f>(K11-X11)/'[1]Fig 1 data GIEC'!U$17</f>
        <v>1.940773342478257E-2</v>
      </c>
      <c r="AW11" s="14">
        <f>(L11-Y11)/'[1]Fig 1 data GIEC'!V$17</f>
        <v>1.9592489526306163E-2</v>
      </c>
    </row>
    <row r="12" spans="1:58" x14ac:dyDescent="0.2">
      <c r="A12" t="s">
        <v>24</v>
      </c>
      <c r="B12" t="s">
        <v>25</v>
      </c>
      <c r="C12" s="9">
        <f>VLOOKUP($A12,'[1]Fig 1 data EU27 NG imp'!$B$87:$W$150,'[1]Fig 1 data EU27 NG imp'!N$84,0)-SUM(C7:C11)-C14</f>
        <v>7.2884348794457949</v>
      </c>
      <c r="D12" s="9">
        <f>VLOOKUP($A15,'[1]Fig 1 data EU27 NG imp'!$B$87:$W$150,'[1]Fig 1 data EU27 NG imp'!O$84,0)-SUM(D7:D11)-D14</f>
        <v>10.231126113355202</v>
      </c>
      <c r="E12" s="9">
        <f>VLOOKUP($A15,'[1]Fig 1 data EU27 NG imp'!$B$87:$W$150,'[1]Fig 1 data EU27 NG imp'!P$84,0)-SUM(E7:E11)-E14</f>
        <v>9.4130478901395307</v>
      </c>
      <c r="F12" s="9">
        <f>VLOOKUP($A15,'[1]Fig 1 data EU27 NG imp'!$B$87:$W$150,'[1]Fig 1 data EU27 NG imp'!Q$84,0)-SUM(F7:F11)-F14</f>
        <v>13.4134777017495</v>
      </c>
      <c r="G12" s="9">
        <f>VLOOKUP($A15,'[1]Fig 1 data EU27 NG imp'!$B$87:$W$150,'[1]Fig 1 data EU27 NG imp'!R$84,0)-SUM(G7:G11)-G14</f>
        <v>25.368593449124759</v>
      </c>
      <c r="H12" s="9">
        <f>VLOOKUP($A15,'[1]Fig 1 data EU27 NG imp'!$B$87:$W$150,'[1]Fig 1 data EU27 NG imp'!S$84,0)-SUM(H7:H11)-H14</f>
        <v>29.998021523590779</v>
      </c>
      <c r="I12" s="9">
        <f>VLOOKUP($A15,'[1]Fig 1 data EU27 NG imp'!$B$87:$W$150,'[1]Fig 1 data EU27 NG imp'!T$84,0)-SUM(I7:I11)-I14</f>
        <v>34.047720465390022</v>
      </c>
      <c r="J12" s="9">
        <f>VLOOKUP($A15,'[1]Fig 1 data EU27 NG imp'!$B$87:$W$150,'[1]Fig 1 data EU27 NG imp'!U$84,0)-SUM(J7:J11)-J14</f>
        <v>30.494001733388103</v>
      </c>
      <c r="K12" s="9">
        <f>VLOOKUP($A15,'[1]Fig 1 data EU27 NG imp'!$B$87:$W$150,'[1]Fig 1 data EU27 NG imp'!V$84,0)-SUM(K7:K11)-K14</f>
        <v>30.860145317381381</v>
      </c>
      <c r="L12" s="9">
        <f>VLOOKUP($A15,'[1]Fig 1 data EU27 NG imp'!$B$87:$W$150,'[1]Fig 1 data EU27 NG imp'!W$84,0)-SUM(L7:L11)-L14</f>
        <v>43.367926569627613</v>
      </c>
      <c r="M12" s="16">
        <f t="shared" si="0"/>
        <v>0.15343007566417194</v>
      </c>
      <c r="N12" s="11"/>
      <c r="O12" s="11"/>
      <c r="P12" s="9">
        <f>'[1]Fig 1 data EU27 NG ex'!N125-SUM(P7:P11)</f>
        <v>5.412489101748899</v>
      </c>
      <c r="Q12" s="9">
        <f>'[1]Fig 1 data EU27 NG ex'!O125-SUM(Q7:Q11)</f>
        <v>6.6755372180345995</v>
      </c>
      <c r="R12" s="9">
        <f>'[1]Fig 1 data EU27 NG ex'!P125-SUM(R7:R11)</f>
        <v>7.5386713299399091</v>
      </c>
      <c r="S12" s="9">
        <f>'[1]Fig 1 data EU27 NG ex'!Q125-SUM(S7:S11)</f>
        <v>8.6887142902898962</v>
      </c>
      <c r="T12" s="9">
        <f>'[1]Fig 1 data EU27 NG ex'!R125-SUM(T7:T11)</f>
        <v>10.447355686031104</v>
      </c>
      <c r="U12" s="9">
        <f>'[1]Fig 1 data EU27 NG ex'!S125-SUM(U7:U11)</f>
        <v>10.531770988933797</v>
      </c>
      <c r="V12" s="9">
        <f>'[1]Fig 1 data EU27 NG ex'!T125-SUM(V7:V11)</f>
        <v>13.128503505013819</v>
      </c>
      <c r="W12" s="9">
        <f>'[1]Fig 1 data EU27 NG ex'!U125-SUM(W7:W11)</f>
        <v>13.506469960562098</v>
      </c>
      <c r="X12" s="9">
        <f>'[1]Fig 1 data EU27 NG ex'!V125-SUM(X7:X11)</f>
        <v>13.640820773687103</v>
      </c>
      <c r="Y12" s="9">
        <f>'[1]Fig 1 data EU27 NG ex'!W125-SUM(Y7:Y11)</f>
        <v>14.917647909366911</v>
      </c>
      <c r="Z12" s="9"/>
      <c r="AA12" s="9"/>
      <c r="AB12" s="13">
        <f t="shared" si="1"/>
        <v>1.875945777696896</v>
      </c>
      <c r="AC12" s="13">
        <f t="shared" si="1"/>
        <v>3.5555888953206027</v>
      </c>
      <c r="AD12" s="13">
        <f t="shared" si="1"/>
        <v>1.8743765601996216</v>
      </c>
      <c r="AE12" s="13">
        <f t="shared" si="1"/>
        <v>4.7247634114596035</v>
      </c>
      <c r="AF12" s="13">
        <f t="shared" si="1"/>
        <v>14.921237763093655</v>
      </c>
      <c r="AG12" s="13">
        <f t="shared" si="1"/>
        <v>19.466250534656982</v>
      </c>
      <c r="AH12" s="13">
        <f t="shared" si="1"/>
        <v>20.919216960376204</v>
      </c>
      <c r="AI12" s="13">
        <f>J12-W12</f>
        <v>16.987531772826003</v>
      </c>
      <c r="AJ12" s="13">
        <f t="shared" si="1"/>
        <v>17.219324543694277</v>
      </c>
      <c r="AK12" s="13">
        <f t="shared" si="1"/>
        <v>28.4502786602607</v>
      </c>
      <c r="AL12" s="18"/>
      <c r="AM12" t="s">
        <v>25</v>
      </c>
      <c r="AN12" s="17">
        <f>(C12-P12)/'[1]Fig 1 data GIEC'!M$17</f>
        <v>4.7620693203114621E-3</v>
      </c>
      <c r="AO12" s="14">
        <f>(D12-Q12)/'[1]Fig 1 data GIEC'!N$17</f>
        <v>8.7999388569166524E-3</v>
      </c>
      <c r="AP12" s="14">
        <f>(E12-R12)/'[1]Fig 1 data GIEC'!O$17</f>
        <v>4.621380711953069E-3</v>
      </c>
      <c r="AQ12" s="14">
        <f>(F12-S12)/'[1]Fig 1 data GIEC'!P$17</f>
        <v>1.1101756894500076E-2</v>
      </c>
      <c r="AR12" s="14">
        <f>(G12-T12)/'[1]Fig 1 data GIEC'!Q$17</f>
        <v>3.4283411520967332E-2</v>
      </c>
      <c r="AS12" s="14">
        <f>(H12-U12)/'[1]Fig 1 data GIEC'!R$17</f>
        <v>4.364405094503418E-2</v>
      </c>
      <c r="AT12" s="14">
        <f>(I12-V12)/'[1]Fig 1 data GIEC'!S$17</f>
        <v>4.7750412491300298E-2</v>
      </c>
      <c r="AU12" s="14">
        <f>(J12-W12)/'[1]Fig 1 data GIEC'!T$17</f>
        <v>3.926854147334137E-2</v>
      </c>
      <c r="AV12" s="14">
        <f>(K12-X12)/'[1]Fig 1 data GIEC'!U$17</f>
        <v>3.9060790555388823E-2</v>
      </c>
      <c r="AW12" s="14">
        <f>(L12-Y12)/'[1]Fig 1 data GIEC'!V$17</f>
        <v>6.8260136135676081E-2</v>
      </c>
    </row>
    <row r="13" spans="1:58" x14ac:dyDescent="0.2">
      <c r="B13" s="6" t="s">
        <v>26</v>
      </c>
      <c r="C13" s="19">
        <f t="shared" ref="C13:L13" si="2">SUM(C7:C12)</f>
        <v>197.94464197088848</v>
      </c>
      <c r="D13" s="19">
        <f t="shared" si="2"/>
        <v>197.37970217573039</v>
      </c>
      <c r="E13" s="19">
        <f t="shared" si="2"/>
        <v>214.7817438252747</v>
      </c>
      <c r="F13" s="19">
        <f t="shared" si="2"/>
        <v>231.72170466218938</v>
      </c>
      <c r="G13" s="19">
        <f t="shared" si="2"/>
        <v>245.13451598390583</v>
      </c>
      <c r="H13" s="19">
        <f t="shared" si="2"/>
        <v>267.87664776902216</v>
      </c>
      <c r="I13" s="19">
        <f t="shared" si="2"/>
        <v>279.57301459838374</v>
      </c>
      <c r="J13" s="19">
        <f t="shared" si="2"/>
        <v>274.26454527018871</v>
      </c>
      <c r="K13" s="19">
        <f t="shared" si="2"/>
        <v>288.16344858185641</v>
      </c>
      <c r="L13" s="19">
        <f t="shared" si="2"/>
        <v>282.65596808119562</v>
      </c>
      <c r="M13" s="16">
        <f t="shared" si="0"/>
        <v>1</v>
      </c>
      <c r="N13" s="20"/>
      <c r="O13" s="20"/>
      <c r="P13" s="19">
        <f t="shared" ref="P13:Y13" si="3">SUM(P7:P12)</f>
        <v>5.412489101748899</v>
      </c>
      <c r="Q13" s="19">
        <f t="shared" si="3"/>
        <v>6.6755372180345995</v>
      </c>
      <c r="R13" s="19">
        <f t="shared" si="3"/>
        <v>7.5386713299399091</v>
      </c>
      <c r="S13" s="19">
        <f t="shared" si="3"/>
        <v>8.6887142902898962</v>
      </c>
      <c r="T13" s="19">
        <f t="shared" si="3"/>
        <v>10.447355686031104</v>
      </c>
      <c r="U13" s="19">
        <f t="shared" si="3"/>
        <v>10.531770988933797</v>
      </c>
      <c r="V13" s="19">
        <f t="shared" si="3"/>
        <v>13.128503505013819</v>
      </c>
      <c r="W13" s="19">
        <f t="shared" si="3"/>
        <v>13.518314328247198</v>
      </c>
      <c r="X13" s="19">
        <f t="shared" si="3"/>
        <v>13.670915355827104</v>
      </c>
      <c r="Y13" s="19">
        <f t="shared" si="3"/>
        <v>14.938241202002711</v>
      </c>
      <c r="Z13" s="19"/>
      <c r="AA13" s="19"/>
      <c r="AB13" s="21">
        <f t="shared" si="1"/>
        <v>192.53215286913959</v>
      </c>
      <c r="AC13" s="21">
        <f t="shared" si="1"/>
        <v>190.70416495769578</v>
      </c>
      <c r="AD13" s="21">
        <f t="shared" si="1"/>
        <v>207.24307249533479</v>
      </c>
      <c r="AE13" s="21">
        <f t="shared" si="1"/>
        <v>223.03299037189947</v>
      </c>
      <c r="AF13" s="21">
        <f t="shared" si="1"/>
        <v>234.68716029787473</v>
      </c>
      <c r="AG13" s="21">
        <f t="shared" si="1"/>
        <v>257.34487678008838</v>
      </c>
      <c r="AH13" s="21">
        <f t="shared" si="1"/>
        <v>266.4445110933699</v>
      </c>
      <c r="AI13" s="21">
        <f t="shared" si="1"/>
        <v>260.74623094194152</v>
      </c>
      <c r="AJ13" s="21">
        <f t="shared" si="1"/>
        <v>274.49253322602931</v>
      </c>
      <c r="AK13" s="21">
        <f t="shared" si="1"/>
        <v>267.71772687919292</v>
      </c>
      <c r="AL13" s="15">
        <f>AK13/AK83</f>
        <v>0.28333679804691286</v>
      </c>
      <c r="AN13" s="17">
        <f>(C13-P13)/'[1]Fig 1 data GIEC'!M$17</f>
        <v>0.48874091631649791</v>
      </c>
      <c r="AO13" s="14">
        <f>(D13-Q13)/'[1]Fig 1 data GIEC'!N$17</f>
        <v>0.47198510311348868</v>
      </c>
      <c r="AP13" s="14">
        <f>(E13-R13)/'[1]Fig 1 data GIEC'!O$17</f>
        <v>0.51096943818686646</v>
      </c>
      <c r="AQ13" s="14">
        <f>(F13-S13)/'[1]Fig 1 data GIEC'!P$17</f>
        <v>0.52405968784737189</v>
      </c>
      <c r="AR13" s="14">
        <f>(G13-T13)/'[1]Fig 1 data GIEC'!Q$17</f>
        <v>0.53922312766036207</v>
      </c>
      <c r="AS13" s="15">
        <f>(H13-U13)/'[1]Fig 1 data GIEC'!R$17</f>
        <v>0.57697669577597654</v>
      </c>
      <c r="AT13" s="14">
        <f>(I13-V13)/'[1]Fig 1 data GIEC'!S$17</f>
        <v>0.6081888884679576</v>
      </c>
      <c r="AU13" s="14">
        <f>(J13-W13)/'[1]Fig 1 data GIEC'!T$17</f>
        <v>0.60274348979526426</v>
      </c>
      <c r="AV13" s="14">
        <f>(K13-X13)/'[1]Fig 1 data GIEC'!U$17</f>
        <v>0.62266643050678783</v>
      </c>
      <c r="AW13" s="15">
        <f>(L13-Y13)/'[1]Fig 1 data GIEC'!V$17</f>
        <v>0.64232933184704344</v>
      </c>
    </row>
    <row r="14" spans="1:58" x14ac:dyDescent="0.2">
      <c r="B14" s="22" t="s">
        <v>27</v>
      </c>
      <c r="C14" s="23">
        <f>P14</f>
        <v>43.516894751220597</v>
      </c>
      <c r="D14" s="23">
        <f t="shared" ref="D14:L14" si="4">Q14</f>
        <v>49.053201562345492</v>
      </c>
      <c r="E14" s="23">
        <f t="shared" si="4"/>
        <v>51.805824013910687</v>
      </c>
      <c r="F14" s="23">
        <f t="shared" si="4"/>
        <v>50.311821475830598</v>
      </c>
      <c r="G14" s="23">
        <f t="shared" si="4"/>
        <v>50.372741508533991</v>
      </c>
      <c r="H14" s="23">
        <f t="shared" si="4"/>
        <v>49.569753568648508</v>
      </c>
      <c r="I14" s="23">
        <f t="shared" si="4"/>
        <v>53.16440093236077</v>
      </c>
      <c r="J14" s="23">
        <f t="shared" si="4"/>
        <v>53.522311498525795</v>
      </c>
      <c r="K14" s="23">
        <f t="shared" si="4"/>
        <v>59.207586491243688</v>
      </c>
      <c r="L14" s="23">
        <f t="shared" si="4"/>
        <v>55.509671718530981</v>
      </c>
      <c r="M14" s="23"/>
      <c r="N14" s="20"/>
      <c r="O14" s="20"/>
      <c r="P14" s="23">
        <f>P15-P13</f>
        <v>43.516894751220597</v>
      </c>
      <c r="Q14" s="23">
        <f t="shared" ref="Q14:Y14" si="5">Q15-Q13</f>
        <v>49.053201562345492</v>
      </c>
      <c r="R14" s="23">
        <f t="shared" si="5"/>
        <v>51.805824013910687</v>
      </c>
      <c r="S14" s="23">
        <f t="shared" si="5"/>
        <v>50.311821475830598</v>
      </c>
      <c r="T14" s="23">
        <f t="shared" si="5"/>
        <v>50.372741508533991</v>
      </c>
      <c r="U14" s="23">
        <f t="shared" si="5"/>
        <v>49.569753568648508</v>
      </c>
      <c r="V14" s="23">
        <f t="shared" si="5"/>
        <v>53.16440093236077</v>
      </c>
      <c r="W14" s="23">
        <f t="shared" si="5"/>
        <v>53.522311498525795</v>
      </c>
      <c r="X14" s="23">
        <f t="shared" si="5"/>
        <v>59.207586491243688</v>
      </c>
      <c r="Y14" s="23">
        <f t="shared" si="5"/>
        <v>55.509671718530981</v>
      </c>
      <c r="Z14" s="23"/>
      <c r="AA14" s="23"/>
      <c r="AB14" s="24">
        <f t="shared" si="1"/>
        <v>0</v>
      </c>
      <c r="AC14" s="24">
        <f t="shared" si="1"/>
        <v>0</v>
      </c>
      <c r="AD14" s="24">
        <f t="shared" si="1"/>
        <v>0</v>
      </c>
      <c r="AE14" s="24">
        <f t="shared" si="1"/>
        <v>0</v>
      </c>
      <c r="AF14" s="24">
        <f t="shared" si="1"/>
        <v>0</v>
      </c>
      <c r="AG14" s="24">
        <f t="shared" si="1"/>
        <v>0</v>
      </c>
      <c r="AH14" s="24">
        <f t="shared" si="1"/>
        <v>0</v>
      </c>
      <c r="AI14" s="24">
        <f t="shared" si="1"/>
        <v>0</v>
      </c>
      <c r="AJ14" s="24">
        <f t="shared" si="1"/>
        <v>0</v>
      </c>
      <c r="AK14" s="24">
        <f t="shared" si="1"/>
        <v>0</v>
      </c>
      <c r="AL14" s="18"/>
      <c r="AN14" s="25"/>
      <c r="AO14" s="26"/>
      <c r="AP14" s="26"/>
      <c r="AQ14" s="26"/>
      <c r="AR14" s="26"/>
      <c r="AS14" s="26"/>
      <c r="AT14" s="26"/>
      <c r="AU14" s="26"/>
    </row>
    <row r="15" spans="1:58" x14ac:dyDescent="0.2">
      <c r="A15" t="s">
        <v>24</v>
      </c>
      <c r="B15" s="6" t="s">
        <v>28</v>
      </c>
      <c r="C15" s="9">
        <f>VLOOKUP($A15,'[1]Fig 1 data EU27 NG imp'!$B$87:$W$150,'[1]Fig 1 data EU27 NG imp'!N$84,0)</f>
        <v>241.46153672210909</v>
      </c>
      <c r="D15" s="9">
        <f>VLOOKUP($A15,'[1]Fig 1 data EU27 NG imp'!$B$87:$W$150,'[1]Fig 1 data EU27 NG imp'!O$84,0)</f>
        <v>246.43290373807588</v>
      </c>
      <c r="E15" s="9">
        <f>VLOOKUP($A15,'[1]Fig 1 data EU27 NG imp'!$B$87:$W$150,'[1]Fig 1 data EU27 NG imp'!P$84,0)</f>
        <v>266.5875678391854</v>
      </c>
      <c r="F15" s="9">
        <f>VLOOKUP($A15,'[1]Fig 1 data EU27 NG imp'!$B$87:$W$150,'[1]Fig 1 data EU27 NG imp'!Q$84,0)</f>
        <v>282.03352613801997</v>
      </c>
      <c r="G15" s="9">
        <f>VLOOKUP($A15,'[1]Fig 1 data EU27 NG imp'!$B$87:$W$150,'[1]Fig 1 data EU27 NG imp'!R$84,0)</f>
        <v>295.50725749243981</v>
      </c>
      <c r="H15" s="9">
        <f>VLOOKUP($A15,'[1]Fig 1 data EU27 NG imp'!$B$87:$W$150,'[1]Fig 1 data EU27 NG imp'!S$84,0)</f>
        <v>317.44640133767069</v>
      </c>
      <c r="I15" s="9">
        <f>VLOOKUP($A15,'[1]Fig 1 data EU27 NG imp'!$B$87:$W$150,'[1]Fig 1 data EU27 NG imp'!T$84,0)</f>
        <v>332.7374155307445</v>
      </c>
      <c r="J15" s="9">
        <f>VLOOKUP($A15,'[1]Fig 1 data EU27 NG imp'!$B$87:$W$150,'[1]Fig 1 data EU27 NG imp'!U$84,0)</f>
        <v>327.78685676871447</v>
      </c>
      <c r="K15" s="9">
        <f>VLOOKUP($A15,'[1]Fig 1 data EU27 NG imp'!$B$87:$W$150,'[1]Fig 1 data EU27 NG imp'!V$84,0)</f>
        <v>347.37103507310007</v>
      </c>
      <c r="L15" s="9">
        <f>VLOOKUP($A15,'[1]Fig 1 data EU27 NG imp'!$B$87:$W$150,'[1]Fig 1 data EU27 NG imp'!W$84,0)</f>
        <v>338.16563979972659</v>
      </c>
      <c r="M15" s="16"/>
      <c r="N15" s="11"/>
      <c r="O15" s="11"/>
      <c r="P15" s="9">
        <f>'[1]Fig 1 data EU27 NG ex'!N122</f>
        <v>48.929383852969494</v>
      </c>
      <c r="Q15" s="9">
        <f>'[1]Fig 1 data EU27 NG ex'!O122</f>
        <v>55.728738780380091</v>
      </c>
      <c r="R15" s="9">
        <f>'[1]Fig 1 data EU27 NG ex'!P122</f>
        <v>59.344495343850596</v>
      </c>
      <c r="S15" s="9">
        <f>'[1]Fig 1 data EU27 NG ex'!Q122</f>
        <v>59.000535766120493</v>
      </c>
      <c r="T15" s="9">
        <f>'[1]Fig 1 data EU27 NG ex'!R122</f>
        <v>60.820097194565093</v>
      </c>
      <c r="U15" s="9">
        <f>'[1]Fig 1 data EU27 NG ex'!S122</f>
        <v>60.101524557582302</v>
      </c>
      <c r="V15" s="9">
        <f>'[1]Fig 1 data EU27 NG ex'!T122</f>
        <v>66.292904437374588</v>
      </c>
      <c r="W15" s="9">
        <f>'[1]Fig 1 data EU27 NG ex'!U122</f>
        <v>67.040625826772995</v>
      </c>
      <c r="X15" s="9">
        <f>'[1]Fig 1 data EU27 NG ex'!V122</f>
        <v>72.878501847070794</v>
      </c>
      <c r="Y15" s="9">
        <f>'[1]Fig 1 data EU27 NG ex'!W122</f>
        <v>70.447912920533696</v>
      </c>
      <c r="Z15" s="27">
        <f>Y15/$Y$85</f>
        <v>0.16128262255078638</v>
      </c>
      <c r="AA15" s="9"/>
      <c r="AB15" s="13">
        <f t="shared" si="1"/>
        <v>192.53215286913959</v>
      </c>
      <c r="AC15" s="13">
        <f t="shared" si="1"/>
        <v>190.70416495769578</v>
      </c>
      <c r="AD15" s="13">
        <f t="shared" si="1"/>
        <v>207.24307249533479</v>
      </c>
      <c r="AE15" s="13">
        <f t="shared" si="1"/>
        <v>223.03299037189947</v>
      </c>
      <c r="AF15" s="13">
        <f t="shared" si="1"/>
        <v>234.6871602978747</v>
      </c>
      <c r="AG15" s="13">
        <f t="shared" si="1"/>
        <v>257.34487678008838</v>
      </c>
      <c r="AH15" s="13">
        <f t="shared" si="1"/>
        <v>266.4445110933699</v>
      </c>
      <c r="AI15" s="13">
        <f t="shared" si="1"/>
        <v>260.74623094194146</v>
      </c>
      <c r="AJ15" s="13">
        <f t="shared" si="1"/>
        <v>274.49253322602931</v>
      </c>
      <c r="AK15" s="13">
        <f t="shared" si="1"/>
        <v>267.71772687919292</v>
      </c>
      <c r="AL15" s="18"/>
      <c r="AN15" s="5"/>
    </row>
    <row r="16" spans="1:58" x14ac:dyDescent="0.2">
      <c r="B16" s="28" t="s">
        <v>29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30"/>
      <c r="N16" s="11"/>
      <c r="O16" s="11"/>
      <c r="P16" s="31">
        <f>'[1]Fig 1 data EU27 NG ex'!N123</f>
        <v>43.516894751220597</v>
      </c>
      <c r="Q16" s="31">
        <f>'[1]Fig 1 data EU27 NG ex'!O123</f>
        <v>49.053201562345492</v>
      </c>
      <c r="R16" s="31">
        <f>'[1]Fig 1 data EU27 NG ex'!P123</f>
        <v>51.805824013910694</v>
      </c>
      <c r="S16" s="31">
        <f>'[1]Fig 1 data EU27 NG ex'!Q123</f>
        <v>50.311821475830591</v>
      </c>
      <c r="T16" s="31">
        <f>'[1]Fig 1 data EU27 NG ex'!R123</f>
        <v>50.372741508533998</v>
      </c>
      <c r="U16" s="31">
        <f>'[1]Fig 1 data EU27 NG ex'!S123</f>
        <v>49.569753568648494</v>
      </c>
      <c r="V16" s="31">
        <f>'[1]Fig 1 data EU27 NG ex'!T123</f>
        <v>53.164400932360785</v>
      </c>
      <c r="W16" s="31">
        <f>'[1]Fig 1 data EU27 NG ex'!U123</f>
        <v>53.522311498525809</v>
      </c>
      <c r="X16" s="31">
        <f>'[1]Fig 1 data EU27 NG ex'!V123</f>
        <v>59.207586491243688</v>
      </c>
      <c r="Y16" s="31">
        <f>'[1]Fig 1 data EU27 NG ex'!W123</f>
        <v>55.509671718531003</v>
      </c>
      <c r="Z16" s="9"/>
      <c r="AA16" s="9"/>
      <c r="AB16" s="32">
        <f t="shared" si="1"/>
        <v>-43.516894751220597</v>
      </c>
      <c r="AC16" s="32">
        <f t="shared" si="1"/>
        <v>-49.053201562345492</v>
      </c>
      <c r="AD16" s="32">
        <f t="shared" si="1"/>
        <v>-51.805824013910694</v>
      </c>
      <c r="AE16" s="32">
        <f t="shared" si="1"/>
        <v>-50.311821475830591</v>
      </c>
      <c r="AF16" s="32">
        <f t="shared" si="1"/>
        <v>-50.372741508533998</v>
      </c>
      <c r="AG16" s="32">
        <f t="shared" si="1"/>
        <v>-49.569753568648494</v>
      </c>
      <c r="AH16" s="32">
        <f t="shared" si="1"/>
        <v>-53.164400932360785</v>
      </c>
      <c r="AI16" s="32">
        <f t="shared" si="1"/>
        <v>-53.522311498525809</v>
      </c>
      <c r="AJ16" s="32">
        <f t="shared" si="1"/>
        <v>-59.207586491243688</v>
      </c>
      <c r="AK16" s="32">
        <f t="shared" si="1"/>
        <v>-55.509671718531003</v>
      </c>
      <c r="AL16" s="18"/>
      <c r="AN16" s="5"/>
    </row>
    <row r="17" spans="1:49" x14ac:dyDescent="0.2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1"/>
      <c r="O17" s="11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13"/>
      <c r="AC17" s="13"/>
      <c r="AD17" s="13"/>
      <c r="AE17" s="13"/>
      <c r="AF17" s="13"/>
      <c r="AG17" s="13"/>
      <c r="AH17" s="33"/>
      <c r="AI17" s="34"/>
      <c r="AJ17" s="35"/>
      <c r="AK17" s="35"/>
      <c r="AL17" s="18"/>
      <c r="AN17" s="5"/>
      <c r="AT17" s="6" t="s">
        <v>30</v>
      </c>
    </row>
    <row r="18" spans="1:49" x14ac:dyDescent="0.2">
      <c r="A18" s="36"/>
      <c r="B18" s="36" t="s">
        <v>31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1"/>
      <c r="O18" s="11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13"/>
      <c r="AC18" s="13"/>
      <c r="AD18" s="13"/>
      <c r="AE18" s="13"/>
      <c r="AF18" s="13"/>
      <c r="AG18" s="13"/>
      <c r="AH18" s="13"/>
      <c r="AI18" s="13"/>
      <c r="AJ18" s="35"/>
      <c r="AK18" s="35"/>
      <c r="AL18" s="18"/>
      <c r="AN18" s="5"/>
      <c r="AT18" s="18">
        <f>AW13-AN13</f>
        <v>0.15358841553054553</v>
      </c>
      <c r="AU18" s="18"/>
    </row>
    <row r="19" spans="1:49" x14ac:dyDescent="0.2">
      <c r="A19" s="36" t="s">
        <v>32</v>
      </c>
      <c r="B19" s="37" t="s">
        <v>33</v>
      </c>
      <c r="C19" s="9">
        <f>IFERROR(VLOOKUP($A19,'[1]Fig 1 data EU27 NG imp'!$B$87:$W$150,'[1]Fig 1 data EU27 NG imp'!N$84,0),0)</f>
        <v>0</v>
      </c>
      <c r="D19" s="9">
        <f>IFERROR(VLOOKUP($A19,'[1]Fig 1 data EU27 NG imp'!$B$87:$W$150,'[1]Fig 1 data EU27 NG imp'!O$84,0),0)</f>
        <v>0</v>
      </c>
      <c r="E19" s="9">
        <f>IFERROR(VLOOKUP($A19,'[1]Fig 1 data EU27 NG imp'!$B$87:$W$150,'[1]Fig 1 data EU27 NG imp'!P$84,0),0)</f>
        <v>3.76397238051E-2</v>
      </c>
      <c r="F19" s="9">
        <f>IFERROR(VLOOKUP($A19,'[1]Fig 1 data EU27 NG imp'!$B$87:$W$150,'[1]Fig 1 data EU27 NG imp'!Q$84,0),0)</f>
        <v>0</v>
      </c>
      <c r="G19" s="9">
        <f>IFERROR(VLOOKUP($A19,'[1]Fig 1 data EU27 NG imp'!$B$87:$W$150,'[1]Fig 1 data EU27 NG imp'!R$84,0),0)</f>
        <v>0</v>
      </c>
      <c r="H19" s="9">
        <f>IFERROR(VLOOKUP($A19,'[1]Fig 1 data EU27 NG imp'!$B$87:$W$150,'[1]Fig 1 data EU27 NG imp'!S$84,0),0)</f>
        <v>0</v>
      </c>
      <c r="I19" s="9">
        <f>IFERROR(VLOOKUP($A19,'[1]Fig 1 data EU27 NG imp'!$B$87:$W$150,'[1]Fig 1 data EU27 NG imp'!T$84,0),0)</f>
        <v>0</v>
      </c>
      <c r="J19" s="9">
        <f>IFERROR(VLOOKUP($A19,'[1]Fig 1 data EU27 NG imp'!$B$87:$W$150,'[1]Fig 1 data EU27 NG imp'!U$84,0),0)</f>
        <v>0</v>
      </c>
      <c r="K19" s="9">
        <f>IFERROR(VLOOKUP($A19,'[1]Fig 1 data EU27 NG imp'!$B$87:$W$150,'[1]Fig 1 data EU27 NG imp'!V$84,0),0)</f>
        <v>0</v>
      </c>
      <c r="L19" s="9">
        <f>IFERROR(VLOOKUP($A19,'[1]Fig 1 data EU27 NG imp'!$B$87:$W$150,'[1]Fig 1 data EU27 NG imp'!W$84,0),0)</f>
        <v>6.2833188282300001E-2</v>
      </c>
      <c r="M19" s="38"/>
      <c r="N19" s="39"/>
      <c r="O19" s="3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13">
        <f t="shared" ref="AB19:AI25" si="6">C19-P19</f>
        <v>0</v>
      </c>
      <c r="AC19" s="13">
        <f t="shared" si="6"/>
        <v>0</v>
      </c>
      <c r="AD19" s="13">
        <f t="shared" si="6"/>
        <v>3.76397238051E-2</v>
      </c>
      <c r="AE19" s="13">
        <f t="shared" si="6"/>
        <v>0</v>
      </c>
      <c r="AF19" s="13">
        <f t="shared" si="6"/>
        <v>0</v>
      </c>
      <c r="AG19" s="13">
        <f t="shared" si="6"/>
        <v>0</v>
      </c>
      <c r="AH19" s="13">
        <f t="shared" si="6"/>
        <v>0</v>
      </c>
      <c r="AI19" s="13">
        <f t="shared" si="6"/>
        <v>0</v>
      </c>
      <c r="AJ19" s="13">
        <f t="shared" ref="AJ19:AK25" si="7">K19-Y19</f>
        <v>0</v>
      </c>
      <c r="AK19" s="13">
        <f t="shared" si="7"/>
        <v>6.2833188282300001E-2</v>
      </c>
      <c r="AL19" s="18"/>
      <c r="AN19" s="5"/>
    </row>
    <row r="20" spans="1:49" x14ac:dyDescent="0.2">
      <c r="A20" s="36" t="s">
        <v>34</v>
      </c>
      <c r="B20" s="37" t="s">
        <v>35</v>
      </c>
      <c r="C20" s="9">
        <f>IFERROR(VLOOKUP($A20,'[1]Fig 1 data EU27 NG imp'!$B$87:$W$150,'[1]Fig 1 data EU27 NG imp'!N$84,0),0)</f>
        <v>0</v>
      </c>
      <c r="D20" s="9">
        <f>IFERROR(VLOOKUP($A20,'[1]Fig 1 data EU27 NG imp'!$B$87:$W$150,'[1]Fig 1 data EU27 NG imp'!O$84,0),0)</f>
        <v>0</v>
      </c>
      <c r="E20" s="9">
        <f>IFERROR(VLOOKUP($A20,'[1]Fig 1 data EU27 NG imp'!$B$87:$W$150,'[1]Fig 1 data EU27 NG imp'!P$84,0),0)</f>
        <v>0</v>
      </c>
      <c r="F20" s="9">
        <f>IFERROR(VLOOKUP($A20,'[1]Fig 1 data EU27 NG imp'!$B$87:$W$150,'[1]Fig 1 data EU27 NG imp'!Q$84,0),0)</f>
        <v>0</v>
      </c>
      <c r="G20" s="9">
        <f>IFERROR(VLOOKUP($A20,'[1]Fig 1 data EU27 NG imp'!$B$87:$W$150,'[1]Fig 1 data EU27 NG imp'!R$84,0),0)</f>
        <v>0</v>
      </c>
      <c r="H20" s="9">
        <f>IFERROR(VLOOKUP($A20,'[1]Fig 1 data EU27 NG imp'!$B$87:$W$150,'[1]Fig 1 data EU27 NG imp'!S$84,0),0)</f>
        <v>0</v>
      </c>
      <c r="I20" s="9">
        <f>IFERROR(VLOOKUP($A20,'[1]Fig 1 data EU27 NG imp'!$B$87:$W$150,'[1]Fig 1 data EU27 NG imp'!T$84,0),0)</f>
        <v>0</v>
      </c>
      <c r="J20" s="9">
        <f>IFERROR(VLOOKUP($A20,'[1]Fig 1 data EU27 NG imp'!$B$87:$W$150,'[1]Fig 1 data EU27 NG imp'!U$84,0),0)</f>
        <v>0</v>
      </c>
      <c r="K20" s="9">
        <f>IFERROR(VLOOKUP($A20,'[1]Fig 1 data EU27 NG imp'!$B$87:$W$150,'[1]Fig 1 data EU27 NG imp'!V$84,0),0)</f>
        <v>0</v>
      </c>
      <c r="L20" s="9">
        <f>IFERROR(VLOOKUP($A20,'[1]Fig 1 data EU27 NG imp'!$B$87:$W$150,'[1]Fig 1 data EU27 NG imp'!W$84,0),0)</f>
        <v>0</v>
      </c>
      <c r="M20" s="38"/>
      <c r="N20" s="39"/>
      <c r="O20" s="3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13">
        <f t="shared" si="6"/>
        <v>0</v>
      </c>
      <c r="AC20" s="13">
        <f t="shared" si="6"/>
        <v>0</v>
      </c>
      <c r="AD20" s="13">
        <f t="shared" si="6"/>
        <v>0</v>
      </c>
      <c r="AE20" s="13">
        <f t="shared" si="6"/>
        <v>0</v>
      </c>
      <c r="AF20" s="13">
        <f t="shared" si="6"/>
        <v>0</v>
      </c>
      <c r="AG20" s="13">
        <f t="shared" si="6"/>
        <v>0</v>
      </c>
      <c r="AH20" s="13">
        <f t="shared" si="6"/>
        <v>0</v>
      </c>
      <c r="AI20" s="13">
        <f t="shared" si="6"/>
        <v>0</v>
      </c>
      <c r="AJ20" s="13">
        <f t="shared" si="7"/>
        <v>0</v>
      </c>
      <c r="AK20" s="13">
        <f t="shared" si="7"/>
        <v>0</v>
      </c>
      <c r="AL20" s="18"/>
      <c r="AN20" s="5"/>
    </row>
    <row r="21" spans="1:49" x14ac:dyDescent="0.2">
      <c r="A21" s="36" t="s">
        <v>36</v>
      </c>
      <c r="B21" s="37" t="s">
        <v>37</v>
      </c>
      <c r="C21" s="9">
        <f>IFERROR(VLOOKUP($A21,'[1]Fig 1 data EU27 NG imp'!$B$87:$W$150,'[1]Fig 1 data EU27 NG imp'!N$84,0),0)</f>
        <v>0</v>
      </c>
      <c r="D21" s="9">
        <f>IFERROR(VLOOKUP($A21,'[1]Fig 1 data EU27 NG imp'!$B$87:$W$150,'[1]Fig 1 data EU27 NG imp'!O$84,0),0)</f>
        <v>0</v>
      </c>
      <c r="E21" s="9">
        <f>IFERROR(VLOOKUP($A21,'[1]Fig 1 data EU27 NG imp'!$B$87:$W$150,'[1]Fig 1 data EU27 NG imp'!P$84,0),0)</f>
        <v>0</v>
      </c>
      <c r="F21" s="9">
        <f>IFERROR(VLOOKUP($A21,'[1]Fig 1 data EU27 NG imp'!$B$87:$W$150,'[1]Fig 1 data EU27 NG imp'!Q$84,0),0)</f>
        <v>0</v>
      </c>
      <c r="G21" s="9">
        <f>IFERROR(VLOOKUP($A21,'[1]Fig 1 data EU27 NG imp'!$B$87:$W$150,'[1]Fig 1 data EU27 NG imp'!R$84,0),0)</f>
        <v>0</v>
      </c>
      <c r="H21" s="9">
        <f>IFERROR(VLOOKUP($A21,'[1]Fig 1 data EU27 NG imp'!$B$87:$W$150,'[1]Fig 1 data EU27 NG imp'!S$84,0),0)</f>
        <v>0</v>
      </c>
      <c r="I21" s="9">
        <f>IFERROR(VLOOKUP($A21,'[1]Fig 1 data EU27 NG imp'!$B$87:$W$150,'[1]Fig 1 data EU27 NG imp'!T$84,0),0)</f>
        <v>0</v>
      </c>
      <c r="J21" s="9">
        <f>IFERROR(VLOOKUP($A21,'[1]Fig 1 data EU27 NG imp'!$B$87:$W$150,'[1]Fig 1 data EU27 NG imp'!U$84,0),0)</f>
        <v>0</v>
      </c>
      <c r="K21" s="9">
        <f>IFERROR(VLOOKUP($A21,'[1]Fig 1 data EU27 NG imp'!$B$87:$W$150,'[1]Fig 1 data EU27 NG imp'!V$84,0),0)</f>
        <v>0</v>
      </c>
      <c r="L21" s="9">
        <f>IFERROR(VLOOKUP($A21,'[1]Fig 1 data EU27 NG imp'!$B$87:$W$150,'[1]Fig 1 data EU27 NG imp'!W$84,0),0)</f>
        <v>0</v>
      </c>
      <c r="M21" s="38"/>
      <c r="N21" s="39"/>
      <c r="O21" s="3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13">
        <f t="shared" si="6"/>
        <v>0</v>
      </c>
      <c r="AC21" s="13">
        <f t="shared" si="6"/>
        <v>0</v>
      </c>
      <c r="AD21" s="13">
        <f t="shared" si="6"/>
        <v>0</v>
      </c>
      <c r="AE21" s="13">
        <f t="shared" si="6"/>
        <v>0</v>
      </c>
      <c r="AF21" s="13">
        <f t="shared" si="6"/>
        <v>0</v>
      </c>
      <c r="AG21" s="13">
        <f t="shared" si="6"/>
        <v>0</v>
      </c>
      <c r="AH21" s="13">
        <f t="shared" si="6"/>
        <v>0</v>
      </c>
      <c r="AI21" s="13">
        <f t="shared" si="6"/>
        <v>0</v>
      </c>
      <c r="AJ21" s="13">
        <f t="shared" si="7"/>
        <v>0</v>
      </c>
      <c r="AK21" s="13">
        <f t="shared" si="7"/>
        <v>0</v>
      </c>
      <c r="AL21" s="18"/>
      <c r="AN21" s="5"/>
    </row>
    <row r="22" spans="1:49" x14ac:dyDescent="0.2">
      <c r="A22" s="36" t="s">
        <v>38</v>
      </c>
      <c r="B22" s="37" t="s">
        <v>39</v>
      </c>
      <c r="C22" s="9">
        <f>IFERROR(VLOOKUP($A22,'[1]Fig 1 data EU27 NG imp'!$B$87:$W$150,'[1]Fig 1 data EU27 NG imp'!N$84,0),0)</f>
        <v>0</v>
      </c>
      <c r="D22" s="9">
        <f>IFERROR(VLOOKUP($A22,'[1]Fig 1 data EU27 NG imp'!$B$87:$W$150,'[1]Fig 1 data EU27 NG imp'!O$84,0),0)</f>
        <v>0</v>
      </c>
      <c r="E22" s="9">
        <f>IFERROR(VLOOKUP($A22,'[1]Fig 1 data EU27 NG imp'!$B$87:$W$150,'[1]Fig 1 data EU27 NG imp'!P$84,0),0)</f>
        <v>0</v>
      </c>
      <c r="F22" s="9">
        <f>IFERROR(VLOOKUP($A22,'[1]Fig 1 data EU27 NG imp'!$B$87:$W$150,'[1]Fig 1 data EU27 NG imp'!Q$84,0),0)</f>
        <v>0</v>
      </c>
      <c r="G22" s="9">
        <f>IFERROR(VLOOKUP($A22,'[1]Fig 1 data EU27 NG imp'!$B$87:$W$150,'[1]Fig 1 data EU27 NG imp'!R$84,0),0)</f>
        <v>0</v>
      </c>
      <c r="H22" s="9">
        <f>IFERROR(VLOOKUP($A22,'[1]Fig 1 data EU27 NG imp'!$B$87:$W$150,'[1]Fig 1 data EU27 NG imp'!S$84,0),0)</f>
        <v>0</v>
      </c>
      <c r="I22" s="9">
        <f>IFERROR(VLOOKUP($A22,'[1]Fig 1 data EU27 NG imp'!$B$87:$W$150,'[1]Fig 1 data EU27 NG imp'!T$84,0),0)</f>
        <v>0</v>
      </c>
      <c r="J22" s="9">
        <f>IFERROR(VLOOKUP($A22,'[1]Fig 1 data EU27 NG imp'!$B$87:$W$150,'[1]Fig 1 data EU27 NG imp'!U$84,0),0)</f>
        <v>0</v>
      </c>
      <c r="K22" s="9">
        <f>IFERROR(VLOOKUP($A22,'[1]Fig 1 data EU27 NG imp'!$B$87:$W$150,'[1]Fig 1 data EU27 NG imp'!V$84,0),0)</f>
        <v>0</v>
      </c>
      <c r="L22" s="9">
        <f>IFERROR(VLOOKUP($A22,'[1]Fig 1 data EU27 NG imp'!$B$87:$W$150,'[1]Fig 1 data EU27 NG imp'!W$84,0),0)</f>
        <v>0</v>
      </c>
      <c r="M22" s="38"/>
      <c r="N22" s="39"/>
      <c r="O22" s="3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13">
        <f t="shared" si="6"/>
        <v>0</v>
      </c>
      <c r="AC22" s="13">
        <f t="shared" si="6"/>
        <v>0</v>
      </c>
      <c r="AD22" s="13">
        <f t="shared" si="6"/>
        <v>0</v>
      </c>
      <c r="AE22" s="13">
        <f t="shared" si="6"/>
        <v>0</v>
      </c>
      <c r="AF22" s="13">
        <f t="shared" si="6"/>
        <v>0</v>
      </c>
      <c r="AG22" s="13">
        <f t="shared" si="6"/>
        <v>0</v>
      </c>
      <c r="AH22" s="13">
        <f t="shared" si="6"/>
        <v>0</v>
      </c>
      <c r="AI22" s="13">
        <f t="shared" si="6"/>
        <v>0</v>
      </c>
      <c r="AJ22" s="13">
        <f t="shared" si="7"/>
        <v>0</v>
      </c>
      <c r="AK22" s="13">
        <f t="shared" si="7"/>
        <v>0</v>
      </c>
      <c r="AL22" s="18"/>
      <c r="AN22" s="5"/>
    </row>
    <row r="23" spans="1:49" x14ac:dyDescent="0.2">
      <c r="A23" s="36" t="s">
        <v>40</v>
      </c>
      <c r="B23" s="37" t="s">
        <v>41</v>
      </c>
      <c r="C23" s="9">
        <f>IFERROR(VLOOKUP($A23,'[1]Fig 1 data EU27 NG imp'!$B$87:$W$150,'[1]Fig 1 data EU27 NG imp'!N$84,0),0)</f>
        <v>0</v>
      </c>
      <c r="D23" s="9">
        <f>IFERROR(VLOOKUP($A23,'[1]Fig 1 data EU27 NG imp'!$B$87:$W$150,'[1]Fig 1 data EU27 NG imp'!O$84,0),0)</f>
        <v>0</v>
      </c>
      <c r="E23" s="9">
        <f>IFERROR(VLOOKUP($A23,'[1]Fig 1 data EU27 NG imp'!$B$87:$W$150,'[1]Fig 1 data EU27 NG imp'!P$84,0),0)</f>
        <v>0</v>
      </c>
      <c r="F23" s="9">
        <f>IFERROR(VLOOKUP($A23,'[1]Fig 1 data EU27 NG imp'!$B$87:$W$150,'[1]Fig 1 data EU27 NG imp'!Q$84,0),0)</f>
        <v>0</v>
      </c>
      <c r="G23" s="9">
        <f>IFERROR(VLOOKUP($A23,'[1]Fig 1 data EU27 NG imp'!$B$87:$W$150,'[1]Fig 1 data EU27 NG imp'!R$84,0),0)</f>
        <v>0</v>
      </c>
      <c r="H23" s="9">
        <f>IFERROR(VLOOKUP($A23,'[1]Fig 1 data EU27 NG imp'!$B$87:$W$150,'[1]Fig 1 data EU27 NG imp'!S$84,0),0)</f>
        <v>0</v>
      </c>
      <c r="I23" s="9">
        <f>IFERROR(VLOOKUP($A23,'[1]Fig 1 data EU27 NG imp'!$B$87:$W$150,'[1]Fig 1 data EU27 NG imp'!T$84,0),0)</f>
        <v>0</v>
      </c>
      <c r="J23" s="9">
        <f>IFERROR(VLOOKUP($A23,'[1]Fig 1 data EU27 NG imp'!$B$87:$W$150,'[1]Fig 1 data EU27 NG imp'!U$84,0),0)</f>
        <v>0</v>
      </c>
      <c r="K23" s="9">
        <f>IFERROR(VLOOKUP($A23,'[1]Fig 1 data EU27 NG imp'!$B$87:$W$150,'[1]Fig 1 data EU27 NG imp'!V$84,0),0)</f>
        <v>0</v>
      </c>
      <c r="L23" s="9">
        <f>IFERROR(VLOOKUP($A23,'[1]Fig 1 data EU27 NG imp'!$B$87:$W$150,'[1]Fig 1 data EU27 NG imp'!W$84,0),0)</f>
        <v>0</v>
      </c>
      <c r="M23" s="38"/>
      <c r="N23" s="39"/>
      <c r="O23" s="3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13">
        <f t="shared" si="6"/>
        <v>0</v>
      </c>
      <c r="AC23" s="13">
        <f t="shared" si="6"/>
        <v>0</v>
      </c>
      <c r="AD23" s="13">
        <f t="shared" si="6"/>
        <v>0</v>
      </c>
      <c r="AE23" s="13">
        <f t="shared" si="6"/>
        <v>0</v>
      </c>
      <c r="AF23" s="13">
        <f t="shared" si="6"/>
        <v>0</v>
      </c>
      <c r="AG23" s="13">
        <f t="shared" si="6"/>
        <v>0</v>
      </c>
      <c r="AH23" s="13">
        <f t="shared" si="6"/>
        <v>0</v>
      </c>
      <c r="AI23" s="13">
        <f t="shared" si="6"/>
        <v>0</v>
      </c>
      <c r="AJ23" s="13">
        <f t="shared" si="7"/>
        <v>0</v>
      </c>
      <c r="AK23" s="13">
        <f t="shared" si="7"/>
        <v>0</v>
      </c>
      <c r="AL23" s="18"/>
      <c r="AN23" s="5"/>
    </row>
    <row r="24" spans="1:49" x14ac:dyDescent="0.2">
      <c r="A24" s="36" t="s">
        <v>42</v>
      </c>
      <c r="B24" s="37" t="s">
        <v>43</v>
      </c>
      <c r="C24" s="9">
        <f>IFERROR(VLOOKUP($A24,'[1]Fig 1 data EU27 NG imp'!$B$87:$W$150,'[1]Fig 1 data EU27 NG imp'!N$84,0),0)</f>
        <v>0</v>
      </c>
      <c r="D24" s="9">
        <f>IFERROR(VLOOKUP($A24,'[1]Fig 1 data EU27 NG imp'!$B$87:$W$150,'[1]Fig 1 data EU27 NG imp'!O$84,0),0)</f>
        <v>0</v>
      </c>
      <c r="E24" s="9">
        <f>IFERROR(VLOOKUP($A24,'[1]Fig 1 data EU27 NG imp'!$B$87:$W$150,'[1]Fig 1 data EU27 NG imp'!P$84,0),0)</f>
        <v>0</v>
      </c>
      <c r="F24" s="9">
        <f>IFERROR(VLOOKUP($A24,'[1]Fig 1 data EU27 NG imp'!$B$87:$W$150,'[1]Fig 1 data EU27 NG imp'!Q$84,0),0)</f>
        <v>0</v>
      </c>
      <c r="G24" s="9">
        <f>IFERROR(VLOOKUP($A24,'[1]Fig 1 data EU27 NG imp'!$B$87:$W$150,'[1]Fig 1 data EU27 NG imp'!R$84,0),0)</f>
        <v>0</v>
      </c>
      <c r="H24" s="9">
        <f>IFERROR(VLOOKUP($A24,'[1]Fig 1 data EU27 NG imp'!$B$87:$W$150,'[1]Fig 1 data EU27 NG imp'!S$84,0),0)</f>
        <v>0</v>
      </c>
      <c r="I24" s="9">
        <f>IFERROR(VLOOKUP($A24,'[1]Fig 1 data EU27 NG imp'!$B$87:$W$150,'[1]Fig 1 data EU27 NG imp'!T$84,0),0)</f>
        <v>0</v>
      </c>
      <c r="J24" s="9">
        <f>IFERROR(VLOOKUP($A24,'[1]Fig 1 data EU27 NG imp'!$B$87:$W$150,'[1]Fig 1 data EU27 NG imp'!U$84,0),0)</f>
        <v>0</v>
      </c>
      <c r="K24" s="9">
        <f>IFERROR(VLOOKUP($A24,'[1]Fig 1 data EU27 NG imp'!$B$87:$W$150,'[1]Fig 1 data EU27 NG imp'!V$84,0),0)</f>
        <v>0</v>
      </c>
      <c r="L24" s="9">
        <f>IFERROR(VLOOKUP($A24,'[1]Fig 1 data EU27 NG imp'!$B$87:$W$150,'[1]Fig 1 data EU27 NG imp'!W$84,0),0)</f>
        <v>0</v>
      </c>
      <c r="M24" s="38"/>
      <c r="N24" s="39"/>
      <c r="O24" s="3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13">
        <f t="shared" si="6"/>
        <v>0</v>
      </c>
      <c r="AC24" s="13">
        <f t="shared" si="6"/>
        <v>0</v>
      </c>
      <c r="AD24" s="13">
        <f t="shared" si="6"/>
        <v>0</v>
      </c>
      <c r="AE24" s="13">
        <f t="shared" si="6"/>
        <v>0</v>
      </c>
      <c r="AF24" s="13">
        <f t="shared" si="6"/>
        <v>0</v>
      </c>
      <c r="AG24" s="13">
        <f t="shared" si="6"/>
        <v>0</v>
      </c>
      <c r="AH24" s="13">
        <f t="shared" si="6"/>
        <v>0</v>
      </c>
      <c r="AI24" s="13">
        <f t="shared" si="6"/>
        <v>0</v>
      </c>
      <c r="AJ24" s="13">
        <f t="shared" si="7"/>
        <v>0</v>
      </c>
      <c r="AK24" s="13">
        <f t="shared" si="7"/>
        <v>0</v>
      </c>
      <c r="AL24" s="18"/>
      <c r="AN24" s="5"/>
    </row>
    <row r="25" spans="1:49" x14ac:dyDescent="0.2">
      <c r="A25" s="36" t="s">
        <v>44</v>
      </c>
      <c r="B25" s="37" t="s">
        <v>45</v>
      </c>
      <c r="C25" s="9">
        <f>IFERROR(VLOOKUP($A25,'[1]Fig 1 data EU27 NG imp'!$B$87:$W$150,'[1]Fig 1 data EU27 NG imp'!N$84,0),0)</f>
        <v>0</v>
      </c>
      <c r="D25" s="9">
        <f>IFERROR(VLOOKUP($A25,'[1]Fig 1 data EU27 NG imp'!$B$87:$W$150,'[1]Fig 1 data EU27 NG imp'!O$84,0),0)</f>
        <v>0</v>
      </c>
      <c r="E25" s="9">
        <f>IFERROR(VLOOKUP($A25,'[1]Fig 1 data EU27 NG imp'!$B$87:$W$150,'[1]Fig 1 data EU27 NG imp'!P$84,0),0)</f>
        <v>0</v>
      </c>
      <c r="F25" s="9">
        <f>IFERROR(VLOOKUP($A25,'[1]Fig 1 data EU27 NG imp'!$B$87:$W$150,'[1]Fig 1 data EU27 NG imp'!Q$84,0),0)</f>
        <v>0</v>
      </c>
      <c r="G25" s="9">
        <f>IFERROR(VLOOKUP($A25,'[1]Fig 1 data EU27 NG imp'!$B$87:$W$150,'[1]Fig 1 data EU27 NG imp'!R$84,0),0)</f>
        <v>0</v>
      </c>
      <c r="H25" s="9">
        <f>IFERROR(VLOOKUP($A25,'[1]Fig 1 data EU27 NG imp'!$B$87:$W$150,'[1]Fig 1 data EU27 NG imp'!S$84,0),0)</f>
        <v>0</v>
      </c>
      <c r="I25" s="9">
        <f>IFERROR(VLOOKUP($A25,'[1]Fig 1 data EU27 NG imp'!$B$87:$W$150,'[1]Fig 1 data EU27 NG imp'!T$84,0),0)</f>
        <v>0</v>
      </c>
      <c r="J25" s="9">
        <f>IFERROR(VLOOKUP($A25,'[1]Fig 1 data EU27 NG imp'!$B$87:$W$150,'[1]Fig 1 data EU27 NG imp'!U$84,0),0)</f>
        <v>0</v>
      </c>
      <c r="K25" s="9">
        <f>IFERROR(VLOOKUP($A25,'[1]Fig 1 data EU27 NG imp'!$B$87:$W$150,'[1]Fig 1 data EU27 NG imp'!V$84,0),0)</f>
        <v>0</v>
      </c>
      <c r="L25" s="9">
        <f>IFERROR(VLOOKUP($A25,'[1]Fig 1 data EU27 NG imp'!$B$87:$W$150,'[1]Fig 1 data EU27 NG imp'!W$84,0),0)</f>
        <v>6.0662079142200002E-2</v>
      </c>
      <c r="M25" s="38"/>
      <c r="N25" s="39"/>
      <c r="O25" s="3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13">
        <f t="shared" si="6"/>
        <v>0</v>
      </c>
      <c r="AC25" s="13">
        <f t="shared" si="6"/>
        <v>0</v>
      </c>
      <c r="AD25" s="13">
        <f t="shared" si="6"/>
        <v>0</v>
      </c>
      <c r="AE25" s="13">
        <f t="shared" si="6"/>
        <v>0</v>
      </c>
      <c r="AF25" s="13">
        <f t="shared" si="6"/>
        <v>0</v>
      </c>
      <c r="AG25" s="13">
        <f t="shared" si="6"/>
        <v>0</v>
      </c>
      <c r="AH25" s="13">
        <f t="shared" si="6"/>
        <v>0</v>
      </c>
      <c r="AI25" s="13">
        <f t="shared" si="6"/>
        <v>0</v>
      </c>
      <c r="AJ25" s="13">
        <f t="shared" si="7"/>
        <v>0</v>
      </c>
      <c r="AK25" s="13">
        <f t="shared" si="7"/>
        <v>6.0662079142200002E-2</v>
      </c>
      <c r="AL25" s="18"/>
      <c r="AN25" s="5"/>
    </row>
    <row r="26" spans="1:49" x14ac:dyDescent="0.2">
      <c r="A26" s="36"/>
      <c r="B26" s="36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18"/>
      <c r="AN26" s="5"/>
    </row>
    <row r="27" spans="1:49" x14ac:dyDescent="0.2">
      <c r="A27" s="6" t="s">
        <v>46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 t="s">
        <v>47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 t="s">
        <v>47</v>
      </c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M27" s="41" t="s">
        <v>48</v>
      </c>
      <c r="AN27" s="42">
        <v>2000</v>
      </c>
      <c r="AO27" s="6">
        <v>2001</v>
      </c>
      <c r="AP27" s="6">
        <v>2002</v>
      </c>
      <c r="AQ27" s="6">
        <v>2003</v>
      </c>
      <c r="AR27" s="6">
        <v>2004</v>
      </c>
      <c r="AS27" s="6">
        <v>2005</v>
      </c>
      <c r="AT27" s="6">
        <v>2006</v>
      </c>
      <c r="AU27" s="6">
        <v>2007</v>
      </c>
      <c r="AV27" s="6">
        <v>2008</v>
      </c>
      <c r="AW27" s="6">
        <v>2009</v>
      </c>
    </row>
    <row r="28" spans="1:49" x14ac:dyDescent="0.2">
      <c r="A28" t="s">
        <v>13</v>
      </c>
      <c r="B28" t="s">
        <v>14</v>
      </c>
      <c r="C28" s="43">
        <f>VLOOKUP($B28,'[1]Fig 1 data EU27 OI imp'!$B$231:$L$334,MATCH(TEXT(C$5,0),'[1]Fig 1 data EU27 OI imp'!$B$230:$L$230,0),0)</f>
        <v>146.51786605722057</v>
      </c>
      <c r="D28" s="43">
        <f>VLOOKUP($B28,'[1]Fig 1 data EU27 OI imp'!$B$231:$L$334,MATCH(TEXT(D$5,0),'[1]Fig 1 data EU27 OI imp'!$B$230:$L$230,0),0)</f>
        <v>168.37759226716369</v>
      </c>
      <c r="E28" s="43">
        <f>VLOOKUP($B28,'[1]Fig 1 data EU27 OI imp'!$B$231:$L$334,MATCH(TEXT(E$5,0),'[1]Fig 1 data EU27 OI imp'!$B$230:$L$230,0),0)</f>
        <v>191.15810782006324</v>
      </c>
      <c r="F28" s="43">
        <f>VLOOKUP($B28,'[1]Fig 1 data EU27 OI imp'!$B$231:$L$334,MATCH(TEXT(F$5,0),'[1]Fig 1 data EU27 OI imp'!$B$230:$L$230,0),0)</f>
        <v>207.24497292929425</v>
      </c>
      <c r="G28" s="43">
        <f>VLOOKUP($B28,'[1]Fig 1 data EU27 OI imp'!$B$231:$L$334,MATCH(TEXT(G$5,0),'[1]Fig 1 data EU27 OI imp'!$B$230:$L$230,0),0)</f>
        <v>222.19110069240779</v>
      </c>
      <c r="H28" s="43">
        <f>VLOOKUP($B28,'[1]Fig 1 data EU27 OI imp'!$B$231:$L$334,MATCH(TEXT(H$5,0),'[1]Fig 1 data EU27 OI imp'!$B$230:$L$230,0),0)</f>
        <v>228.80870879378082</v>
      </c>
      <c r="I28" s="43">
        <f>VLOOKUP($B28,'[1]Fig 1 data EU27 OI imp'!$B$231:$L$334,MATCH(TEXT(I$5,0),'[1]Fig 1 data EU27 OI imp'!$B$230:$L$230,0),0)</f>
        <v>234.53749747428887</v>
      </c>
      <c r="J28" s="43">
        <f>VLOOKUP($B28,'[1]Fig 1 data EU27 OI imp'!$B$231:$L$334,MATCH(TEXT(J$5,0),'[1]Fig 1 data EU27 OI imp'!$B$230:$L$230,0),0)</f>
        <v>229.84818975325638</v>
      </c>
      <c r="K28" s="43">
        <f>VLOOKUP($B28,'[1]Fig 1 data EU27 OI imp'!$B$231:$L$334,MATCH(TEXT(K$5,0),'[1]Fig 1 data EU27 OI imp'!$B$230:$L$230,0),0)</f>
        <v>226.12241227967397</v>
      </c>
      <c r="L28" s="43">
        <f>VLOOKUP($B28,'[1]Fig 1 data EU27 OI imp'!$B$231:$L$334,MATCH(TEXT(L$5,0),'[1]Fig 1 data EU27 OI imp'!$B$230:$L$230,0),0)</f>
        <v>223.25109156199332</v>
      </c>
      <c r="M28" s="16">
        <f t="shared" ref="M28:M33" si="8">K28/$K$34</f>
        <v>0.3068649766962756</v>
      </c>
      <c r="N28" s="11">
        <f>L28-'[1]Fig 1 EU27 excl petr'!L28</f>
        <v>39.452685376997465</v>
      </c>
      <c r="O28" s="11"/>
      <c r="P28" s="9">
        <f>VLOOKUP($B28,'[1]Fig 1 data EU27 OI ex'!$B$222:$L$319,MATCH(TEXT(P$5,0),'[1]Fig 1 data EU27 OI ex'!$B$222:$L$222,0),0)</f>
        <v>0.18705087329937881</v>
      </c>
      <c r="Q28" s="9">
        <f>VLOOKUP($B28,'[1]Fig 1 data EU27 OI ex'!$B$222:$L$319,MATCH(TEXT(Q$5,0),'[1]Fig 1 data EU27 OI ex'!$B$222:$L$222,0),0)</f>
        <v>0.17803656682822083</v>
      </c>
      <c r="R28" s="9">
        <f>VLOOKUP($B28,'[1]Fig 1 data EU27 OI ex'!$B$222:$L$319,MATCH(TEXT(R$5,0),'[1]Fig 1 data EU27 OI ex'!$B$222:$L$222,0),0)</f>
        <v>0.13245224001199254</v>
      </c>
      <c r="S28" s="9">
        <f>VLOOKUP($B28,'[1]Fig 1 data EU27 OI ex'!$B$222:$L$319,MATCH(TEXT(S$5,0),'[1]Fig 1 data EU27 OI ex'!$B$222:$L$222,0),0)</f>
        <v>0.22547213376087283</v>
      </c>
      <c r="T28" s="9">
        <f>VLOOKUP($B28,'[1]Fig 1 data EU27 OI ex'!$B$222:$L$319,MATCH(TEXT(T$5,0),'[1]Fig 1 data EU27 OI ex'!$B$222:$L$222,0),0)</f>
        <v>0.23361779733608987</v>
      </c>
      <c r="U28" s="9">
        <f>VLOOKUP($B28,'[1]Fig 1 data EU27 OI ex'!$B$222:$L$319,MATCH(TEXT(U$5,0),'[1]Fig 1 data EU27 OI ex'!$B$222:$L$222,0),0)</f>
        <v>0.23769775126898224</v>
      </c>
      <c r="V28" s="9">
        <f>VLOOKUP($B28,'[1]Fig 1 data EU27 OI ex'!$B$222:$L$319,MATCH(TEXT(V$5,0),'[1]Fig 1 data EU27 OI ex'!$B$222:$L$222,0),0)</f>
        <v>0.78562791214795868</v>
      </c>
      <c r="W28" s="9">
        <f>VLOOKUP($B28,'[1]Fig 1 data EU27 OI ex'!$B$222:$L$319,MATCH(TEXT(W$5,0),'[1]Fig 1 data EU27 OI ex'!$B$222:$L$222,0),0)</f>
        <v>0.52487460750970472</v>
      </c>
      <c r="X28" s="9">
        <f>VLOOKUP($B28,'[1]Fig 1 data EU27 OI ex'!$B$222:$L$319,MATCH(TEXT(X$5,0),'[1]Fig 1 data EU27 OI ex'!$B$222:$L$222,0),0)</f>
        <v>0.39129732737155193</v>
      </c>
      <c r="Y28" s="9">
        <f>VLOOKUP($B28,'[1]Fig 1 data EU27 OI ex'!$B$222:$L$319,MATCH(TEXT(Y$5,0),'[1]Fig 1 data EU27 OI ex'!$B$222:$L$222,0),0)</f>
        <v>0.49687757945688338</v>
      </c>
      <c r="Z28" s="11">
        <f>Y28-'[1]Fig 1 EU27 excl petr'!W28</f>
        <v>0.43476689469585345</v>
      </c>
      <c r="AA28" s="11"/>
      <c r="AB28" s="9">
        <f t="shared" ref="AB28:AJ37" si="9">C28-P28</f>
        <v>146.3308151839212</v>
      </c>
      <c r="AC28" s="9">
        <f t="shared" si="9"/>
        <v>168.19955570033548</v>
      </c>
      <c r="AD28" s="9">
        <f t="shared" si="9"/>
        <v>191.02565558005125</v>
      </c>
      <c r="AE28" s="9">
        <f t="shared" si="9"/>
        <v>207.01950079553339</v>
      </c>
      <c r="AF28" s="9">
        <f t="shared" si="9"/>
        <v>221.95748289507171</v>
      </c>
      <c r="AG28" s="9">
        <f t="shared" si="9"/>
        <v>228.57101104251183</v>
      </c>
      <c r="AH28" s="9">
        <f t="shared" si="9"/>
        <v>233.75186956214091</v>
      </c>
      <c r="AI28" s="9">
        <f t="shared" si="9"/>
        <v>229.32331514574668</v>
      </c>
      <c r="AJ28" s="9">
        <f>K28-X28</f>
        <v>225.73111495230242</v>
      </c>
      <c r="AK28" s="9">
        <f t="shared" ref="AK28:AK37" si="10">L28-Y28</f>
        <v>222.75421398253644</v>
      </c>
      <c r="AM28" t="s">
        <v>14</v>
      </c>
      <c r="AN28" s="17">
        <f>(C28-P28)/'[1]Fig 1 data GIEC'!M$16</f>
        <v>0.22138731320528132</v>
      </c>
      <c r="AO28" s="14">
        <f>(D28-Q28)/'[1]Fig 1 data GIEC'!N$16</f>
        <v>0.24881149402722955</v>
      </c>
      <c r="AP28" s="14">
        <f>(E28-R28)/'[1]Fig 1 data GIEC'!O$16</f>
        <v>0.28473129384802348</v>
      </c>
      <c r="AQ28" s="14">
        <f>(F28-S28)/'[1]Fig 1 data GIEC'!P$16</f>
        <v>0.30671782217602966</v>
      </c>
      <c r="AR28" s="14">
        <f>(G28-T28)/'[1]Fig 1 data GIEC'!Q$16</f>
        <v>0.32793925002042135</v>
      </c>
      <c r="AS28" s="14">
        <f>(H28-U28)/'[1]Fig 1 data GIEC'!R$16</f>
        <v>0.33706075684973652</v>
      </c>
      <c r="AT28" s="14">
        <f>(I28-V28)/'[1]Fig 1 data GIEC'!S$16</f>
        <v>0.34672386696313989</v>
      </c>
      <c r="AU28" s="14">
        <f>(J28-W28)/'[1]Fig 1 data GIEC'!T$16</f>
        <v>0.34805759463342573</v>
      </c>
      <c r="AV28" s="14">
        <f>(K28-X28)/'[1]Fig 1 data GIEC'!U$16</f>
        <v>0.34280269003382363</v>
      </c>
      <c r="AW28" s="14">
        <f>(L28-Y28)/'[1]Fig 1 data GIEC'!V$16</f>
        <v>0.35763242020257663</v>
      </c>
    </row>
    <row r="29" spans="1:49" x14ac:dyDescent="0.2">
      <c r="A29" t="s">
        <v>15</v>
      </c>
      <c r="B29" t="s">
        <v>16</v>
      </c>
      <c r="C29" s="43">
        <f>VLOOKUP($B29,'[1]Fig 1 data EU27 OI imp'!$B$231:$L$334,MATCH(TEXT(C$5,0),'[1]Fig 1 data EU27 OI imp'!$B$230:$L$230,0),0)</f>
        <v>124.99637731850117</v>
      </c>
      <c r="D29" s="43">
        <f>VLOOKUP($B29,'[1]Fig 1 data EU27 OI imp'!$B$231:$L$334,MATCH(TEXT(D$5,0),'[1]Fig 1 data EU27 OI imp'!$B$230:$L$230,0),0)</f>
        <v>115.74943431961951</v>
      </c>
      <c r="E29" s="43">
        <f>VLOOKUP($B29,'[1]Fig 1 data EU27 OI imp'!$B$231:$L$334,MATCH(TEXT(E$5,0),'[1]Fig 1 data EU27 OI imp'!$B$230:$L$230,0),0)</f>
        <v>112.50426705248721</v>
      </c>
      <c r="F29" s="43">
        <f>VLOOKUP($B29,'[1]Fig 1 data EU27 OI imp'!$B$231:$L$334,MATCH(TEXT(F$5,0),'[1]Fig 1 data EU27 OI imp'!$B$230:$L$230,0),0)</f>
        <v>116.49943199304776</v>
      </c>
      <c r="G29" s="43">
        <f>VLOOKUP($B29,'[1]Fig 1 data EU27 OI imp'!$B$231:$L$334,MATCH(TEXT(G$5,0),'[1]Fig 1 data EU27 OI imp'!$B$230:$L$230,0),0)</f>
        <v>118.6840793736953</v>
      </c>
      <c r="H29" s="43">
        <f>VLOOKUP($B29,'[1]Fig 1 data EU27 OI imp'!$B$231:$L$334,MATCH(TEXT(H$5,0),'[1]Fig 1 data EU27 OI imp'!$B$230:$L$230,0),0)</f>
        <v>108.89831863471092</v>
      </c>
      <c r="I29" s="43">
        <f>VLOOKUP($B29,'[1]Fig 1 data EU27 OI imp'!$B$231:$L$334,MATCH(TEXT(I$5,0),'[1]Fig 1 data EU27 OI imp'!$B$230:$L$230,0),0)</f>
        <v>99.321570529194545</v>
      </c>
      <c r="J29" s="43">
        <f>VLOOKUP($B29,'[1]Fig 1 data EU27 OI imp'!$B$231:$L$334,MATCH(TEXT(J$5,0),'[1]Fig 1 data EU27 OI imp'!$B$230:$L$230,0),0)</f>
        <v>93.526487176501988</v>
      </c>
      <c r="K29" s="43">
        <f>VLOOKUP($B29,'[1]Fig 1 data EU27 OI imp'!$B$231:$L$334,MATCH(TEXT(K$5,0),'[1]Fig 1 data EU27 OI imp'!$B$230:$L$230,0),0)</f>
        <v>97.172576066252404</v>
      </c>
      <c r="L29" s="43">
        <f>VLOOKUP($B29,'[1]Fig 1 data EU27 OI imp'!$B$231:$L$334,MATCH(TEXT(L$5,0),'[1]Fig 1 data EU27 OI imp'!$B$230:$L$230,0),0)</f>
        <v>90.145644827597579</v>
      </c>
      <c r="M29" s="16">
        <f t="shared" si="8"/>
        <v>0.13187043243288457</v>
      </c>
      <c r="N29" s="11">
        <f>L29-'[1]Fig 1 EU27 excl petr'!L29</f>
        <v>8.3823384638009486</v>
      </c>
      <c r="O29" s="11"/>
      <c r="P29" s="9">
        <f>VLOOKUP($B29,'[1]Fig 1 data EU27 OI ex'!$B$222:$L$319,MATCH(TEXT(P$5,0),'[1]Fig 1 data EU27 OI ex'!$B$222:$L$222,0),0)</f>
        <v>6.0080590796226296</v>
      </c>
      <c r="Q29" s="9">
        <f>VLOOKUP($B29,'[1]Fig 1 data EU27 OI ex'!$B$222:$L$319,MATCH(TEXT(Q$5,0),'[1]Fig 1 data EU27 OI ex'!$B$222:$L$222,0),0)</f>
        <v>5.4944475646929494</v>
      </c>
      <c r="R29" s="9">
        <f>VLOOKUP($B29,'[1]Fig 1 data EU27 OI ex'!$B$222:$L$319,MATCH(TEXT(R$5,0),'[1]Fig 1 data EU27 OI ex'!$B$222:$L$222,0),0)</f>
        <v>6.2091079492910373</v>
      </c>
      <c r="S29" s="9">
        <f>VLOOKUP($B29,'[1]Fig 1 data EU27 OI ex'!$B$222:$L$319,MATCH(TEXT(S$5,0),'[1]Fig 1 data EU27 OI ex'!$B$222:$L$222,0),0)</f>
        <v>5.6648301547992315</v>
      </c>
      <c r="T29" s="9">
        <f>VLOOKUP($B29,'[1]Fig 1 data EU27 OI ex'!$B$222:$L$319,MATCH(TEXT(T$5,0),'[1]Fig 1 data EU27 OI ex'!$B$222:$L$222,0),0)</f>
        <v>5.6902853534717845</v>
      </c>
      <c r="U29" s="9">
        <f>VLOOKUP($B29,'[1]Fig 1 data EU27 OI ex'!$B$222:$L$319,MATCH(TEXT(U$5,0),'[1]Fig 1 data EU27 OI ex'!$B$222:$L$222,0),0)</f>
        <v>5.6184702906331339</v>
      </c>
      <c r="V29" s="9">
        <f>VLOOKUP($B29,'[1]Fig 1 data EU27 OI ex'!$B$222:$L$319,MATCH(TEXT(V$5,0),'[1]Fig 1 data EU27 OI ex'!$B$222:$L$222,0),0)</f>
        <v>4.3840115763119023</v>
      </c>
      <c r="W29" s="9">
        <f>VLOOKUP($B29,'[1]Fig 1 data EU27 OI ex'!$B$222:$L$319,MATCH(TEXT(W$5,0),'[1]Fig 1 data EU27 OI ex'!$B$222:$L$222,0),0)</f>
        <v>5.361063876620916</v>
      </c>
      <c r="X29" s="9">
        <f>VLOOKUP($B29,'[1]Fig 1 data EU27 OI ex'!$B$222:$L$319,MATCH(TEXT(X$5,0),'[1]Fig 1 data EU27 OI ex'!$B$222:$L$222,0),0)</f>
        <v>5.3982669914101784</v>
      </c>
      <c r="Y29" s="9">
        <f>VLOOKUP($B29,'[1]Fig 1 data EU27 OI ex'!$B$222:$L$319,MATCH(TEXT(Y$5,0),'[1]Fig 1 data EU27 OI ex'!$B$222:$L$222,0),0)</f>
        <v>5.0190167102572572</v>
      </c>
      <c r="Z29" s="11">
        <f>Y29-'[1]Fig 1 EU27 excl petr'!W29</f>
        <v>4.4427110123106512</v>
      </c>
      <c r="AA29" s="11"/>
      <c r="AB29" s="9">
        <f t="shared" si="9"/>
        <v>118.98831823887855</v>
      </c>
      <c r="AC29" s="9">
        <f t="shared" si="9"/>
        <v>110.25498675492656</v>
      </c>
      <c r="AD29" s="9">
        <f t="shared" si="9"/>
        <v>106.29515910319617</v>
      </c>
      <c r="AE29" s="9">
        <f t="shared" si="9"/>
        <v>110.83460183824853</v>
      </c>
      <c r="AF29" s="9">
        <f t="shared" si="9"/>
        <v>112.99379402022352</v>
      </c>
      <c r="AG29" s="9">
        <f t="shared" si="9"/>
        <v>103.27984834407778</v>
      </c>
      <c r="AH29" s="9">
        <f t="shared" si="9"/>
        <v>94.93755895288264</v>
      </c>
      <c r="AI29" s="9">
        <f t="shared" si="9"/>
        <v>88.16542329988107</v>
      </c>
      <c r="AJ29" s="9">
        <f t="shared" si="9"/>
        <v>91.774309074842222</v>
      </c>
      <c r="AK29" s="9">
        <f t="shared" si="10"/>
        <v>85.126628117340317</v>
      </c>
      <c r="AM29" t="s">
        <v>16</v>
      </c>
      <c r="AN29" s="17">
        <f>(C29-P29)/'[1]Fig 1 data GIEC'!M$16</f>
        <v>0.18002020999207008</v>
      </c>
      <c r="AO29" s="14">
        <f>(D29-Q29)/'[1]Fig 1 data GIEC'!N$16</f>
        <v>0.16309619763395705</v>
      </c>
      <c r="AP29" s="14">
        <f>(E29-R29)/'[1]Fig 1 data GIEC'!O$16</f>
        <v>0.15843713813902585</v>
      </c>
      <c r="AQ29" s="14">
        <f>(F29-S29)/'[1]Fig 1 data GIEC'!P$16</f>
        <v>0.16421133065696403</v>
      </c>
      <c r="AR29" s="14">
        <f>(G29-T29)/'[1]Fig 1 data GIEC'!Q$16</f>
        <v>0.16694683857751044</v>
      </c>
      <c r="AS29" s="14">
        <f>(H29-U29)/'[1]Fig 1 data GIEC'!R$16</f>
        <v>0.15230095755102677</v>
      </c>
      <c r="AT29" s="14">
        <f>(I29-V29)/'[1]Fig 1 data GIEC'!S$16</f>
        <v>0.14082076700325086</v>
      </c>
      <c r="AU29" s="14">
        <f>(J29-W29)/'[1]Fig 1 data GIEC'!T$16</f>
        <v>0.13381389129182727</v>
      </c>
      <c r="AV29" s="14">
        <f>(K29-X29)/'[1]Fig 1 data GIEC'!U$16</f>
        <v>0.13937148201079477</v>
      </c>
      <c r="AW29" s="14">
        <f>(L29-Y29)/'[1]Fig 1 data GIEC'!V$16</f>
        <v>0.13667100385214659</v>
      </c>
    </row>
    <row r="30" spans="1:49" x14ac:dyDescent="0.2">
      <c r="A30" t="s">
        <v>40</v>
      </c>
      <c r="B30" t="s">
        <v>41</v>
      </c>
      <c r="C30" s="43">
        <f>VLOOKUP($B30,'[1]Fig 1 data EU27 OI imp'!$B$231:$L$334,MATCH(TEXT(C$5,0),'[1]Fig 1 data EU27 OI imp'!$B$230:$L$230,0),0)</f>
        <v>67.910091122059839</v>
      </c>
      <c r="D30" s="43">
        <f>VLOOKUP($B30,'[1]Fig 1 data EU27 OI imp'!$B$231:$L$334,MATCH(TEXT(D$5,0),'[1]Fig 1 data EU27 OI imp'!$B$230:$L$230,0),0)</f>
        <v>60.560439811482482</v>
      </c>
      <c r="E30" s="43">
        <f>VLOOKUP($B30,'[1]Fig 1 data EU27 OI imp'!$B$231:$L$334,MATCH(TEXT(E$5,0),'[1]Fig 1 data EU27 OI imp'!$B$230:$L$230,0),0)</f>
        <v>55.585638715181389</v>
      </c>
      <c r="F30" s="43">
        <f>VLOOKUP($B30,'[1]Fig 1 data EU27 OI imp'!$B$231:$L$334,MATCH(TEXT(F$5,0),'[1]Fig 1 data EU27 OI imp'!$B$230:$L$230,0),0)</f>
        <v>63.741177809861057</v>
      </c>
      <c r="G30" s="43">
        <f>VLOOKUP($B30,'[1]Fig 1 data EU27 OI imp'!$B$231:$L$334,MATCH(TEXT(G$5,0),'[1]Fig 1 data EU27 OI imp'!$B$230:$L$230,0),0)</f>
        <v>69.144428265621741</v>
      </c>
      <c r="H30" s="43">
        <f>VLOOKUP($B30,'[1]Fig 1 data EU27 OI imp'!$B$231:$L$334,MATCH(TEXT(H$5,0),'[1]Fig 1 data EU27 OI imp'!$B$230:$L$230,0),0)</f>
        <v>66.342926746237495</v>
      </c>
      <c r="I30" s="43">
        <f>VLOOKUP($B30,'[1]Fig 1 data EU27 OI imp'!$B$231:$L$334,MATCH(TEXT(I$5,0),'[1]Fig 1 data EU27 OI imp'!$B$230:$L$230,0),0)</f>
        <v>56.838918679282614</v>
      </c>
      <c r="J30" s="43">
        <f>VLOOKUP($B30,'[1]Fig 1 data EU27 OI imp'!$B$231:$L$334,MATCH(TEXT(J$5,0),'[1]Fig 1 data EU27 OI imp'!$B$230:$L$230,0),0)</f>
        <v>45.292233952730363</v>
      </c>
      <c r="K30" s="43">
        <f>VLOOKUP($B30,'[1]Fig 1 data EU27 OI imp'!$B$231:$L$334,MATCH(TEXT(K$5,0),'[1]Fig 1 data EU27 OI imp'!$B$230:$L$230,0),0)</f>
        <v>43.133028742959226</v>
      </c>
      <c r="L30" s="43">
        <f>VLOOKUP($B30,'[1]Fig 1 data EU27 OI imp'!$B$231:$L$334,MATCH(TEXT(L$5,0),'[1]Fig 1 data EU27 OI imp'!$B$230:$L$230,0),0)</f>
        <v>33.885506098134734</v>
      </c>
      <c r="M30" s="16">
        <f t="shared" si="8"/>
        <v>5.8534736679163528E-2</v>
      </c>
      <c r="N30" s="11">
        <f>L30-'[1]Fig 1 EU27 excl petr'!L30</f>
        <v>3.0219848191635492</v>
      </c>
      <c r="O30" s="11"/>
      <c r="P30" s="9">
        <f>VLOOKUP($B30,'[1]Fig 1 data EU27 OI ex'!$B$222:$L$319,MATCH(TEXT(P$5,0),'[1]Fig 1 data EU27 OI ex'!$B$222:$L$222,0),0)</f>
        <v>0.14964069863950302</v>
      </c>
      <c r="Q30" s="9">
        <f>VLOOKUP($B30,'[1]Fig 1 data EU27 OI ex'!$B$222:$L$319,MATCH(TEXT(Q$5,0),'[1]Fig 1 data EU27 OI ex'!$B$222:$L$222,0),0)</f>
        <v>3.1343659850166176E-2</v>
      </c>
      <c r="R30" s="9">
        <f>VLOOKUP($B30,'[1]Fig 1 data EU27 OI ex'!$B$222:$L$319,MATCH(TEXT(R$5,0),'[1]Fig 1 data EU27 OI ex'!$B$222:$L$222,0),0)</f>
        <v>4.8532118477676661E-2</v>
      </c>
      <c r="S30" s="9">
        <f>VLOOKUP($B30,'[1]Fig 1 data EU27 OI ex'!$B$222:$L$319,MATCH(TEXT(S$5,0),'[1]Fig 1 data EU27 OI ex'!$B$222:$L$222,0),0)</f>
        <v>0.16379589986215873</v>
      </c>
      <c r="T30" s="9">
        <f>VLOOKUP($B30,'[1]Fig 1 data EU27 OI ex'!$B$222:$L$319,MATCH(TEXT(T$5,0),'[1]Fig 1 data EU27 OI ex'!$B$222:$L$222,0),0)</f>
        <v>7.5831435121369778E-2</v>
      </c>
      <c r="U30" s="9">
        <f>VLOOKUP($B30,'[1]Fig 1 data EU27 OI ex'!$B$222:$L$319,MATCH(TEXT(U$5,0),'[1]Fig 1 data EU27 OI ex'!$B$222:$L$222,0),0)</f>
        <v>0.23558299177705547</v>
      </c>
      <c r="V30" s="9">
        <f>VLOOKUP($B30,'[1]Fig 1 data EU27 OI ex'!$B$222:$L$319,MATCH(TEXT(V$5,0),'[1]Fig 1 data EU27 OI ex'!$B$222:$L$222,0),0)</f>
        <v>0.69967137471983853</v>
      </c>
      <c r="W30" s="9">
        <f>VLOOKUP($B30,'[1]Fig 1 data EU27 OI ex'!$B$222:$L$319,MATCH(TEXT(W$5,0),'[1]Fig 1 data EU27 OI ex'!$B$222:$L$222,0),0)</f>
        <v>0.36399801072785881</v>
      </c>
      <c r="X30" s="9">
        <f>VLOOKUP($B30,'[1]Fig 1 data EU27 OI ex'!$B$222:$L$319,MATCH(TEXT(X$5,0),'[1]Fig 1 data EU27 OI ex'!$B$222:$L$222,0),0)</f>
        <v>0.70169354632307512</v>
      </c>
      <c r="Y30" s="9">
        <f>VLOOKUP($B30,'[1]Fig 1 data EU27 OI ex'!$B$222:$L$319,MATCH(TEXT(Y$5,0),'[1]Fig 1 data EU27 OI ex'!$B$222:$L$222,0),0)</f>
        <v>0.45403450208887136</v>
      </c>
      <c r="Z30" s="11">
        <f>Y30-'[1]Fig 1 EU27 excl petr'!W30</f>
        <v>0.4458888385136543</v>
      </c>
      <c r="AA30" s="11"/>
      <c r="AB30" s="9">
        <f t="shared" si="9"/>
        <v>67.760450423420338</v>
      </c>
      <c r="AC30" s="9">
        <f t="shared" si="9"/>
        <v>60.529096151632316</v>
      </c>
      <c r="AD30" s="9">
        <f t="shared" si="9"/>
        <v>55.537106596703715</v>
      </c>
      <c r="AE30" s="9">
        <f t="shared" si="9"/>
        <v>63.577381909998898</v>
      </c>
      <c r="AF30" s="9">
        <f t="shared" si="9"/>
        <v>69.068596830500368</v>
      </c>
      <c r="AG30" s="9">
        <f t="shared" si="9"/>
        <v>66.107343754460445</v>
      </c>
      <c r="AH30" s="9">
        <f t="shared" si="9"/>
        <v>56.139247304562772</v>
      </c>
      <c r="AI30" s="9">
        <f t="shared" si="9"/>
        <v>44.928235942002502</v>
      </c>
      <c r="AJ30" s="9">
        <f t="shared" si="9"/>
        <v>42.431335196636148</v>
      </c>
      <c r="AK30" s="9">
        <f t="shared" si="10"/>
        <v>33.43147159604586</v>
      </c>
      <c r="AM30" t="s">
        <v>41</v>
      </c>
      <c r="AN30" s="17">
        <f>(C30-P30)/'[1]Fig 1 data GIEC'!M$16</f>
        <v>0.10251637047169977</v>
      </c>
      <c r="AO30" s="14">
        <f>(D30-Q30)/'[1]Fig 1 data GIEC'!N$16</f>
        <v>8.9538493623829638E-2</v>
      </c>
      <c r="AP30" s="14">
        <f>(E30-R30)/'[1]Fig 1 data GIEC'!O$16</f>
        <v>8.2780253625295813E-2</v>
      </c>
      <c r="AQ30" s="14">
        <f>(F30-S30)/'[1]Fig 1 data GIEC'!P$16</f>
        <v>9.4195551840057859E-2</v>
      </c>
      <c r="AR30" s="14">
        <f>(G30-T30)/'[1]Fig 1 data GIEC'!Q$16</f>
        <v>0.10204793976360264</v>
      </c>
      <c r="AS30" s="14">
        <f>(H30-U30)/'[1]Fig 1 data GIEC'!R$16</f>
        <v>9.7484765095867232E-2</v>
      </c>
      <c r="AT30" s="14">
        <f>(I30-V30)/'[1]Fig 1 data GIEC'!S$16</f>
        <v>8.3271278002178623E-2</v>
      </c>
      <c r="AU30" s="14">
        <f>(J30-W30)/'[1]Fig 1 data GIEC'!T$16</f>
        <v>6.8190248004909193E-2</v>
      </c>
      <c r="AV30" s="14">
        <f>(K30-X30)/'[1]Fig 1 data GIEC'!U$16</f>
        <v>6.4437620175699969E-2</v>
      </c>
      <c r="AW30" s="14">
        <f>(L30-Y30)/'[1]Fig 1 data GIEC'!V$16</f>
        <v>5.3674307139100506E-2</v>
      </c>
    </row>
    <row r="31" spans="1:49" x14ac:dyDescent="0.2">
      <c r="A31" t="s">
        <v>21</v>
      </c>
      <c r="B31" t="s">
        <v>22</v>
      </c>
      <c r="C31" s="43">
        <f>VLOOKUP($B31,'[1]Fig 1 data EU27 OI imp'!$B$231:$L$334,MATCH(TEXT(C$5,0),'[1]Fig 1 data EU27 OI imp'!$B$230:$L$230,0),0)</f>
        <v>54.071865161775783</v>
      </c>
      <c r="D31" s="43">
        <f>VLOOKUP($B31,'[1]Fig 1 data EU27 OI imp'!$B$231:$L$334,MATCH(TEXT(D$5,0),'[1]Fig 1 data EU27 OI imp'!$B$230:$L$230,0),0)</f>
        <v>52.161437766690234</v>
      </c>
      <c r="E31" s="43">
        <f>VLOOKUP($B31,'[1]Fig 1 data EU27 OI imp'!$B$231:$L$334,MATCH(TEXT(E$5,0),'[1]Fig 1 data EU27 OI imp'!$B$230:$L$230,0),0)</f>
        <v>46.485648293828909</v>
      </c>
      <c r="F31" s="43">
        <f>VLOOKUP($B31,'[1]Fig 1 data EU27 OI imp'!$B$231:$L$334,MATCH(TEXT(F$5,0),'[1]Fig 1 data EU27 OI imp'!$B$230:$L$230,0),0)</f>
        <v>53.223067845558425</v>
      </c>
      <c r="G31" s="43">
        <f>VLOOKUP($B31,'[1]Fig 1 data EU27 OI imp'!$B$231:$L$334,MATCH(TEXT(G$5,0),'[1]Fig 1 data EU27 OI imp'!$B$230:$L$230,0),0)</f>
        <v>56.953722817539735</v>
      </c>
      <c r="H31" s="43">
        <f>VLOOKUP($B31,'[1]Fig 1 data EU27 OI imp'!$B$231:$L$334,MATCH(TEXT(H$5,0),'[1]Fig 1 data EU27 OI imp'!$B$230:$L$230,0),0)</f>
        <v>58.241068682740504</v>
      </c>
      <c r="I31" s="43">
        <f>VLOOKUP($B31,'[1]Fig 1 data EU27 OI imp'!$B$231:$L$334,MATCH(TEXT(I$5,0),'[1]Fig 1 data EU27 OI imp'!$B$230:$L$230,0),0)</f>
        <v>60.151360742358818</v>
      </c>
      <c r="J31" s="43">
        <f>VLOOKUP($B31,'[1]Fig 1 data EU27 OI imp'!$B$231:$L$334,MATCH(TEXT(J$5,0),'[1]Fig 1 data EU27 OI imp'!$B$230:$L$230,0),0)</f>
        <v>63.311298869966677</v>
      </c>
      <c r="K31" s="43">
        <f>VLOOKUP($B31,'[1]Fig 1 data EU27 OI imp'!$B$231:$L$334,MATCH(TEXT(K$5,0),'[1]Fig 1 data EU27 OI imp'!$B$230:$L$230,0),0)</f>
        <v>64.597177501604435</v>
      </c>
      <c r="L31" s="43">
        <f>VLOOKUP($B31,'[1]Fig 1 data EU27 OI imp'!$B$231:$L$334,MATCH(TEXT(L$5,0),'[1]Fig 1 data EU27 OI imp'!$B$230:$L$230,0),0)</f>
        <v>54.891193769722435</v>
      </c>
      <c r="M31" s="16">
        <f t="shared" si="8"/>
        <v>8.7663187248143773E-2</v>
      </c>
      <c r="N31" s="11">
        <f>L31-'[1]Fig 1 EU27 excl petr'!L31</f>
        <v>3.4452235446684938</v>
      </c>
      <c r="O31" s="11"/>
      <c r="P31" s="9">
        <f>VLOOKUP($B31,'[1]Fig 1 data EU27 OI ex'!$B$222:$L$319,MATCH(TEXT(P$5,0),'[1]Fig 1 data EU27 OI ex'!$B$222:$L$222,0),0)</f>
        <v>0.79370235427033708</v>
      </c>
      <c r="Q31" s="9">
        <f>VLOOKUP($B31,'[1]Fig 1 data EU27 OI ex'!$B$222:$L$319,MATCH(TEXT(Q$5,0),'[1]Fig 1 data EU27 OI ex'!$B$222:$L$222,0),0)</f>
        <v>1.0828728935331606</v>
      </c>
      <c r="R31" s="9">
        <f>VLOOKUP($B31,'[1]Fig 1 data EU27 OI ex'!$B$222:$L$319,MATCH(TEXT(R$5,0),'[1]Fig 1 data EU27 OI ex'!$B$222:$L$222,0),0)</f>
        <v>1.3609214889781831</v>
      </c>
      <c r="S31" s="9">
        <f>VLOOKUP($B31,'[1]Fig 1 data EU27 OI ex'!$B$222:$L$319,MATCH(TEXT(S$5,0),'[1]Fig 1 data EU27 OI ex'!$B$222:$L$222,0),0)</f>
        <v>1.4387750957027892</v>
      </c>
      <c r="T31" s="9">
        <f>VLOOKUP($B31,'[1]Fig 1 data EU27 OI ex'!$B$222:$L$319,MATCH(TEXT(T$5,0),'[1]Fig 1 data EU27 OI ex'!$B$222:$L$222,0),0)</f>
        <v>1.7067128331316292</v>
      </c>
      <c r="U31" s="9">
        <f>VLOOKUP($B31,'[1]Fig 1 data EU27 OI ex'!$B$222:$L$319,MATCH(TEXT(U$5,0),'[1]Fig 1 data EU27 OI ex'!$B$222:$L$222,0),0)</f>
        <v>2.1505795000420473</v>
      </c>
      <c r="V31" s="9">
        <f>VLOOKUP($B31,'[1]Fig 1 data EU27 OI ex'!$B$222:$L$319,MATCH(TEXT(V$5,0),'[1]Fig 1 data EU27 OI ex'!$B$222:$L$222,0),0)</f>
        <v>1.7704112386335797</v>
      </c>
      <c r="W31" s="9">
        <f>VLOOKUP($B31,'[1]Fig 1 data EU27 OI ex'!$B$222:$L$319,MATCH(TEXT(W$5,0),'[1]Fig 1 data EU27 OI ex'!$B$222:$L$222,0),0)</f>
        <v>2.0504820056818391</v>
      </c>
      <c r="X31" s="9">
        <f>VLOOKUP($B31,'[1]Fig 1 data EU27 OI ex'!$B$222:$L$319,MATCH(TEXT(X$5,0),'[1]Fig 1 data EU27 OI ex'!$B$222:$L$222,0),0)</f>
        <v>2.7653196674259517</v>
      </c>
      <c r="Y31" s="9">
        <f>VLOOKUP($B31,'[1]Fig 1 data EU27 OI ex'!$B$222:$L$319,MATCH(TEXT(Y$5,0),'[1]Fig 1 data EU27 OI ex'!$B$222:$L$222,0),0)</f>
        <v>2.7585340747712621</v>
      </c>
      <c r="Z31" s="11">
        <f>Y31-'[1]Fig 1 EU27 excl petr'!W31</f>
        <v>2.7167875489482749</v>
      </c>
      <c r="AA31" s="11"/>
      <c r="AB31" s="9">
        <f t="shared" si="9"/>
        <v>53.278162807505446</v>
      </c>
      <c r="AC31" s="9">
        <f t="shared" si="9"/>
        <v>51.07856487315707</v>
      </c>
      <c r="AD31" s="9">
        <f t="shared" si="9"/>
        <v>45.124726804850724</v>
      </c>
      <c r="AE31" s="9">
        <f t="shared" si="9"/>
        <v>51.784292749855638</v>
      </c>
      <c r="AF31" s="9">
        <f t="shared" si="9"/>
        <v>55.247009984408102</v>
      </c>
      <c r="AG31" s="9">
        <f t="shared" si="9"/>
        <v>56.090489182698455</v>
      </c>
      <c r="AH31" s="9">
        <f t="shared" si="9"/>
        <v>58.38094950372524</v>
      </c>
      <c r="AI31" s="9">
        <f t="shared" si="9"/>
        <v>61.260816864284841</v>
      </c>
      <c r="AJ31" s="9">
        <f t="shared" si="9"/>
        <v>61.831857834178486</v>
      </c>
      <c r="AK31" s="9">
        <f t="shared" si="10"/>
        <v>52.132659694951172</v>
      </c>
      <c r="AM31" t="s">
        <v>22</v>
      </c>
      <c r="AN31" s="17">
        <f>(C31-P31)/'[1]Fig 1 data GIEC'!M$16</f>
        <v>8.0605778773541761E-2</v>
      </c>
      <c r="AO31" s="14">
        <f>(D31-Q31)/'[1]Fig 1 data GIEC'!N$16</f>
        <v>7.5558665930718791E-2</v>
      </c>
      <c r="AP31" s="14">
        <f>(E31-R31)/'[1]Fig 1 data GIEC'!O$16</f>
        <v>6.7260189782725133E-2</v>
      </c>
      <c r="AQ31" s="14">
        <f>(F31-S31)/'[1]Fig 1 data GIEC'!P$16</f>
        <v>7.6723040264931291E-2</v>
      </c>
      <c r="AR31" s="14">
        <f>(G31-T31)/'[1]Fig 1 data GIEC'!Q$16</f>
        <v>8.1626727713084032E-2</v>
      </c>
      <c r="AS31" s="14">
        <f>(H31-U31)/'[1]Fig 1 data GIEC'!R$16</f>
        <v>8.2713475561763172E-2</v>
      </c>
      <c r="AT31" s="14">
        <f>(I31-V31)/'[1]Fig 1 data GIEC'!S$16</f>
        <v>8.6596392177861234E-2</v>
      </c>
      <c r="AU31" s="14">
        <f>(J31-W31)/'[1]Fig 1 data GIEC'!T$16</f>
        <v>9.297917461863997E-2</v>
      </c>
      <c r="AV31" s="14">
        <f>(K31-X31)/'[1]Fig 1 data GIEC'!U$16</f>
        <v>9.3899891469654662E-2</v>
      </c>
      <c r="AW31" s="14">
        <f>(L31-Y31)/'[1]Fig 1 data GIEC'!V$16</f>
        <v>8.3699109098624686E-2</v>
      </c>
    </row>
    <row r="32" spans="1:49" x14ac:dyDescent="0.2">
      <c r="A32" t="s">
        <v>38</v>
      </c>
      <c r="B32" t="s">
        <v>39</v>
      </c>
      <c r="C32" s="43">
        <f>VLOOKUP($B32,'[1]Fig 1 data EU27 OI imp'!$B$231:$L$334,MATCH(TEXT(C$5,0),'[1]Fig 1 data EU27 OI imp'!$B$230:$L$230,0),0)</f>
        <v>36.152742600277172</v>
      </c>
      <c r="D32" s="43">
        <f>VLOOKUP($B32,'[1]Fig 1 data EU27 OI imp'!$B$231:$L$334,MATCH(TEXT(D$5,0),'[1]Fig 1 data EU27 OI imp'!$B$230:$L$230,0),0)</f>
        <v>32.086078137086147</v>
      </c>
      <c r="E32" s="43">
        <f>VLOOKUP($B32,'[1]Fig 1 data EU27 OI imp'!$B$231:$L$334,MATCH(TEXT(E$5,0),'[1]Fig 1 data EU27 OI imp'!$B$230:$L$230,0),0)</f>
        <v>26.353633835329578</v>
      </c>
      <c r="F32" s="43">
        <f>VLOOKUP($B32,'[1]Fig 1 data EU27 OI imp'!$B$231:$L$334,MATCH(TEXT(F$5,0),'[1]Fig 1 data EU27 OI imp'!$B$230:$L$230,0),0)</f>
        <v>35.289998718449567</v>
      </c>
      <c r="G32" s="43">
        <f>VLOOKUP($B32,'[1]Fig 1 data EU27 OI imp'!$B$231:$L$334,MATCH(TEXT(G$5,0),'[1]Fig 1 data EU27 OI imp'!$B$230:$L$230,0),0)</f>
        <v>36.564517851877461</v>
      </c>
      <c r="H32" s="43">
        <f>VLOOKUP($B32,'[1]Fig 1 data EU27 OI imp'!$B$231:$L$334,MATCH(TEXT(H$5,0),'[1]Fig 1 data EU27 OI imp'!$B$230:$L$230,0),0)</f>
        <v>36.28548822684288</v>
      </c>
      <c r="I32" s="43">
        <f>VLOOKUP($B32,'[1]Fig 1 data EU27 OI imp'!$B$231:$L$334,MATCH(TEXT(I$5,0),'[1]Fig 1 data EU27 OI imp'!$B$230:$L$230,0),0)</f>
        <v>37.632295379284521</v>
      </c>
      <c r="J32" s="43">
        <f>VLOOKUP($B32,'[1]Fig 1 data EU27 OI imp'!$B$231:$L$334,MATCH(TEXT(J$5,0),'[1]Fig 1 data EU27 OI imp'!$B$230:$L$230,0),0)</f>
        <v>35.922571900884442</v>
      </c>
      <c r="K32" s="43">
        <f>VLOOKUP($B32,'[1]Fig 1 data EU27 OI imp'!$B$231:$L$334,MATCH(TEXT(K$5,0),'[1]Fig 1 data EU27 OI imp'!$B$230:$L$230,0),0)</f>
        <v>32.041151414597778</v>
      </c>
      <c r="L32" s="43">
        <f>VLOOKUP($B32,'[1]Fig 1 data EU27 OI imp'!$B$231:$L$334,MATCH(TEXT(L$5,0),'[1]Fig 1 data EU27 OI imp'!$B$230:$L$230,0),0)</f>
        <v>27.036740101846323</v>
      </c>
      <c r="M32" s="16">
        <f t="shared" si="8"/>
        <v>4.3482231960277944E-2</v>
      </c>
      <c r="N32" s="11">
        <f>L32-'[1]Fig 1 EU27 excl petr'!L32</f>
        <v>0.1477816927535045</v>
      </c>
      <c r="O32" s="11"/>
      <c r="P32" s="9">
        <f>VLOOKUP($B32,'[1]Fig 1 data EU27 OI ex'!$B$222:$L$319,MATCH(TEXT(P$5,0),'[1]Fig 1 data EU27 OI ex'!$B$222:$L$222,0),0)</f>
        <v>6.5720577105187153E-2</v>
      </c>
      <c r="Q32" s="9">
        <f>VLOOKUP($B32,'[1]Fig 1 data EU27 OI ex'!$B$222:$L$319,MATCH(TEXT(Q$5,0),'[1]Fig 1 data EU27 OI ex'!$B$222:$L$222,0),0)</f>
        <v>2.1232801833983541E-2</v>
      </c>
      <c r="R32" s="9">
        <f>VLOOKUP($B32,'[1]Fig 1 data EU27 OI ex'!$B$222:$L$319,MATCH(TEXT(R$5,0),'[1]Fig 1 data EU27 OI ex'!$B$222:$L$222,0),0)</f>
        <v>7.0776006113278472E-2</v>
      </c>
      <c r="S32" s="9">
        <f>VLOOKUP($B32,'[1]Fig 1 data EU27 OI ex'!$B$222:$L$319,MATCH(TEXT(S$5,0),'[1]Fig 1 data EU27 OI ex'!$B$222:$L$222,0),0)</f>
        <v>2.4266059238838331E-2</v>
      </c>
      <c r="T32" s="9">
        <f>VLOOKUP($B32,'[1]Fig 1 data EU27 OI ex'!$B$222:$L$319,MATCH(TEXT(T$5,0),'[1]Fig 1 data EU27 OI ex'!$B$222:$L$222,0),0)</f>
        <v>0.13750766902008388</v>
      </c>
      <c r="U32" s="9">
        <f>VLOOKUP($B32,'[1]Fig 1 data EU27 OI ex'!$B$222:$L$319,MATCH(TEXT(U$5,0),'[1]Fig 1 data EU27 OI ex'!$B$222:$L$222,0),0)</f>
        <v>0.93525436649689397</v>
      </c>
      <c r="V32" s="9">
        <f>VLOOKUP($B32,'[1]Fig 1 data EU27 OI ex'!$B$222:$L$319,MATCH(TEXT(V$5,0),'[1]Fig 1 data EU27 OI ex'!$B$222:$L$222,0),0)</f>
        <v>1.2284692489661904</v>
      </c>
      <c r="W32" s="9">
        <f>VLOOKUP($B32,'[1]Fig 1 data EU27 OI ex'!$B$222:$L$319,MATCH(TEXT(W$5,0),'[1]Fig 1 data EU27 OI ex'!$B$222:$L$222,0),0)</f>
        <v>6.4723735594136619E-2</v>
      </c>
      <c r="X32" s="9">
        <f>VLOOKUP($B32,'[1]Fig 1 data EU27 OI ex'!$B$222:$L$319,MATCH(TEXT(X$5,0),'[1]Fig 1 data EU27 OI ex'!$B$222:$L$222,0),0)</f>
        <v>0.1779582232300983</v>
      </c>
      <c r="Y32" s="9">
        <f>VLOOKUP($B32,'[1]Fig 1 data EU27 OI ex'!$B$222:$L$319,MATCH(TEXT(Y$5,0),'[1]Fig 1 data EU27 OI ex'!$B$222:$L$222,0),0)</f>
        <v>0.10818618077315421</v>
      </c>
      <c r="Z32" s="11">
        <f>Y32-'[1]Fig 1 EU27 excl petr'!W32</f>
        <v>0.10818618077315421</v>
      </c>
      <c r="AA32" s="11"/>
      <c r="AB32" s="9">
        <f t="shared" si="9"/>
        <v>36.087022023171983</v>
      </c>
      <c r="AC32" s="9">
        <f t="shared" si="9"/>
        <v>32.064845335252166</v>
      </c>
      <c r="AD32" s="9">
        <f t="shared" si="9"/>
        <v>26.282857829216301</v>
      </c>
      <c r="AE32" s="9">
        <f t="shared" si="9"/>
        <v>35.265732659210727</v>
      </c>
      <c r="AF32" s="9">
        <f t="shared" si="9"/>
        <v>36.42701018285738</v>
      </c>
      <c r="AG32" s="9">
        <f t="shared" si="9"/>
        <v>35.350233860345988</v>
      </c>
      <c r="AH32" s="9">
        <f t="shared" si="9"/>
        <v>36.403826130318329</v>
      </c>
      <c r="AI32" s="9">
        <f t="shared" si="9"/>
        <v>35.857848165290306</v>
      </c>
      <c r="AJ32" s="9">
        <f t="shared" si="9"/>
        <v>31.863193191367678</v>
      </c>
      <c r="AK32" s="9">
        <f t="shared" si="10"/>
        <v>26.928553921073171</v>
      </c>
      <c r="AM32" t="s">
        <v>39</v>
      </c>
      <c r="AN32" s="17">
        <f>(C32-P32)/'[1]Fig 1 data GIEC'!M$16</f>
        <v>5.4596899752443348E-2</v>
      </c>
      <c r="AO32" s="14">
        <f>(D32-Q32)/'[1]Fig 1 data GIEC'!N$16</f>
        <v>4.7432361164080179E-2</v>
      </c>
      <c r="AP32" s="14">
        <f>(E32-R32)/'[1]Fig 1 data GIEC'!O$16</f>
        <v>3.9175638963324232E-2</v>
      </c>
      <c r="AQ32" s="14">
        <f>(F32-S32)/'[1]Fig 1 data GIEC'!P$16</f>
        <v>5.2249322779299126E-2</v>
      </c>
      <c r="AR32" s="14">
        <f>(G32-T32)/'[1]Fig 1 data GIEC'!Q$16</f>
        <v>5.382042652510971E-2</v>
      </c>
      <c r="AS32" s="14">
        <f>(H32-U32)/'[1]Fig 1 data GIEC'!R$16</f>
        <v>5.2128992760010602E-2</v>
      </c>
      <c r="AT32" s="14">
        <f>(I32-V32)/'[1]Fig 1 data GIEC'!S$16</f>
        <v>5.3997751512324478E-2</v>
      </c>
      <c r="AU32" s="14">
        <f>(J32-W32)/'[1]Fig 1 data GIEC'!T$16</f>
        <v>5.4423582587795255E-2</v>
      </c>
      <c r="AV32" s="14">
        <f>(K32-X32)/'[1]Fig 1 data GIEC'!U$16</f>
        <v>4.8388492394485665E-2</v>
      </c>
      <c r="AW32" s="14">
        <f>(L32-Y32)/'[1]Fig 1 data GIEC'!V$16</f>
        <v>4.3233857349625711E-2</v>
      </c>
    </row>
    <row r="33" spans="1:49" x14ac:dyDescent="0.2">
      <c r="A33" t="s">
        <v>24</v>
      </c>
      <c r="B33" t="s">
        <v>25</v>
      </c>
      <c r="C33" s="43">
        <f>C36-SUM(C28:C32)-C35</f>
        <v>210.42361468634311</v>
      </c>
      <c r="D33" s="43">
        <f t="shared" ref="D33:L33" si="11">D36-SUM(D28:D32)-D35</f>
        <v>224.04705288914025</v>
      </c>
      <c r="E33" s="43">
        <f t="shared" si="11"/>
        <v>221.83436906627242</v>
      </c>
      <c r="F33" s="43">
        <f t="shared" si="11"/>
        <v>206.5924500314122</v>
      </c>
      <c r="G33" s="43">
        <f t="shared" si="11"/>
        <v>199.6082014342299</v>
      </c>
      <c r="H33" s="43">
        <f t="shared" si="11"/>
        <v>225.75592217336626</v>
      </c>
      <c r="I33" s="43">
        <f t="shared" si="11"/>
        <v>236.90454275389325</v>
      </c>
      <c r="J33" s="43">
        <f t="shared" si="11"/>
        <v>256.54054991316798</v>
      </c>
      <c r="K33" s="43">
        <f t="shared" si="11"/>
        <v>273.81283360713019</v>
      </c>
      <c r="L33" s="43">
        <f t="shared" si="11"/>
        <v>261.27560409220098</v>
      </c>
      <c r="M33" s="16">
        <f t="shared" si="8"/>
        <v>0.37158443498325461</v>
      </c>
      <c r="N33" s="11">
        <f>L33-'[1]Fig 1 EU27 excl petr'!L33</f>
        <v>78.243533836104916</v>
      </c>
      <c r="O33" s="11"/>
      <c r="P33" s="9">
        <f t="shared" ref="P33:Y33" si="12">P36-SUM(P28:P32)-P35</f>
        <v>98.985546362834441</v>
      </c>
      <c r="Q33" s="9">
        <f t="shared" si="12"/>
        <v>88.663030853996048</v>
      </c>
      <c r="R33" s="9">
        <f t="shared" si="12"/>
        <v>101.31717872076149</v>
      </c>
      <c r="S33" s="9">
        <f t="shared" si="12"/>
        <v>108.92746302710711</v>
      </c>
      <c r="T33" s="9">
        <f t="shared" si="12"/>
        <v>114.58228725136109</v>
      </c>
      <c r="U33" s="9">
        <f t="shared" si="12"/>
        <v>114.06480479376236</v>
      </c>
      <c r="V33" s="9">
        <f t="shared" si="12"/>
        <v>107.69360295533184</v>
      </c>
      <c r="W33" s="9">
        <f t="shared" si="12"/>
        <v>127.64507133146375</v>
      </c>
      <c r="X33" s="9">
        <f t="shared" si="12"/>
        <v>127.04448050987941</v>
      </c>
      <c r="Y33" s="9">
        <f t="shared" si="12"/>
        <v>121.43013140414797</v>
      </c>
      <c r="Z33" s="11">
        <f>Y33-'[1]Fig 1 EU27 excl petr'!W33</f>
        <v>100.29620725824734</v>
      </c>
      <c r="AA33" s="11"/>
      <c r="AB33" s="9">
        <f t="shared" si="9"/>
        <v>111.43806832350867</v>
      </c>
      <c r="AC33" s="9">
        <f t="shared" si="9"/>
        <v>135.3840220351442</v>
      </c>
      <c r="AD33" s="9">
        <f t="shared" si="9"/>
        <v>120.51719034551093</v>
      </c>
      <c r="AE33" s="9">
        <f t="shared" si="9"/>
        <v>97.66498700430509</v>
      </c>
      <c r="AF33" s="9">
        <f t="shared" si="9"/>
        <v>85.025914182868803</v>
      </c>
      <c r="AG33" s="9">
        <f t="shared" si="9"/>
        <v>111.6911173796039</v>
      </c>
      <c r="AH33" s="9">
        <f t="shared" si="9"/>
        <v>129.21093979856141</v>
      </c>
      <c r="AI33" s="9">
        <f t="shared" si="9"/>
        <v>128.89547858170423</v>
      </c>
      <c r="AJ33" s="9">
        <f t="shared" si="9"/>
        <v>146.76835309725078</v>
      </c>
      <c r="AK33" s="9">
        <f t="shared" si="10"/>
        <v>139.84547268805301</v>
      </c>
      <c r="AM33" t="s">
        <v>25</v>
      </c>
      <c r="AN33" s="17">
        <f>(C33-P33)/'[1]Fig 1 data GIEC'!M$16</f>
        <v>0.16859726028259697</v>
      </c>
      <c r="AO33" s="14">
        <f>(D33-Q33)/'[1]Fig 1 data GIEC'!N$16</f>
        <v>0.20026866688038705</v>
      </c>
      <c r="AP33" s="14">
        <f>(E33-R33)/'[1]Fig 1 data GIEC'!O$16</f>
        <v>0.17963563812309907</v>
      </c>
      <c r="AQ33" s="14">
        <f>(F33-S33)/'[1]Fig 1 data GIEC'!P$16</f>
        <v>0.14469937373869377</v>
      </c>
      <c r="AR33" s="14">
        <f>(G33-T33)/'[1]Fig 1 data GIEC'!Q$16</f>
        <v>0.12562466543474132</v>
      </c>
      <c r="AS33" s="14">
        <f>(H33-U33)/'[1]Fig 1 data GIEC'!R$16</f>
        <v>0.16470458080250674</v>
      </c>
      <c r="AT33" s="14">
        <f>(I33-V33)/'[1]Fig 1 data GIEC'!S$16</f>
        <v>0.19165843158738397</v>
      </c>
      <c r="AU33" s="14">
        <f>(J33-W33)/'[1]Fig 1 data GIEC'!T$16</f>
        <v>0.19563231155000294</v>
      </c>
      <c r="AV33" s="14">
        <f>(K33-X33)/'[1]Fig 1 data GIEC'!U$16</f>
        <v>0.22288724469465729</v>
      </c>
      <c r="AW33" s="14">
        <f>(L33-Y33)/'[1]Fig 1 data GIEC'!V$16</f>
        <v>0.22452223891810497</v>
      </c>
    </row>
    <row r="34" spans="1:49" x14ac:dyDescent="0.2">
      <c r="B34" s="6" t="s">
        <v>49</v>
      </c>
      <c r="C34" s="44">
        <f>SUM(C28:C33)</f>
        <v>640.07255694617766</v>
      </c>
      <c r="D34" s="44">
        <f t="shared" ref="D34:L34" si="13">SUM(D28:D33)</f>
        <v>652.98203519118226</v>
      </c>
      <c r="E34" s="44">
        <f t="shared" si="13"/>
        <v>653.92166478316267</v>
      </c>
      <c r="F34" s="44">
        <f t="shared" si="13"/>
        <v>682.59109932762328</v>
      </c>
      <c r="G34" s="44">
        <f t="shared" si="13"/>
        <v>703.14605043537199</v>
      </c>
      <c r="H34" s="44">
        <f t="shared" si="13"/>
        <v>724.33243325767887</v>
      </c>
      <c r="I34" s="44">
        <f t="shared" si="13"/>
        <v>725.3861855583026</v>
      </c>
      <c r="J34" s="44">
        <f t="shared" si="13"/>
        <v>724.44133156650787</v>
      </c>
      <c r="K34" s="44">
        <f t="shared" si="13"/>
        <v>736.87917961221797</v>
      </c>
      <c r="L34" s="44">
        <f t="shared" si="13"/>
        <v>690.48578045149543</v>
      </c>
      <c r="M34" s="19"/>
      <c r="N34" s="11">
        <f>L34-'[1]Fig 1 EU27 excl petr'!L34</f>
        <v>132.69354773348891</v>
      </c>
      <c r="O34" s="11"/>
      <c r="P34" s="19">
        <f>SUM(P28:P33)</f>
        <v>106.18971994577147</v>
      </c>
      <c r="Q34" s="19">
        <f t="shared" ref="Q34:Y34" si="14">SUM(Q28:Q33)</f>
        <v>95.470964340734525</v>
      </c>
      <c r="R34" s="19">
        <f t="shared" si="14"/>
        <v>109.13896852363365</v>
      </c>
      <c r="S34" s="19">
        <f t="shared" si="14"/>
        <v>116.444602370471</v>
      </c>
      <c r="T34" s="19">
        <f t="shared" si="14"/>
        <v>122.42624233944206</v>
      </c>
      <c r="U34" s="19">
        <f t="shared" si="14"/>
        <v>123.24238969398047</v>
      </c>
      <c r="V34" s="19">
        <f t="shared" si="14"/>
        <v>116.56179430611131</v>
      </c>
      <c r="W34" s="19">
        <f t="shared" si="14"/>
        <v>136.01021356759821</v>
      </c>
      <c r="X34" s="19">
        <f t="shared" si="14"/>
        <v>136.47901626564027</v>
      </c>
      <c r="Y34" s="19">
        <f t="shared" si="14"/>
        <v>130.26678045149541</v>
      </c>
      <c r="Z34" s="11">
        <f>Y34-'[1]Fig 1 EU27 excl petr'!W34</f>
        <v>108.44454773348893</v>
      </c>
      <c r="AA34" s="11"/>
      <c r="AB34" s="19">
        <f t="shared" si="9"/>
        <v>533.8828370004062</v>
      </c>
      <c r="AC34" s="19">
        <f t="shared" si="9"/>
        <v>557.51107085044771</v>
      </c>
      <c r="AD34" s="19">
        <f t="shared" si="9"/>
        <v>544.78269625952908</v>
      </c>
      <c r="AE34" s="19">
        <f t="shared" si="9"/>
        <v>566.14649695715229</v>
      </c>
      <c r="AF34" s="19">
        <f t="shared" si="9"/>
        <v>580.71980809592992</v>
      </c>
      <c r="AG34" s="19">
        <f t="shared" si="9"/>
        <v>601.09004356369837</v>
      </c>
      <c r="AH34" s="19">
        <f t="shared" si="9"/>
        <v>608.82439125219128</v>
      </c>
      <c r="AI34" s="19">
        <f t="shared" si="9"/>
        <v>588.43111799890971</v>
      </c>
      <c r="AJ34" s="19">
        <f t="shared" si="9"/>
        <v>600.40016334657776</v>
      </c>
      <c r="AK34" s="19">
        <f t="shared" si="10"/>
        <v>560.21900000000005</v>
      </c>
      <c r="AN34" s="17">
        <f>(C34-P34)/'[1]Fig 1 data GIEC'!M$16</f>
        <v>0.80772383247763324</v>
      </c>
      <c r="AO34" s="14">
        <f>(D34-Q34)/'[1]Fig 1 data GIEC'!N$16</f>
        <v>0.82470587926020211</v>
      </c>
      <c r="AP34" s="14">
        <f>(E34-R34)/'[1]Fig 1 data GIEC'!O$16</f>
        <v>0.81202015248149351</v>
      </c>
      <c r="AQ34" s="14">
        <f>(F34-S34)/'[1]Fig 1 data GIEC'!P$16</f>
        <v>0.83879644145597576</v>
      </c>
      <c r="AR34" s="14">
        <f>(G34-T34)/'[1]Fig 1 data GIEC'!Q$16</f>
        <v>0.85800584803446955</v>
      </c>
      <c r="AS34" s="15">
        <f>(H34-U34)/'[1]Fig 1 data GIEC'!R$16</f>
        <v>0.88639352862091103</v>
      </c>
      <c r="AT34" s="14">
        <f>(I34-V34)/'[1]Fig 1 data GIEC'!S$16</f>
        <v>0.90306848724613897</v>
      </c>
      <c r="AU34" s="14">
        <f>(J34-W34)/'[1]Fig 1 data GIEC'!T$16</f>
        <v>0.89309680268660052</v>
      </c>
      <c r="AV34" s="14">
        <f>(K34-X34)/'[1]Fig 1 data GIEC'!U$16</f>
        <v>0.91178742077911601</v>
      </c>
      <c r="AW34" s="15">
        <f>(L34-Y34)/'[1]Fig 1 data GIEC'!V$16</f>
        <v>0.8994329365601792</v>
      </c>
    </row>
    <row r="35" spans="1:49" x14ac:dyDescent="0.2">
      <c r="B35" s="22" t="s">
        <v>27</v>
      </c>
      <c r="C35" s="45">
        <f t="shared" ref="C35:J35" si="15">MAX(C37,P37)</f>
        <v>229.96940084530212</v>
      </c>
      <c r="D35" s="45">
        <f t="shared" si="15"/>
        <v>228.82401092083998</v>
      </c>
      <c r="E35" s="45">
        <f t="shared" si="15"/>
        <v>222.68126079306995</v>
      </c>
      <c r="F35" s="45">
        <f t="shared" si="15"/>
        <v>212.19014494062688</v>
      </c>
      <c r="G35" s="45">
        <f t="shared" si="15"/>
        <v>226.38516268935376</v>
      </c>
      <c r="H35" s="45">
        <f t="shared" si="15"/>
        <v>231.58904248305558</v>
      </c>
      <c r="I35" s="45">
        <f t="shared" si="15"/>
        <v>241.52550768062193</v>
      </c>
      <c r="J35" s="45">
        <f t="shared" si="15"/>
        <v>215.7819533536784</v>
      </c>
      <c r="K35" s="45">
        <f t="shared" ref="K35:L35" si="16">MAX(K37,Y37)</f>
        <v>221.01882347523554</v>
      </c>
      <c r="L35" s="45">
        <f t="shared" si="16"/>
        <v>214.99521954850462</v>
      </c>
      <c r="M35" s="19"/>
      <c r="N35" s="11">
        <f>L35-'[1]Fig 1 EU27 excl petr'!L35</f>
        <v>168.09045226651108</v>
      </c>
      <c r="O35" s="20"/>
      <c r="P35" s="23">
        <f t="shared" ref="P35:Y35" si="17">C35</f>
        <v>229.96940084530212</v>
      </c>
      <c r="Q35" s="23">
        <f t="shared" si="17"/>
        <v>228.82401092083998</v>
      </c>
      <c r="R35" s="23">
        <f t="shared" si="17"/>
        <v>222.68126079306995</v>
      </c>
      <c r="S35" s="23">
        <f t="shared" si="17"/>
        <v>212.19014494062688</v>
      </c>
      <c r="T35" s="23">
        <f t="shared" si="17"/>
        <v>226.38516268935376</v>
      </c>
      <c r="U35" s="23">
        <f t="shared" si="17"/>
        <v>231.58904248305558</v>
      </c>
      <c r="V35" s="23">
        <f t="shared" si="17"/>
        <v>241.52550768062193</v>
      </c>
      <c r="W35" s="23">
        <f t="shared" si="17"/>
        <v>215.7819533536784</v>
      </c>
      <c r="X35" s="23">
        <f t="shared" si="17"/>
        <v>221.01882347523554</v>
      </c>
      <c r="Y35" s="23">
        <f t="shared" si="17"/>
        <v>214.99521954850462</v>
      </c>
      <c r="Z35" s="11">
        <f>Y35-'[1]Fig 1 EU27 excl petr'!W35</f>
        <v>168.09045226651108</v>
      </c>
      <c r="AA35" s="20"/>
      <c r="AB35" s="23">
        <f t="shared" si="9"/>
        <v>0</v>
      </c>
      <c r="AC35" s="23">
        <f t="shared" si="9"/>
        <v>0</v>
      </c>
      <c r="AD35" s="23">
        <f t="shared" si="9"/>
        <v>0</v>
      </c>
      <c r="AE35" s="23">
        <f t="shared" si="9"/>
        <v>0</v>
      </c>
      <c r="AF35" s="23">
        <f t="shared" si="9"/>
        <v>0</v>
      </c>
      <c r="AG35" s="23">
        <f t="shared" si="9"/>
        <v>0</v>
      </c>
      <c r="AH35" s="23">
        <f t="shared" si="9"/>
        <v>0</v>
      </c>
      <c r="AI35" s="23">
        <f t="shared" si="9"/>
        <v>0</v>
      </c>
      <c r="AJ35" s="23">
        <f t="shared" si="9"/>
        <v>0</v>
      </c>
      <c r="AK35" s="23">
        <f t="shared" si="10"/>
        <v>0</v>
      </c>
      <c r="AM35" s="6" t="s">
        <v>50</v>
      </c>
      <c r="AN35" s="26"/>
      <c r="AO35" s="26"/>
      <c r="AP35" s="26"/>
      <c r="AQ35" s="26"/>
      <c r="AR35" s="26"/>
      <c r="AS35" s="26"/>
      <c r="AT35" s="26"/>
      <c r="AU35" s="26"/>
    </row>
    <row r="36" spans="1:49" x14ac:dyDescent="0.2">
      <c r="B36" s="6" t="s">
        <v>28</v>
      </c>
      <c r="C36" s="46">
        <f>VLOOKUP($B36,'[1]Fig 1 data EU27 OI imp'!$B$231:$L$334,MATCH(TEXT(C$5,0),'[1]Fig 1 data EU27 OI imp'!$B$230:$L$230,0),0)</f>
        <v>870.04195779147983</v>
      </c>
      <c r="D36" s="46">
        <f>VLOOKUP($B36,'[1]Fig 1 data EU27 OI imp'!$B$231:$L$334,MATCH(TEXT(D$5,0),'[1]Fig 1 data EU27 OI imp'!$B$230:$L$230,0),0)</f>
        <v>881.80604611202227</v>
      </c>
      <c r="E36" s="46">
        <f>VLOOKUP($B36,'[1]Fig 1 data EU27 OI imp'!$B$231:$L$334,MATCH(TEXT(E$5,0),'[1]Fig 1 data EU27 OI imp'!$B$230:$L$230,0),0)</f>
        <v>876.60292557623268</v>
      </c>
      <c r="F36" s="46">
        <f>VLOOKUP($B36,'[1]Fig 1 data EU27 OI imp'!$B$231:$L$334,MATCH(TEXT(F$5,0),'[1]Fig 1 data EU27 OI imp'!$B$230:$L$230,0),0)</f>
        <v>894.78124426825013</v>
      </c>
      <c r="G36" s="46">
        <f>VLOOKUP($B36,'[1]Fig 1 data EU27 OI imp'!$B$231:$L$334,MATCH(TEXT(G$5,0),'[1]Fig 1 data EU27 OI imp'!$B$230:$L$230,0),0)</f>
        <v>929.5312131247257</v>
      </c>
      <c r="H36" s="46">
        <f>VLOOKUP($B36,'[1]Fig 1 data EU27 OI imp'!$B$231:$L$334,MATCH(TEXT(H$5,0),'[1]Fig 1 data EU27 OI imp'!$B$230:$L$230,0),0)</f>
        <v>955.92147574073442</v>
      </c>
      <c r="I36" s="46">
        <f>VLOOKUP($B36,'[1]Fig 1 data EU27 OI imp'!$B$231:$L$334,MATCH(TEXT(I$5,0),'[1]Fig 1 data EU27 OI imp'!$B$230:$L$230,0),0)</f>
        <v>966.9116932389245</v>
      </c>
      <c r="J36" s="46">
        <f>VLOOKUP($B36,'[1]Fig 1 data EU27 OI imp'!$B$231:$L$334,MATCH(TEXT(J$5,0),'[1]Fig 1 data EU27 OI imp'!$B$230:$L$230,0),0)</f>
        <v>940.2232849201863</v>
      </c>
      <c r="K36" s="46">
        <f>VLOOKUP($B36,'[1]Fig 1 data EU27 OI imp'!$B$231:$L$334,MATCH(TEXT(K$5,0),'[1]Fig 1 data EU27 OI imp'!$B$230:$L$230,0),0)</f>
        <v>957.8980030874535</v>
      </c>
      <c r="L36" s="46">
        <f>VLOOKUP($B36,'[1]Fig 1 data EU27 OI imp'!$B$231:$L$334,MATCH(TEXT(L$5,0),'[1]Fig 1 data EU27 OI imp'!$B$230:$L$230,0),0)</f>
        <v>905.48099999999999</v>
      </c>
      <c r="M36" s="47"/>
      <c r="N36" s="48">
        <f>L36-'[1]Fig 1 EU27 excl petr'!L36</f>
        <v>300.78399999999999</v>
      </c>
      <c r="O36" s="27">
        <f>N36/'[1]Fig 1 data GIEC'!V16</f>
        <v>0.48290942718886171</v>
      </c>
      <c r="P36" s="47">
        <f>VLOOKUP($B36,'[1]Fig 1 data EU27 OI ex'!$B$222:$L$319,MATCH(TEXT(P$5,0),'[1]Fig 1 data EU27 OI ex'!$B$222:$L$222,0),0)</f>
        <v>336.15912079107358</v>
      </c>
      <c r="Q36" s="47">
        <f>VLOOKUP($B36,'[1]Fig 1 data EU27 OI ex'!$B$222:$L$319,MATCH(TEXT(Q$5,0),'[1]Fig 1 data EU27 OI ex'!$B$222:$L$222,0),0)</f>
        <v>324.29497526157451</v>
      </c>
      <c r="R36" s="47">
        <f>VLOOKUP($B36,'[1]Fig 1 data EU27 OI ex'!$B$222:$L$319,MATCH(TEXT(R$5,0),'[1]Fig 1 data EU27 OI ex'!$B$222:$L$222,0),0)</f>
        <v>331.8202293167036</v>
      </c>
      <c r="S36" s="47">
        <f>VLOOKUP($B36,'[1]Fig 1 data EU27 OI ex'!$B$222:$L$319,MATCH(TEXT(S$5,0),'[1]Fig 1 data EU27 OI ex'!$B$222:$L$222,0),0)</f>
        <v>328.6347473110979</v>
      </c>
      <c r="T36" s="47">
        <f>VLOOKUP($B36,'[1]Fig 1 data EU27 OI ex'!$B$222:$L$319,MATCH(TEXT(T$5,0),'[1]Fig 1 data EU27 OI ex'!$B$222:$L$222,0),0)</f>
        <v>348.81140502879583</v>
      </c>
      <c r="U36" s="47">
        <f>VLOOKUP($B36,'[1]Fig 1 data EU27 OI ex'!$B$222:$L$319,MATCH(TEXT(U$5,0),'[1]Fig 1 data EU27 OI ex'!$B$222:$L$222,0),0)</f>
        <v>354.83143217703605</v>
      </c>
      <c r="V36" s="47">
        <f>VLOOKUP($B36,'[1]Fig 1 data EU27 OI ex'!$B$222:$L$319,MATCH(TEXT(V$5,0),'[1]Fig 1 data EU27 OI ex'!$B$222:$L$222,0),0)</f>
        <v>358.08730198673322</v>
      </c>
      <c r="W36" s="47">
        <f>VLOOKUP($B36,'[1]Fig 1 data EU27 OI ex'!$B$222:$L$319,MATCH(TEXT(W$5,0),'[1]Fig 1 data EU27 OI ex'!$B$222:$L$222,0),0)</f>
        <v>351.79216692127659</v>
      </c>
      <c r="X36" s="47">
        <f>VLOOKUP($B36,'[1]Fig 1 data EU27 OI ex'!$B$222:$L$319,MATCH(TEXT(X$5,0),'[1]Fig 1 data EU27 OI ex'!$B$222:$L$222,0),0)</f>
        <v>357.4978397408758</v>
      </c>
      <c r="Y36" s="47">
        <f>VLOOKUP($B36,'[1]Fig 1 data EU27 OI ex'!$B$222:$L$319,MATCH(TEXT(Y$5,0),'[1]Fig 1 data EU27 OI ex'!$B$222:$L$222,0),0)</f>
        <v>345.262</v>
      </c>
      <c r="Z36" s="49">
        <f>Y36-'[1]Fig 1 EU27 excl petr'!W36</f>
        <v>276.53499999999997</v>
      </c>
      <c r="AA36" s="50">
        <f>Z36/'[1]Fig 1 data GIEC'!V16</f>
        <v>0.44397760003082565</v>
      </c>
      <c r="AB36" s="47">
        <f t="shared" si="9"/>
        <v>533.8828370004062</v>
      </c>
      <c r="AC36" s="47">
        <f t="shared" si="9"/>
        <v>557.51107085044782</v>
      </c>
      <c r="AD36" s="47">
        <f t="shared" si="9"/>
        <v>544.78269625952908</v>
      </c>
      <c r="AE36" s="47">
        <f t="shared" si="9"/>
        <v>566.14649695715229</v>
      </c>
      <c r="AF36" s="47">
        <f t="shared" si="9"/>
        <v>580.71980809592992</v>
      </c>
      <c r="AG36" s="47">
        <f t="shared" si="9"/>
        <v>601.09004356369837</v>
      </c>
      <c r="AH36" s="47">
        <f t="shared" si="9"/>
        <v>608.82439125219128</v>
      </c>
      <c r="AI36" s="47">
        <f t="shared" si="9"/>
        <v>588.43111799890971</v>
      </c>
      <c r="AJ36" s="47">
        <f t="shared" si="9"/>
        <v>600.40016334657776</v>
      </c>
      <c r="AK36" s="47">
        <f t="shared" si="10"/>
        <v>560.21900000000005</v>
      </c>
      <c r="AL36" s="15">
        <f>AK36/$AK$83</f>
        <v>0.59290305320973524</v>
      </c>
      <c r="AM36" s="51">
        <f>AK36-'[1]Fig 1 EU27 excl petr'!AH36</f>
        <v>24.249000000000024</v>
      </c>
      <c r="AO36" s="26"/>
      <c r="AP36" s="26"/>
      <c r="AQ36" s="26"/>
      <c r="AR36" s="26"/>
      <c r="AS36" s="26"/>
      <c r="AT36" s="26"/>
      <c r="AU36" s="26"/>
    </row>
    <row r="37" spans="1:49" x14ac:dyDescent="0.2">
      <c r="B37" s="28" t="s">
        <v>51</v>
      </c>
      <c r="C37" s="52">
        <f>VLOOKUP($B37,'[1]Fig 1 data EU27 OI imp'!$B$231:$L$334,MATCH(TEXT(C$5,0),'[1]Fig 1 data EU27 OI imp'!$B$230:$L$230,0),0)</f>
        <v>216.72409703310674</v>
      </c>
      <c r="D37" s="52">
        <f>VLOOKUP($B37,'[1]Fig 1 data EU27 OI imp'!$B$231:$L$334,MATCH(TEXT(D$5,0),'[1]Fig 1 data EU27 OI imp'!$B$230:$L$230,0),0)</f>
        <v>215.2952999429445</v>
      </c>
      <c r="E37" s="52">
        <f>VLOOKUP($B37,'[1]Fig 1 data EU27 OI imp'!$B$231:$L$334,MATCH(TEXT(E$5,0),'[1]Fig 1 data EU27 OI imp'!$B$230:$L$230,0),0)</f>
        <v>213.9290007847423</v>
      </c>
      <c r="F37" s="52">
        <f>VLOOKUP($B37,'[1]Fig 1 data EU27 OI imp'!$B$231:$L$334,MATCH(TEXT(F$5,0),'[1]Fig 1 data EU27 OI imp'!$B$230:$L$230,0),0)</f>
        <v>212.19014494062688</v>
      </c>
      <c r="G37" s="52">
        <f>VLOOKUP($B37,'[1]Fig 1 data EU27 OI imp'!$B$231:$L$334,MATCH(TEXT(G$5,0),'[1]Fig 1 data EU27 OI imp'!$B$230:$L$230,0),0)</f>
        <v>222.02506110055648</v>
      </c>
      <c r="H37" s="52">
        <f>VLOOKUP($B37,'[1]Fig 1 data EU27 OI imp'!$B$231:$L$334,MATCH(TEXT(H$5,0),'[1]Fig 1 data EU27 OI imp'!$B$230:$L$230,0),0)</f>
        <v>231.58904248305558</v>
      </c>
      <c r="I37" s="52">
        <f>VLOOKUP($B37,'[1]Fig 1 data EU27 OI imp'!$B$231:$L$334,MATCH(TEXT(I$5,0),'[1]Fig 1 data EU27 OI imp'!$B$230:$L$230,0),0)</f>
        <v>241.52550768062193</v>
      </c>
      <c r="J37" s="52">
        <f>VLOOKUP($B37,'[1]Fig 1 data EU27 OI imp'!$B$231:$L$334,MATCH(TEXT(J$5,0),'[1]Fig 1 data EU27 OI imp'!$B$230:$L$230,0),0)</f>
        <v>215.7819533536784</v>
      </c>
      <c r="K37" s="52">
        <f>VLOOKUP($B37,'[1]Fig 1 data EU27 OI imp'!$B$231:$L$334,MATCH(TEXT(K$5,0),'[1]Fig 1 data EU27 OI imp'!$B$230:$L$230,0),0)</f>
        <v>221.01882347523554</v>
      </c>
      <c r="L37" s="52">
        <f>VLOOKUP($B37,'[1]Fig 1 data EU27 OI imp'!$B$231:$L$334,MATCH(TEXT(L$5,0),'[1]Fig 1 data EU27 OI imp'!$B$230:$L$230,0),0)</f>
        <v>214.99521954850462</v>
      </c>
      <c r="M37" s="19"/>
      <c r="O37" s="27">
        <f>'[1]Fig 1 data EU27 OI imp'!$L$333/'Fig 1 '!N36</f>
        <v>0.71478276619934777</v>
      </c>
      <c r="P37" s="31">
        <f>VLOOKUP($B37,'[1]Fig 1 data EU27 OI ex'!$B$222:$L$319,MATCH(TEXT(P$5,0),'[1]Fig 1 data EU27 OI ex'!$B$222:$L$222,0),0)</f>
        <v>229.96940084530212</v>
      </c>
      <c r="Q37" s="31">
        <f>VLOOKUP($B37,'[1]Fig 1 data EU27 OI ex'!$B$222:$L$319,MATCH(TEXT(Q$5,0),'[1]Fig 1 data EU27 OI ex'!$B$222:$L$222,0),0)</f>
        <v>228.82401092083998</v>
      </c>
      <c r="R37" s="31">
        <f>VLOOKUP($B37,'[1]Fig 1 data EU27 OI ex'!$B$222:$L$319,MATCH(TEXT(R$5,0),'[1]Fig 1 data EU27 OI ex'!$B$222:$L$222,0),0)</f>
        <v>222.68126079306995</v>
      </c>
      <c r="S37" s="31">
        <f>VLOOKUP($B37,'[1]Fig 1 data EU27 OI ex'!$B$222:$L$319,MATCH(TEXT(S$5,0),'[1]Fig 1 data EU27 OI ex'!$B$222:$L$222,0),0)</f>
        <v>210.31003565741059</v>
      </c>
      <c r="T37" s="31">
        <f>VLOOKUP($B37,'[1]Fig 1 data EU27 OI ex'!$B$222:$L$319,MATCH(TEXT(T$5,0),'[1]Fig 1 data EU27 OI ex'!$B$222:$L$222,0),0)</f>
        <v>226.38516268935376</v>
      </c>
      <c r="U37" s="31">
        <f>VLOOKUP($B37,'[1]Fig 1 data EU27 OI ex'!$B$222:$L$319,MATCH(TEXT(U$5,0),'[1]Fig 1 data EU27 OI ex'!$B$222:$L$222,0),0)</f>
        <v>227.74953337599146</v>
      </c>
      <c r="V37" s="31">
        <f>VLOOKUP($B37,'[1]Fig 1 data EU27 OI ex'!$B$222:$L$319,MATCH(TEXT(V$5,0),'[1]Fig 1 data EU27 OI ex'!$B$222:$L$222,0),0)</f>
        <v>235.0227888047209</v>
      </c>
      <c r="W37" s="31">
        <f>VLOOKUP($B37,'[1]Fig 1 data EU27 OI ex'!$B$222:$L$319,MATCH(TEXT(W$5,0),'[1]Fig 1 data EU27 OI ex'!$B$222:$L$222,0),0)</f>
        <v>213.74038147895135</v>
      </c>
      <c r="X37" s="31">
        <f>VLOOKUP($B37,'[1]Fig 1 data EU27 OI ex'!$B$222:$L$319,MATCH(TEXT(X$5,0),'[1]Fig 1 data EU27 OI ex'!$B$222:$L$222,0),0)</f>
        <v>227.16675792301149</v>
      </c>
      <c r="Y37" s="31">
        <f>VLOOKUP($B37,'[1]Fig 1 data EU27 OI ex'!$B$222:$L$319,MATCH(TEXT(Y$5,0),'[1]Fig 1 data EU27 OI ex'!$B$222:$L$222,0),0)</f>
        <v>209.84528855598319</v>
      </c>
      <c r="Z37" s="11"/>
      <c r="AA37" s="27">
        <f>'[1]Fig 1 data EU27 OI ex'!$L$318/'Fig 1 '!Z36</f>
        <v>0.75883808037312894</v>
      </c>
      <c r="AB37" s="31">
        <f t="shared" si="9"/>
        <v>-13.245303812195374</v>
      </c>
      <c r="AC37" s="31">
        <f t="shared" si="9"/>
        <v>-13.528710977895486</v>
      </c>
      <c r="AD37" s="31">
        <f t="shared" si="9"/>
        <v>-8.7522600083276529</v>
      </c>
      <c r="AE37" s="31">
        <f t="shared" si="9"/>
        <v>1.8801092832162851</v>
      </c>
      <c r="AF37" s="31">
        <f t="shared" si="9"/>
        <v>-4.3601015887972778</v>
      </c>
      <c r="AG37" s="31">
        <f t="shared" si="9"/>
        <v>3.8395091070641172</v>
      </c>
      <c r="AH37" s="31">
        <f t="shared" si="9"/>
        <v>6.5027188759010244</v>
      </c>
      <c r="AI37" s="31">
        <f t="shared" si="9"/>
        <v>2.0415718747270546</v>
      </c>
      <c r="AJ37" s="31">
        <f t="shared" si="9"/>
        <v>-6.1479344477759525</v>
      </c>
      <c r="AK37" s="31">
        <f t="shared" si="10"/>
        <v>5.1499309925214334</v>
      </c>
      <c r="AL37" s="18"/>
      <c r="AN37" s="26"/>
      <c r="AO37" s="26"/>
      <c r="AP37" s="26"/>
      <c r="AQ37" s="26"/>
      <c r="AR37" s="26"/>
      <c r="AS37" s="26"/>
      <c r="AT37" s="26"/>
      <c r="AU37" s="26"/>
    </row>
    <row r="38" spans="1:49" x14ac:dyDescent="0.2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11"/>
      <c r="O38" s="11"/>
      <c r="P38" s="9"/>
      <c r="Q38" s="9"/>
      <c r="R38" s="9"/>
      <c r="S38" s="9"/>
      <c r="T38" s="9"/>
      <c r="U38" s="9"/>
      <c r="V38" s="9"/>
      <c r="W38" s="9"/>
      <c r="X38" s="9"/>
      <c r="Y38" s="9"/>
      <c r="Z38" s="27">
        <f>Y36/$Y$85</f>
        <v>0.79043875849016065</v>
      </c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18"/>
    </row>
    <row r="39" spans="1:49" x14ac:dyDescent="0.2">
      <c r="A39" s="22"/>
      <c r="B39" s="36" t="s">
        <v>31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11"/>
      <c r="O39" s="53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18"/>
      <c r="AT39" s="18">
        <f>AW34-AN34</f>
        <v>9.1709104082545956E-2</v>
      </c>
      <c r="AU39" s="18"/>
    </row>
    <row r="40" spans="1:49" x14ac:dyDescent="0.2">
      <c r="A40" s="22" t="s">
        <v>17</v>
      </c>
      <c r="B40" s="22" t="s">
        <v>18</v>
      </c>
      <c r="C40" s="43">
        <f>IFERROR(VLOOKUP($B40,'[1]Fig 1 data EU27 OI imp'!$B$123:$L$226,MATCH(TEXT(C$5,0),'[1]Fig 1 data EU27 OI imp'!$B$122:$L$122,0),0),0)</f>
        <v>22.212882654645885</v>
      </c>
      <c r="D40" s="43">
        <f>IFERROR(VLOOKUP($B40,'[1]Fig 1 data EU27 OI imp'!$B$123:$L$226,MATCH(TEXT(D$5,0),'[1]Fig 1 data EU27 OI imp'!$B$122:$L$122,0),0),0)</f>
        <v>20.59666194229688</v>
      </c>
      <c r="E40" s="43">
        <f>IFERROR(VLOOKUP($B40,'[1]Fig 1 data EU27 OI imp'!$B$123:$L$226,MATCH(TEXT(E$5,0),'[1]Fig 1 data EU27 OI imp'!$B$122:$L$122,0),0),0)</f>
        <v>18.767246286736004</v>
      </c>
      <c r="F40" s="43">
        <f>IFERROR(VLOOKUP($B40,'[1]Fig 1 data EU27 OI imp'!$B$123:$L$226,MATCH(TEXT(F$5,0),'[1]Fig 1 data EU27 OI imp'!$B$122:$L$122,0),0),0)</f>
        <v>19.448454890998683</v>
      </c>
      <c r="G40" s="43">
        <f>IFERROR(VLOOKUP($B40,'[1]Fig 1 data EU27 OI imp'!$B$123:$L$226,MATCH(TEXT(G$5,0),'[1]Fig 1 data EU27 OI imp'!$B$122:$L$122,0),0),0)</f>
        <v>22.393590749368322</v>
      </c>
      <c r="H40" s="43">
        <f>IFERROR(VLOOKUP($B40,'[1]Fig 1 data EU27 OI imp'!$B$123:$L$226,MATCH(TEXT(H$5,0),'[1]Fig 1 data EU27 OI imp'!$B$122:$L$122,0),0),0)</f>
        <v>23.717429825312482</v>
      </c>
      <c r="I40" s="43">
        <f>IFERROR(VLOOKUP($B40,'[1]Fig 1 data EU27 OI imp'!$B$123:$L$226,MATCH(TEXT(I$5,0),'[1]Fig 1 data EU27 OI imp'!$B$122:$L$122,0),0),0)</f>
        <v>17.247470905839986</v>
      </c>
      <c r="J40" s="43">
        <f>IFERROR(VLOOKUP($B40,'[1]Fig 1 data EU27 OI imp'!$B$123:$L$226,MATCH(TEXT(J$5,0),'[1]Fig 1 data EU27 OI imp'!$B$122:$L$122,0),0),0)</f>
        <v>13.823154032251296</v>
      </c>
      <c r="K40" s="43">
        <f>IFERROR(VLOOKUP($B40,'[1]Fig 1 data EU27 OI imp'!$B$123:$L$226,MATCH(TEXT(K$5,0),'[1]Fig 1 data EU27 OI imp'!$B$122:$L$122,0),0),0)</f>
        <v>17.967257642683862</v>
      </c>
      <c r="L40" s="43">
        <f>IFERROR(VLOOKUP($B40,'[1]Fig 1 data EU27 OI imp'!$B$123:$L$226,MATCH(TEXT(L$5,0),'[1]Fig 1 data EU27 OI imp'!$B$122:$L$122,0),0),0)</f>
        <v>11.854654056595063</v>
      </c>
      <c r="M40" s="9"/>
      <c r="N40" s="11"/>
      <c r="O40" s="54"/>
      <c r="P40" s="55">
        <f>IFERROR(VLOOKUP($B40,'[1]Fig 1 data EU27 OI ex'!$B$122:$L$218,MATCH(TEXT(P$5,0),'[1]Fig 1 data EU27 OI ex'!$B$121:$L$121,0),0),0)</f>
        <v>0</v>
      </c>
      <c r="Q40" s="55">
        <f>IFERROR(VLOOKUP($B40,'[1]Fig 1 data EU27 OI ex'!$B$122:$L$218,MATCH(TEXT(Q$5,0),'[1]Fig 1 data EU27 OI ex'!$B$121:$L$121,0),0),0)</f>
        <v>0</v>
      </c>
      <c r="R40" s="55">
        <f>IFERROR(VLOOKUP($B40,'[1]Fig 1 data EU27 OI ex'!$B$122:$L$218,MATCH(TEXT(R$5,0),'[1]Fig 1 data EU27 OI ex'!$B$121:$L$121,0),0),0)</f>
        <v>0</v>
      </c>
      <c r="S40" s="55">
        <f>IFERROR(VLOOKUP($B40,'[1]Fig 1 data EU27 OI ex'!$B$122:$L$218,MATCH(TEXT(S$5,0),'[1]Fig 1 data EU27 OI ex'!$B$121:$L$121,0),0),0)</f>
        <v>2.0364158938042608E-3</v>
      </c>
      <c r="T40" s="55">
        <f>IFERROR(VLOOKUP($B40,'[1]Fig 1 data EU27 OI ex'!$B$122:$L$218,MATCH(TEXT(T$5,0),'[1]Fig 1 data EU27 OI ex'!$B$121:$L$121,0),0),0)</f>
        <v>0</v>
      </c>
      <c r="U40" s="55">
        <f>IFERROR(VLOOKUP($B40,'[1]Fig 1 data EU27 OI ex'!$B$122:$L$218,MATCH(TEXT(U$5,0),'[1]Fig 1 data EU27 OI ex'!$B$121:$L$121,0),0),0)</f>
        <v>0</v>
      </c>
      <c r="V40" s="55">
        <f>IFERROR(VLOOKUP($B40,'[1]Fig 1 data EU27 OI ex'!$B$122:$L$218,MATCH(TEXT(V$5,0),'[1]Fig 1 data EU27 OI ex'!$B$121:$L$121,0),0),0)</f>
        <v>0</v>
      </c>
      <c r="W40" s="55">
        <f>IFERROR(VLOOKUP($B40,'[1]Fig 1 data EU27 OI ex'!$B$122:$L$218,MATCH(TEXT(W$5,0),'[1]Fig 1 data EU27 OI ex'!$B$121:$L$121,0),0),0)</f>
        <v>2.0364158938042608E-3</v>
      </c>
      <c r="X40" s="55">
        <f>IFERROR(VLOOKUP($B40,'[1]Fig 1 data EU27 OI ex'!$B$122:$L$218,MATCH(TEXT(X$5,0),'[1]Fig 1 data EU27 OI ex'!$B$121:$L$121,0),0),0)</f>
        <v>0</v>
      </c>
      <c r="Y40" s="55">
        <f>IFERROR(VLOOKUP($B40,'[1]Fig 1 data EU27 OI ex'!$B$122:$L$218,MATCH(TEXT(Y$5,0),'[1]Fig 1 data EU27 OI ex'!$B$121:$L$121,0),0),0)</f>
        <v>0</v>
      </c>
      <c r="Z40" s="9"/>
      <c r="AA40" s="9"/>
      <c r="AB40" s="9">
        <f t="shared" ref="AB40:AK46" si="18">C40-P40</f>
        <v>22.212882654645885</v>
      </c>
      <c r="AC40" s="9">
        <f t="shared" si="18"/>
        <v>20.59666194229688</v>
      </c>
      <c r="AD40" s="9">
        <f t="shared" si="18"/>
        <v>18.767246286736004</v>
      </c>
      <c r="AE40" s="9">
        <f t="shared" si="18"/>
        <v>19.446418475104878</v>
      </c>
      <c r="AF40" s="9">
        <f t="shared" si="18"/>
        <v>22.393590749368322</v>
      </c>
      <c r="AG40" s="9">
        <f t="shared" si="18"/>
        <v>23.717429825312482</v>
      </c>
      <c r="AH40" s="9">
        <f t="shared" si="18"/>
        <v>17.247470905839986</v>
      </c>
      <c r="AI40" s="9">
        <f t="shared" si="18"/>
        <v>13.82111761635749</v>
      </c>
      <c r="AJ40" s="9">
        <f t="shared" si="18"/>
        <v>17.967257642683862</v>
      </c>
      <c r="AK40" s="9">
        <f t="shared" si="18"/>
        <v>11.854654056595063</v>
      </c>
      <c r="AL40" s="18"/>
    </row>
    <row r="41" spans="1:49" x14ac:dyDescent="0.2">
      <c r="A41" s="36" t="s">
        <v>32</v>
      </c>
      <c r="B41" s="36" t="s">
        <v>33</v>
      </c>
      <c r="C41" s="43">
        <f>IFERROR(VLOOKUP($B41,'[1]Fig 1 data EU27 OI imp'!$B$123:$L$226,MATCH(TEXT(C$5,0),'[1]Fig 1 data EU27 OI imp'!$B$122:$L$122,0),0),0)</f>
        <v>0</v>
      </c>
      <c r="D41" s="43">
        <f>IFERROR(VLOOKUP($B41,'[1]Fig 1 data EU27 OI imp'!$B$123:$L$226,MATCH(TEXT(D$5,0),'[1]Fig 1 data EU27 OI imp'!$B$122:$L$122,0),0),0)</f>
        <v>0</v>
      </c>
      <c r="E41" s="43">
        <f>IFERROR(VLOOKUP($B41,'[1]Fig 1 data EU27 OI imp'!$B$123:$L$226,MATCH(TEXT(E$5,0),'[1]Fig 1 data EU27 OI imp'!$B$122:$L$122,0),0),0)</f>
        <v>0</v>
      </c>
      <c r="F41" s="43">
        <f>IFERROR(VLOOKUP($B41,'[1]Fig 1 data EU27 OI imp'!$B$123:$L$226,MATCH(TEXT(F$5,0),'[1]Fig 1 data EU27 OI imp'!$B$122:$L$122,0),0),0)</f>
        <v>2.0304280305892031E-2</v>
      </c>
      <c r="G41" s="43">
        <f>IFERROR(VLOOKUP($B41,'[1]Fig 1 data EU27 OI imp'!$B$123:$L$226,MATCH(TEXT(G$5,0),'[1]Fig 1 data EU27 OI imp'!$B$122:$L$122,0),0),0)</f>
        <v>0</v>
      </c>
      <c r="H41" s="43">
        <f>IFERROR(VLOOKUP($B41,'[1]Fig 1 data EU27 OI imp'!$B$123:$L$226,MATCH(TEXT(H$5,0),'[1]Fig 1 data EU27 OI imp'!$B$122:$L$122,0),0),0)</f>
        <v>0</v>
      </c>
      <c r="I41" s="43">
        <f>IFERROR(VLOOKUP($B41,'[1]Fig 1 data EU27 OI imp'!$B$123:$L$226,MATCH(TEXT(I$5,0),'[1]Fig 1 data EU27 OI imp'!$B$122:$L$122,0),0),0)</f>
        <v>0</v>
      </c>
      <c r="J41" s="43">
        <f>IFERROR(VLOOKUP($B41,'[1]Fig 1 data EU27 OI imp'!$B$123:$L$226,MATCH(TEXT(J$5,0),'[1]Fig 1 data EU27 OI imp'!$B$122:$L$122,0),0),0)</f>
        <v>0</v>
      </c>
      <c r="K41" s="43">
        <f>IFERROR(VLOOKUP($B41,'[1]Fig 1 data EU27 OI imp'!$B$123:$L$226,MATCH(TEXT(K$5,0),'[1]Fig 1 data EU27 OI imp'!$B$122:$L$122,0),0),0)</f>
        <v>4.0608560611784063E-2</v>
      </c>
      <c r="L41" s="43">
        <f>IFERROR(VLOOKUP($B41,'[1]Fig 1 data EU27 OI imp'!$B$123:$L$226,MATCH(TEXT(L$5,0),'[1]Fig 1 data EU27 OI imp'!$B$122:$L$122,0),0),0)</f>
        <v>4.5684630688257073E-2</v>
      </c>
      <c r="M41" s="9"/>
      <c r="N41" s="11"/>
      <c r="O41" s="11"/>
      <c r="P41" s="55">
        <f>IFERROR(VLOOKUP($B41,'[1]Fig 1 data EU27 OI ex'!$B$122:$L$218,MATCH(TEXT(P$5,0),'[1]Fig 1 data EU27 OI ex'!$B$121:$L$121,0),0),0)</f>
        <v>0</v>
      </c>
      <c r="Q41" s="55">
        <f>IFERROR(VLOOKUP($B41,'[1]Fig 1 data EU27 OI ex'!$B$122:$L$218,MATCH(TEXT(Q$5,0),'[1]Fig 1 data EU27 OI ex'!$B$121:$L$121,0),0),0)</f>
        <v>0</v>
      </c>
      <c r="R41" s="55">
        <f>IFERROR(VLOOKUP($B41,'[1]Fig 1 data EU27 OI ex'!$B$122:$L$218,MATCH(TEXT(R$5,0),'[1]Fig 1 data EU27 OI ex'!$B$121:$L$121,0),0),0)</f>
        <v>0</v>
      </c>
      <c r="S41" s="55">
        <f>IFERROR(VLOOKUP($B41,'[1]Fig 1 data EU27 OI ex'!$B$122:$L$218,MATCH(TEXT(S$5,0),'[1]Fig 1 data EU27 OI ex'!$B$121:$L$121,0),0),0)</f>
        <v>0</v>
      </c>
      <c r="T41" s="55">
        <f>IFERROR(VLOOKUP($B41,'[1]Fig 1 data EU27 OI ex'!$B$122:$L$218,MATCH(TEXT(T$5,0),'[1]Fig 1 data EU27 OI ex'!$B$121:$L$121,0),0),0)</f>
        <v>0</v>
      </c>
      <c r="U41" s="55">
        <f>IFERROR(VLOOKUP($B41,'[1]Fig 1 data EU27 OI ex'!$B$122:$L$218,MATCH(TEXT(U$5,0),'[1]Fig 1 data EU27 OI ex'!$B$121:$L$121,0),0),0)</f>
        <v>0</v>
      </c>
      <c r="V41" s="55">
        <f>IFERROR(VLOOKUP($B41,'[1]Fig 1 data EU27 OI ex'!$B$122:$L$218,MATCH(TEXT(V$5,0),'[1]Fig 1 data EU27 OI ex'!$B$121:$L$121,0),0),0)</f>
        <v>0</v>
      </c>
      <c r="W41" s="55">
        <f>IFERROR(VLOOKUP($B41,'[1]Fig 1 data EU27 OI ex'!$B$122:$L$218,MATCH(TEXT(W$5,0),'[1]Fig 1 data EU27 OI ex'!$B$121:$L$121,0),0),0)</f>
        <v>0</v>
      </c>
      <c r="X41" s="55">
        <f>IFERROR(VLOOKUP($B41,'[1]Fig 1 data EU27 OI ex'!$B$122:$L$218,MATCH(TEXT(X$5,0),'[1]Fig 1 data EU27 OI ex'!$B$121:$L$121,0),0),0)</f>
        <v>1.0182079469021304E-3</v>
      </c>
      <c r="Y41" s="55">
        <f>IFERROR(VLOOKUP($B41,'[1]Fig 1 data EU27 OI ex'!$B$122:$L$218,MATCH(TEXT(Y$5,0),'[1]Fig 1 data EU27 OI ex'!$B$121:$L$121,0),0),0)</f>
        <v>1.6291327150434087E-2</v>
      </c>
      <c r="Z41" s="9"/>
      <c r="AA41" s="9"/>
      <c r="AB41" s="9">
        <f t="shared" si="18"/>
        <v>0</v>
      </c>
      <c r="AC41" s="9">
        <f t="shared" si="18"/>
        <v>0</v>
      </c>
      <c r="AD41" s="9">
        <f t="shared" si="18"/>
        <v>0</v>
      </c>
      <c r="AE41" s="9">
        <f t="shared" si="18"/>
        <v>2.0304280305892031E-2</v>
      </c>
      <c r="AF41" s="9">
        <f t="shared" si="18"/>
        <v>0</v>
      </c>
      <c r="AG41" s="9">
        <f t="shared" si="18"/>
        <v>0</v>
      </c>
      <c r="AH41" s="9">
        <f t="shared" si="18"/>
        <v>0</v>
      </c>
      <c r="AI41" s="9">
        <f t="shared" si="18"/>
        <v>0</v>
      </c>
      <c r="AJ41" s="9">
        <f t="shared" si="18"/>
        <v>3.959035266488193E-2</v>
      </c>
      <c r="AK41" s="9">
        <f t="shared" si="18"/>
        <v>2.9393303537822987E-2</v>
      </c>
      <c r="AL41" s="18"/>
    </row>
    <row r="42" spans="1:49" x14ac:dyDescent="0.2">
      <c r="A42" s="36" t="s">
        <v>34</v>
      </c>
      <c r="B42" s="36" t="s">
        <v>35</v>
      </c>
      <c r="C42" s="43">
        <f>IFERROR(VLOOKUP($B42,'[1]Fig 1 data EU27 OI imp'!$B$123:$L$226,MATCH(TEXT(C$5,0),'[1]Fig 1 data EU27 OI imp'!$B$122:$L$122,0),0),0)</f>
        <v>0</v>
      </c>
      <c r="D42" s="43">
        <f>IFERROR(VLOOKUP($B42,'[1]Fig 1 data EU27 OI imp'!$B$123:$L$226,MATCH(TEXT(D$5,0),'[1]Fig 1 data EU27 OI imp'!$B$122:$L$122,0),0),0)</f>
        <v>7.6141051147095129E-2</v>
      </c>
      <c r="E42" s="43">
        <f>IFERROR(VLOOKUP($B42,'[1]Fig 1 data EU27 OI imp'!$B$123:$L$226,MATCH(TEXT(E$5,0),'[1]Fig 1 data EU27 OI imp'!$B$122:$L$122,0),0),0)</f>
        <v>0.46192237695904376</v>
      </c>
      <c r="F42" s="43">
        <f>IFERROR(VLOOKUP($B42,'[1]Fig 1 data EU27 OI imp'!$B$123:$L$226,MATCH(TEXT(F$5,0),'[1]Fig 1 data EU27 OI imp'!$B$122:$L$122,0),0),0)</f>
        <v>0</v>
      </c>
      <c r="G42" s="43">
        <f>IFERROR(VLOOKUP($B42,'[1]Fig 1 data EU27 OI imp'!$B$123:$L$226,MATCH(TEXT(G$5,0),'[1]Fig 1 data EU27 OI imp'!$B$122:$L$122,0),0),0)</f>
        <v>0</v>
      </c>
      <c r="H42" s="43">
        <f>IFERROR(VLOOKUP($B42,'[1]Fig 1 data EU27 OI imp'!$B$123:$L$226,MATCH(TEXT(H$5,0),'[1]Fig 1 data EU27 OI imp'!$B$122:$L$122,0),0),0)</f>
        <v>0</v>
      </c>
      <c r="I42" s="43">
        <f>IFERROR(VLOOKUP($B42,'[1]Fig 1 data EU27 OI imp'!$B$123:$L$226,MATCH(TEXT(I$5,0),'[1]Fig 1 data EU27 OI imp'!$B$122:$L$122,0),0),0)</f>
        <v>0.25786435988482886</v>
      </c>
      <c r="J42" s="43">
        <f>IFERROR(VLOOKUP($B42,'[1]Fig 1 data EU27 OI imp'!$B$123:$L$226,MATCH(TEXT(J$5,0),'[1]Fig 1 data EU27 OI imp'!$B$122:$L$122,0),0),0)</f>
        <v>0.15025167426360106</v>
      </c>
      <c r="K42" s="43">
        <f>IFERROR(VLOOKUP($B42,'[1]Fig 1 data EU27 OI imp'!$B$123:$L$226,MATCH(TEXT(K$5,0),'[1]Fig 1 data EU27 OI imp'!$B$122:$L$122,0),0),0)</f>
        <v>0</v>
      </c>
      <c r="L42" s="43">
        <f>IFERROR(VLOOKUP($B42,'[1]Fig 1 data EU27 OI imp'!$B$123:$L$226,MATCH(TEXT(L$5,0),'[1]Fig 1 data EU27 OI imp'!$B$122:$L$122,0),0),0)</f>
        <v>0.10456704357534398</v>
      </c>
      <c r="M42" s="9"/>
      <c r="N42" s="11"/>
      <c r="O42" s="11"/>
      <c r="P42" s="55">
        <f>IFERROR(VLOOKUP($B42,'[1]Fig 1 data EU27 OI ex'!$B$122:$L$218,MATCH(TEXT(P$5,0),'[1]Fig 1 data EU27 OI ex'!$B$121:$L$121,0),0),0)</f>
        <v>0</v>
      </c>
      <c r="Q42" s="55">
        <f>IFERROR(VLOOKUP($B42,'[1]Fig 1 data EU27 OI ex'!$B$122:$L$218,MATCH(TEXT(Q$5,0),'[1]Fig 1 data EU27 OI ex'!$B$121:$L$121,0),0),0)</f>
        <v>0</v>
      </c>
      <c r="R42" s="55">
        <f>IFERROR(VLOOKUP($B42,'[1]Fig 1 data EU27 OI ex'!$B$122:$L$218,MATCH(TEXT(R$5,0),'[1]Fig 1 data EU27 OI ex'!$B$121:$L$121,0),0),0)</f>
        <v>0</v>
      </c>
      <c r="S42" s="55">
        <f>IFERROR(VLOOKUP($B42,'[1]Fig 1 data EU27 OI ex'!$B$122:$L$218,MATCH(TEXT(S$5,0),'[1]Fig 1 data EU27 OI ex'!$B$121:$L$121,0),0),0)</f>
        <v>0</v>
      </c>
      <c r="T42" s="55">
        <f>IFERROR(VLOOKUP($B42,'[1]Fig 1 data EU27 OI ex'!$B$122:$L$218,MATCH(TEXT(T$5,0),'[1]Fig 1 data EU27 OI ex'!$B$121:$L$121,0),0),0)</f>
        <v>0</v>
      </c>
      <c r="U42" s="55">
        <f>IFERROR(VLOOKUP($B42,'[1]Fig 1 data EU27 OI ex'!$B$122:$L$218,MATCH(TEXT(U$5,0),'[1]Fig 1 data EU27 OI ex'!$B$121:$L$121,0),0),0)</f>
        <v>0</v>
      </c>
      <c r="V42" s="55">
        <f>IFERROR(VLOOKUP($B42,'[1]Fig 1 data EU27 OI ex'!$B$122:$L$218,MATCH(TEXT(V$5,0),'[1]Fig 1 data EU27 OI ex'!$B$121:$L$121,0),0),0)</f>
        <v>0</v>
      </c>
      <c r="W42" s="55">
        <f>IFERROR(VLOOKUP($B42,'[1]Fig 1 data EU27 OI ex'!$B$122:$L$218,MATCH(TEXT(W$5,0),'[1]Fig 1 data EU27 OI ex'!$B$121:$L$121,0),0),0)</f>
        <v>0</v>
      </c>
      <c r="X42" s="55">
        <f>IFERROR(VLOOKUP($B42,'[1]Fig 1 data EU27 OI ex'!$B$122:$L$218,MATCH(TEXT(X$5,0),'[1]Fig 1 data EU27 OI ex'!$B$121:$L$121,0),0),0)</f>
        <v>3.054623840706391E-3</v>
      </c>
      <c r="Y42" s="55">
        <f>IFERROR(VLOOKUP($B42,'[1]Fig 1 data EU27 OI ex'!$B$122:$L$218,MATCH(TEXT(Y$5,0),'[1]Fig 1 data EU27 OI ex'!$B$121:$L$121,0),0),0)</f>
        <v>0</v>
      </c>
      <c r="Z42" s="9"/>
      <c r="AA42" s="9"/>
      <c r="AB42" s="9">
        <f t="shared" si="18"/>
        <v>0</v>
      </c>
      <c r="AC42" s="9">
        <f t="shared" si="18"/>
        <v>7.6141051147095129E-2</v>
      </c>
      <c r="AD42" s="9">
        <f t="shared" si="18"/>
        <v>0.46192237695904376</v>
      </c>
      <c r="AE42" s="9">
        <f t="shared" si="18"/>
        <v>0</v>
      </c>
      <c r="AF42" s="9">
        <f t="shared" si="18"/>
        <v>0</v>
      </c>
      <c r="AG42" s="9">
        <f t="shared" si="18"/>
        <v>0</v>
      </c>
      <c r="AH42" s="9">
        <f t="shared" si="18"/>
        <v>0.25786435988482886</v>
      </c>
      <c r="AI42" s="9">
        <f t="shared" si="18"/>
        <v>0.15025167426360106</v>
      </c>
      <c r="AJ42" s="9">
        <f t="shared" si="18"/>
        <v>-3.054623840706391E-3</v>
      </c>
      <c r="AK42" s="9">
        <f t="shared" si="18"/>
        <v>0.10456704357534398</v>
      </c>
      <c r="AL42" s="18"/>
      <c r="AN42" s="5"/>
    </row>
    <row r="43" spans="1:49" x14ac:dyDescent="0.2">
      <c r="A43" s="36" t="s">
        <v>36</v>
      </c>
      <c r="B43" s="36" t="s">
        <v>37</v>
      </c>
      <c r="C43" s="43">
        <f>IFERROR(VLOOKUP($B43,'[1]Fig 1 data EU27 OI imp'!$B$123:$L$226,MATCH(TEXT(C$5,0),'[1]Fig 1 data EU27 OI imp'!$B$122:$L$122,0),0),0)</f>
        <v>0</v>
      </c>
      <c r="D43" s="43">
        <f>IFERROR(VLOOKUP($B43,'[1]Fig 1 data EU27 OI imp'!$B$123:$L$226,MATCH(TEXT(D$5,0),'[1]Fig 1 data EU27 OI imp'!$B$122:$L$122,0),0),0)</f>
        <v>0</v>
      </c>
      <c r="E43" s="43">
        <f>IFERROR(VLOOKUP($B43,'[1]Fig 1 data EU27 OI imp'!$B$123:$L$226,MATCH(TEXT(E$5,0),'[1]Fig 1 data EU27 OI imp'!$B$122:$L$122,0),0),0)</f>
        <v>0</v>
      </c>
      <c r="F43" s="43">
        <f>IFERROR(VLOOKUP($B43,'[1]Fig 1 data EU27 OI imp'!$B$123:$L$226,MATCH(TEXT(F$5,0),'[1]Fig 1 data EU27 OI imp'!$B$122:$L$122,0),0),0)</f>
        <v>0.31674677277191571</v>
      </c>
      <c r="G43" s="43">
        <f>IFERROR(VLOOKUP($B43,'[1]Fig 1 data EU27 OI imp'!$B$123:$L$226,MATCH(TEXT(G$5,0),'[1]Fig 1 data EU27 OI imp'!$B$122:$L$122,0),0),0)</f>
        <v>0</v>
      </c>
      <c r="H43" s="43">
        <f>IFERROR(VLOOKUP($B43,'[1]Fig 1 data EU27 OI imp'!$B$123:$L$226,MATCH(TEXT(H$5,0),'[1]Fig 1 data EU27 OI imp'!$B$122:$L$122,0),0),0)</f>
        <v>0</v>
      </c>
      <c r="I43" s="43">
        <f>IFERROR(VLOOKUP($B43,'[1]Fig 1 data EU27 OI imp'!$B$123:$L$226,MATCH(TEXT(I$5,0),'[1]Fig 1 data EU27 OI imp'!$B$122:$L$122,0),0),0)</f>
        <v>0</v>
      </c>
      <c r="J43" s="43">
        <f>IFERROR(VLOOKUP($B43,'[1]Fig 1 data EU27 OI imp'!$B$123:$L$226,MATCH(TEXT(J$5,0),'[1]Fig 1 data EU27 OI imp'!$B$122:$L$122,0),0),0)</f>
        <v>3.0456420458838053E-3</v>
      </c>
      <c r="K43" s="43">
        <f>IFERROR(VLOOKUP($B43,'[1]Fig 1 data EU27 OI imp'!$B$123:$L$226,MATCH(TEXT(K$5,0),'[1]Fig 1 data EU27 OI imp'!$B$122:$L$122,0),0),0)</f>
        <v>1.0152140152946016E-2</v>
      </c>
      <c r="L43" s="43">
        <f>IFERROR(VLOOKUP($B43,'[1]Fig 1 data EU27 OI imp'!$B$123:$L$226,MATCH(TEXT(L$5,0),'[1]Fig 1 data EU27 OI imp'!$B$122:$L$122,0),0),0)</f>
        <v>2.0304280305892034E-3</v>
      </c>
      <c r="M43" s="9"/>
      <c r="N43" s="11"/>
      <c r="O43" s="11"/>
      <c r="P43" s="55">
        <f>IFERROR(VLOOKUP($B43,'[1]Fig 1 data EU27 OI ex'!$B$122:$L$218,MATCH(TEXT(P$5,0),'[1]Fig 1 data EU27 OI ex'!$B$121:$L$121,0),0),0)</f>
        <v>0</v>
      </c>
      <c r="Q43" s="55">
        <f>IFERROR(VLOOKUP($B43,'[1]Fig 1 data EU27 OI ex'!$B$122:$L$218,MATCH(TEXT(Q$5,0),'[1]Fig 1 data EU27 OI ex'!$B$121:$L$121,0),0),0)</f>
        <v>0</v>
      </c>
      <c r="R43" s="55">
        <f>IFERROR(VLOOKUP($B43,'[1]Fig 1 data EU27 OI ex'!$B$122:$L$218,MATCH(TEXT(R$5,0),'[1]Fig 1 data EU27 OI ex'!$B$121:$L$121,0),0),0)</f>
        <v>0</v>
      </c>
      <c r="S43" s="55">
        <f>IFERROR(VLOOKUP($B43,'[1]Fig 1 data EU27 OI ex'!$B$122:$L$218,MATCH(TEXT(S$5,0),'[1]Fig 1 data EU27 OI ex'!$B$121:$L$121,0),0),0)</f>
        <v>0</v>
      </c>
      <c r="T43" s="55">
        <f>IFERROR(VLOOKUP($B43,'[1]Fig 1 data EU27 OI ex'!$B$122:$L$218,MATCH(TEXT(T$5,0),'[1]Fig 1 data EU27 OI ex'!$B$121:$L$121,0),0),0)</f>
        <v>1.5273119203531955E-2</v>
      </c>
      <c r="U43" s="55">
        <f>IFERROR(VLOOKUP($B43,'[1]Fig 1 data EU27 OI ex'!$B$122:$L$218,MATCH(TEXT(U$5,0),'[1]Fig 1 data EU27 OI ex'!$B$121:$L$121,0),0),0)</f>
        <v>0</v>
      </c>
      <c r="V43" s="55">
        <f>IFERROR(VLOOKUP($B43,'[1]Fig 1 data EU27 OI ex'!$B$122:$L$218,MATCH(TEXT(V$5,0),'[1]Fig 1 data EU27 OI ex'!$B$121:$L$121,0),0),0)</f>
        <v>0</v>
      </c>
      <c r="W43" s="55">
        <f>IFERROR(VLOOKUP($B43,'[1]Fig 1 data EU27 OI ex'!$B$122:$L$218,MATCH(TEXT(W$5,0),'[1]Fig 1 data EU27 OI ex'!$B$121:$L$121,0),0),0)</f>
        <v>0</v>
      </c>
      <c r="X43" s="55">
        <f>IFERROR(VLOOKUP($B43,'[1]Fig 1 data EU27 OI ex'!$B$122:$L$218,MATCH(TEXT(X$5,0),'[1]Fig 1 data EU27 OI ex'!$B$121:$L$121,0),0),0)</f>
        <v>0</v>
      </c>
      <c r="Y43" s="55">
        <f>IFERROR(VLOOKUP($B43,'[1]Fig 1 data EU27 OI ex'!$B$122:$L$218,MATCH(TEXT(Y$5,0),'[1]Fig 1 data EU27 OI ex'!$B$121:$L$121,0),0),0)</f>
        <v>0</v>
      </c>
      <c r="Z43" s="9"/>
      <c r="AA43" s="9"/>
      <c r="AB43" s="9">
        <f t="shared" si="18"/>
        <v>0</v>
      </c>
      <c r="AC43" s="9">
        <f t="shared" si="18"/>
        <v>0</v>
      </c>
      <c r="AD43" s="9">
        <f t="shared" si="18"/>
        <v>0</v>
      </c>
      <c r="AE43" s="9">
        <f t="shared" si="18"/>
        <v>0.31674677277191571</v>
      </c>
      <c r="AF43" s="9">
        <f t="shared" si="18"/>
        <v>-1.5273119203531955E-2</v>
      </c>
      <c r="AG43" s="9">
        <f t="shared" si="18"/>
        <v>0</v>
      </c>
      <c r="AH43" s="9">
        <f t="shared" si="18"/>
        <v>0</v>
      </c>
      <c r="AI43" s="9">
        <f t="shared" si="18"/>
        <v>3.0456420458838053E-3</v>
      </c>
      <c r="AJ43" s="9">
        <f t="shared" si="18"/>
        <v>1.0152140152946016E-2</v>
      </c>
      <c r="AK43" s="9">
        <f t="shared" si="18"/>
        <v>2.0304280305892034E-3</v>
      </c>
      <c r="AL43" s="18"/>
      <c r="AN43" s="5"/>
    </row>
    <row r="44" spans="1:49" x14ac:dyDescent="0.2">
      <c r="A44" s="22" t="s">
        <v>19</v>
      </c>
      <c r="B44" s="22" t="s">
        <v>20</v>
      </c>
      <c r="C44" s="43">
        <f>IFERROR(VLOOKUP($B44,'[1]Fig 1 data EU27 OI imp'!$B$123:$L$226,MATCH(TEXT(C$5,0),'[1]Fig 1 data EU27 OI imp'!$B$122:$L$122,0),0),0)</f>
        <v>22.74790044070614</v>
      </c>
      <c r="D44" s="43">
        <f>IFERROR(VLOOKUP($B44,'[1]Fig 1 data EU27 OI imp'!$B$123:$L$226,MATCH(TEXT(D$5,0),'[1]Fig 1 data EU27 OI imp'!$B$122:$L$122,0),0),0)</f>
        <v>26.132623967698343</v>
      </c>
      <c r="E44" s="43">
        <f>IFERROR(VLOOKUP($B44,'[1]Fig 1 data EU27 OI imp'!$B$123:$L$226,MATCH(TEXT(E$5,0),'[1]Fig 1 data EU27 OI imp'!$B$122:$L$122,0),0),0)</f>
        <v>18.971304303810221</v>
      </c>
      <c r="F44" s="43">
        <f>IFERROR(VLOOKUP($B44,'[1]Fig 1 data EU27 OI imp'!$B$123:$L$226,MATCH(TEXT(F$5,0),'[1]Fig 1 data EU27 OI imp'!$B$122:$L$122,0),0),0)</f>
        <v>23.577330291201829</v>
      </c>
      <c r="G44" s="43">
        <f>IFERROR(VLOOKUP($B44,'[1]Fig 1 data EU27 OI imp'!$B$123:$L$226,MATCH(TEXT(G$5,0),'[1]Fig 1 data EU27 OI imp'!$B$122:$L$122,0),0),0)</f>
        <v>15.084049839247191</v>
      </c>
      <c r="H44" s="43">
        <f>IFERROR(VLOOKUP($B44,'[1]Fig 1 data EU27 OI imp'!$B$123:$L$226,MATCH(TEXT(H$5,0),'[1]Fig 1 data EU27 OI imp'!$B$122:$L$122,0),0),0)</f>
        <v>18.912421890923135</v>
      </c>
      <c r="I44" s="43">
        <f>IFERROR(VLOOKUP($B44,'[1]Fig 1 data EU27 OI imp'!$B$123:$L$226,MATCH(TEXT(I$5,0),'[1]Fig 1 data EU27 OI imp'!$B$122:$L$122,0),0),0)</f>
        <v>20.587525016159226</v>
      </c>
      <c r="J44" s="43">
        <f>IFERROR(VLOOKUP($B44,'[1]Fig 1 data EU27 OI imp'!$B$123:$L$226,MATCH(TEXT(J$5,0),'[1]Fig 1 data EU27 OI imp'!$B$122:$L$122,0),0),0)</f>
        <v>15.759167159418102</v>
      </c>
      <c r="K44" s="43">
        <f>IFERROR(VLOOKUP($B44,'[1]Fig 1 data EU27 OI imp'!$B$123:$L$226,MATCH(TEXT(K$5,0),'[1]Fig 1 data EU27 OI imp'!$B$122:$L$122,0),0),0)</f>
        <v>23.132666552502794</v>
      </c>
      <c r="L44" s="43">
        <f>IFERROR(VLOOKUP($B44,'[1]Fig 1 data EU27 OI imp'!$B$123:$L$226,MATCH(TEXT(L$5,0),'[1]Fig 1 data EU27 OI imp'!$B$122:$L$122,0),0),0)</f>
        <v>23.934685624585526</v>
      </c>
      <c r="M44" s="9"/>
      <c r="N44" s="11"/>
      <c r="O44" s="11"/>
      <c r="P44" s="55">
        <f>IFERROR(VLOOKUP($B44,'[1]Fig 1 data EU27 OI ex'!$B$122:$L$218,MATCH(TEXT(P$5,0),'[1]Fig 1 data EU27 OI ex'!$B$121:$L$121,0),0),0)</f>
        <v>9.0620507274289594E-2</v>
      </c>
      <c r="Q44" s="55">
        <f>IFERROR(VLOOKUP($B44,'[1]Fig 1 data EU27 OI ex'!$B$122:$L$218,MATCH(TEXT(Q$5,0),'[1]Fig 1 data EU27 OI ex'!$B$121:$L$121,0),0),0)</f>
        <v>1.7309535097336216E-2</v>
      </c>
      <c r="R44" s="55">
        <f>IFERROR(VLOOKUP($B44,'[1]Fig 1 data EU27 OI ex'!$B$122:$L$218,MATCH(TEXT(R$5,0),'[1]Fig 1 data EU27 OI ex'!$B$121:$L$121,0),0),0)</f>
        <v>0</v>
      </c>
      <c r="S44" s="55">
        <f>IFERROR(VLOOKUP($B44,'[1]Fig 1 data EU27 OI ex'!$B$122:$L$218,MATCH(TEXT(S$5,0),'[1]Fig 1 data EU27 OI ex'!$B$121:$L$121,0),0),0)</f>
        <v>0</v>
      </c>
      <c r="T44" s="55">
        <f>IFERROR(VLOOKUP($B44,'[1]Fig 1 data EU27 OI ex'!$B$122:$L$218,MATCH(TEXT(T$5,0),'[1]Fig 1 data EU27 OI ex'!$B$121:$L$121,0),0),0)</f>
        <v>0</v>
      </c>
      <c r="U44" s="55">
        <f>IFERROR(VLOOKUP($B44,'[1]Fig 1 data EU27 OI ex'!$B$122:$L$218,MATCH(TEXT(U$5,0),'[1]Fig 1 data EU27 OI ex'!$B$121:$L$121,0),0),0)</f>
        <v>4.0728317876085217E-3</v>
      </c>
      <c r="V44" s="55">
        <f>IFERROR(VLOOKUP($B44,'[1]Fig 1 data EU27 OI ex'!$B$122:$L$218,MATCH(TEXT(V$5,0),'[1]Fig 1 data EU27 OI ex'!$B$121:$L$121,0),0),0)</f>
        <v>2.0364158938042608E-3</v>
      </c>
      <c r="W44" s="55">
        <f>IFERROR(VLOOKUP($B44,'[1]Fig 1 data EU27 OI ex'!$B$122:$L$218,MATCH(TEXT(W$5,0),'[1]Fig 1 data EU27 OI ex'!$B$121:$L$121,0),0),0)</f>
        <v>8.1456635752170433E-3</v>
      </c>
      <c r="X44" s="55">
        <f>IFERROR(VLOOKUP($B44,'[1]Fig 1 data EU27 OI ex'!$B$122:$L$218,MATCH(TEXT(X$5,0),'[1]Fig 1 data EU27 OI ex'!$B$121:$L$121,0),0),0)</f>
        <v>3.5637278141574559E-2</v>
      </c>
      <c r="Y44" s="55">
        <f>IFERROR(VLOOKUP($B44,'[1]Fig 1 data EU27 OI ex'!$B$122:$L$218,MATCH(TEXT(Y$5,0),'[1]Fig 1 data EU27 OI ex'!$B$121:$L$121,0),0),0)</f>
        <v>4.0728317876085211E-2</v>
      </c>
      <c r="Z44" s="9"/>
      <c r="AA44" s="9"/>
      <c r="AB44" s="9">
        <f t="shared" si="18"/>
        <v>22.657279933431852</v>
      </c>
      <c r="AC44" s="9">
        <f t="shared" si="18"/>
        <v>26.115314432601007</v>
      </c>
      <c r="AD44" s="9">
        <f t="shared" si="18"/>
        <v>18.971304303810221</v>
      </c>
      <c r="AE44" s="9">
        <f t="shared" si="18"/>
        <v>23.577330291201829</v>
      </c>
      <c r="AF44" s="9">
        <f t="shared" si="18"/>
        <v>15.084049839247191</v>
      </c>
      <c r="AG44" s="9">
        <f t="shared" si="18"/>
        <v>18.908349059135524</v>
      </c>
      <c r="AH44" s="9">
        <f t="shared" si="18"/>
        <v>20.585488600265421</v>
      </c>
      <c r="AI44" s="9">
        <f t="shared" si="18"/>
        <v>15.751021495842885</v>
      </c>
      <c r="AJ44" s="9">
        <f t="shared" si="18"/>
        <v>23.097029274361219</v>
      </c>
      <c r="AK44" s="9">
        <f t="shared" si="18"/>
        <v>23.893957306709442</v>
      </c>
      <c r="AL44" s="18"/>
      <c r="AN44" s="5"/>
    </row>
    <row r="45" spans="1:49" x14ac:dyDescent="0.2">
      <c r="A45" s="36" t="s">
        <v>42</v>
      </c>
      <c r="B45" s="36" t="s">
        <v>43</v>
      </c>
      <c r="C45" s="43">
        <f>IFERROR(VLOOKUP($B45,'[1]Fig 1 data EU27 OI imp'!$B$123:$L$226,MATCH(TEXT(C$5,0),'[1]Fig 1 data EU27 OI imp'!$B$122:$L$122,0),0),0)</f>
        <v>0</v>
      </c>
      <c r="D45" s="43">
        <f>IFERROR(VLOOKUP($B45,'[1]Fig 1 data EU27 OI imp'!$B$123:$L$226,MATCH(TEXT(D$5,0),'[1]Fig 1 data EU27 OI imp'!$B$122:$L$122,0),0),0)</f>
        <v>0</v>
      </c>
      <c r="E45" s="43">
        <f>IFERROR(VLOOKUP($B45,'[1]Fig 1 data EU27 OI imp'!$B$123:$L$226,MATCH(TEXT(E$5,0),'[1]Fig 1 data EU27 OI imp'!$B$122:$L$122,0),0),0)</f>
        <v>0</v>
      </c>
      <c r="F45" s="43">
        <f>IFERROR(VLOOKUP($B45,'[1]Fig 1 data EU27 OI imp'!$B$123:$L$226,MATCH(TEXT(F$5,0),'[1]Fig 1 data EU27 OI imp'!$B$122:$L$122,0),0),0)</f>
        <v>0</v>
      </c>
      <c r="G45" s="43">
        <f>IFERROR(VLOOKUP($B45,'[1]Fig 1 data EU27 OI imp'!$B$123:$L$226,MATCH(TEXT(G$5,0),'[1]Fig 1 data EU27 OI imp'!$B$122:$L$122,0),0),0)</f>
        <v>0</v>
      </c>
      <c r="H45" s="43">
        <f>IFERROR(VLOOKUP($B45,'[1]Fig 1 data EU27 OI imp'!$B$123:$L$226,MATCH(TEXT(H$5,0),'[1]Fig 1 data EU27 OI imp'!$B$122:$L$122,0),0),0)</f>
        <v>0</v>
      </c>
      <c r="I45" s="43">
        <f>IFERROR(VLOOKUP($B45,'[1]Fig 1 data EU27 OI imp'!$B$123:$L$226,MATCH(TEXT(I$5,0),'[1]Fig 1 data EU27 OI imp'!$B$122:$L$122,0),0),0)</f>
        <v>0</v>
      </c>
      <c r="J45" s="43">
        <f>IFERROR(VLOOKUP($B45,'[1]Fig 1 data EU27 OI imp'!$B$123:$L$226,MATCH(TEXT(J$5,0),'[1]Fig 1 data EU27 OI imp'!$B$122:$L$122,0),0),0)</f>
        <v>0</v>
      </c>
      <c r="K45" s="43">
        <f>IFERROR(VLOOKUP($B45,'[1]Fig 1 data EU27 OI imp'!$B$123:$L$226,MATCH(TEXT(K$5,0),'[1]Fig 1 data EU27 OI imp'!$B$122:$L$122,0),0),0)</f>
        <v>0</v>
      </c>
      <c r="L45" s="43">
        <f>IFERROR(VLOOKUP($B45,'[1]Fig 1 data EU27 OI imp'!$B$123:$L$226,MATCH(TEXT(L$5,0),'[1]Fig 1 data EU27 OI imp'!$B$122:$L$122,0),0),0)</f>
        <v>0</v>
      </c>
      <c r="M45" s="9"/>
      <c r="N45" s="11"/>
      <c r="O45" s="11"/>
      <c r="P45" s="55">
        <f>IFERROR(VLOOKUP($B45,'[1]Fig 1 data EU27 OI ex'!$B$122:$L$218,MATCH(TEXT(P$5,0),'[1]Fig 1 data EU27 OI ex'!$B$121:$L$121,0),0),0)</f>
        <v>0</v>
      </c>
      <c r="Q45" s="55">
        <f>IFERROR(VLOOKUP($B45,'[1]Fig 1 data EU27 OI ex'!$B$122:$L$218,MATCH(TEXT(Q$5,0),'[1]Fig 1 data EU27 OI ex'!$B$121:$L$121,0),0),0)</f>
        <v>0</v>
      </c>
      <c r="R45" s="55">
        <f>IFERROR(VLOOKUP($B45,'[1]Fig 1 data EU27 OI ex'!$B$122:$L$218,MATCH(TEXT(R$5,0),'[1]Fig 1 data EU27 OI ex'!$B$121:$L$121,0),0),0)</f>
        <v>0</v>
      </c>
      <c r="S45" s="55">
        <f>IFERROR(VLOOKUP($B45,'[1]Fig 1 data EU27 OI ex'!$B$122:$L$218,MATCH(TEXT(S$5,0),'[1]Fig 1 data EU27 OI ex'!$B$121:$L$121,0),0),0)</f>
        <v>0</v>
      </c>
      <c r="T45" s="55">
        <f>IFERROR(VLOOKUP($B45,'[1]Fig 1 data EU27 OI ex'!$B$122:$L$218,MATCH(TEXT(T$5,0),'[1]Fig 1 data EU27 OI ex'!$B$121:$L$121,0),0),0)</f>
        <v>0</v>
      </c>
      <c r="U45" s="55">
        <f>IFERROR(VLOOKUP($B45,'[1]Fig 1 data EU27 OI ex'!$B$122:$L$218,MATCH(TEXT(U$5,0),'[1]Fig 1 data EU27 OI ex'!$B$121:$L$121,0),0),0)</f>
        <v>0</v>
      </c>
      <c r="V45" s="55">
        <f>IFERROR(VLOOKUP($B45,'[1]Fig 1 data EU27 OI ex'!$B$122:$L$218,MATCH(TEXT(V$5,0),'[1]Fig 1 data EU27 OI ex'!$B$121:$L$121,0),0),0)</f>
        <v>0.27695256155737946</v>
      </c>
      <c r="W45" s="55">
        <f>IFERROR(VLOOKUP($B45,'[1]Fig 1 data EU27 OI ex'!$B$122:$L$218,MATCH(TEXT(W$5,0),'[1]Fig 1 data EU27 OI ex'!$B$121:$L$121,0),0),0)</f>
        <v>7.1274556283149118E-2</v>
      </c>
      <c r="X45" s="55">
        <f>IFERROR(VLOOKUP($B45,'[1]Fig 1 data EU27 OI ex'!$B$122:$L$218,MATCH(TEXT(X$5,0),'[1]Fig 1 data EU27 OI ex'!$B$121:$L$121,0),0),0)</f>
        <v>1.4254911256629825E-2</v>
      </c>
      <c r="Y45" s="55">
        <f>IFERROR(VLOOKUP($B45,'[1]Fig 1 data EU27 OI ex'!$B$122:$L$218,MATCH(TEXT(Y$5,0),'[1]Fig 1 data EU27 OI ex'!$B$121:$L$121,0),0),0)</f>
        <v>0.27797076950428157</v>
      </c>
      <c r="Z45" s="9"/>
      <c r="AA45" s="9"/>
      <c r="AB45" s="9">
        <f t="shared" si="18"/>
        <v>0</v>
      </c>
      <c r="AC45" s="9">
        <f t="shared" si="18"/>
        <v>0</v>
      </c>
      <c r="AD45" s="9">
        <f t="shared" si="18"/>
        <v>0</v>
      </c>
      <c r="AE45" s="9">
        <f t="shared" si="18"/>
        <v>0</v>
      </c>
      <c r="AF45" s="9">
        <f t="shared" si="18"/>
        <v>0</v>
      </c>
      <c r="AG45" s="9">
        <f t="shared" si="18"/>
        <v>0</v>
      </c>
      <c r="AH45" s="9">
        <f t="shared" si="18"/>
        <v>-0.27695256155737946</v>
      </c>
      <c r="AI45" s="9">
        <f t="shared" si="18"/>
        <v>-7.1274556283149118E-2</v>
      </c>
      <c r="AJ45" s="9">
        <f t="shared" si="18"/>
        <v>-1.4254911256629825E-2</v>
      </c>
      <c r="AK45" s="9">
        <f t="shared" si="18"/>
        <v>-0.27797076950428157</v>
      </c>
      <c r="AL45" s="18"/>
      <c r="AN45" s="5"/>
    </row>
    <row r="46" spans="1:49" x14ac:dyDescent="0.2">
      <c r="A46" s="36" t="s">
        <v>44</v>
      </c>
      <c r="B46" s="36" t="s">
        <v>45</v>
      </c>
      <c r="C46" s="43">
        <f>IFERROR(VLOOKUP($B46,'[1]Fig 1 data EU27 OI imp'!$B$123:$L$226,MATCH(TEXT(C$5,0),'[1]Fig 1 data EU27 OI imp'!$B$122:$L$122,0),0),0)</f>
        <v>0</v>
      </c>
      <c r="D46" s="43">
        <f>IFERROR(VLOOKUP($B46,'[1]Fig 1 data EU27 OI imp'!$B$123:$L$226,MATCH(TEXT(D$5,0),'[1]Fig 1 data EU27 OI imp'!$B$122:$L$122,0),0),0)</f>
        <v>0</v>
      </c>
      <c r="E46" s="43">
        <f>IFERROR(VLOOKUP($B46,'[1]Fig 1 data EU27 OI imp'!$B$123:$L$226,MATCH(TEXT(E$5,0),'[1]Fig 1 data EU27 OI imp'!$B$122:$L$122,0),0),0)</f>
        <v>0</v>
      </c>
      <c r="F46" s="43">
        <f>IFERROR(VLOOKUP($B46,'[1]Fig 1 data EU27 OI imp'!$B$123:$L$226,MATCH(TEXT(F$5,0),'[1]Fig 1 data EU27 OI imp'!$B$122:$L$122,0),0),0)</f>
        <v>0</v>
      </c>
      <c r="G46" s="43">
        <f>IFERROR(VLOOKUP($B46,'[1]Fig 1 data EU27 OI imp'!$B$123:$L$226,MATCH(TEXT(G$5,0),'[1]Fig 1 data EU27 OI imp'!$B$122:$L$122,0),0),0)</f>
        <v>0</v>
      </c>
      <c r="H46" s="43">
        <f>IFERROR(VLOOKUP($B46,'[1]Fig 1 data EU27 OI imp'!$B$123:$L$226,MATCH(TEXT(H$5,0),'[1]Fig 1 data EU27 OI imp'!$B$122:$L$122,0),0),0)</f>
        <v>0</v>
      </c>
      <c r="I46" s="43">
        <f>IFERROR(VLOOKUP($B46,'[1]Fig 1 data EU27 OI imp'!$B$123:$L$226,MATCH(TEXT(I$5,0),'[1]Fig 1 data EU27 OI imp'!$B$122:$L$122,0),0),0)</f>
        <v>0</v>
      </c>
      <c r="J46" s="43">
        <f>IFERROR(VLOOKUP($B46,'[1]Fig 1 data EU27 OI imp'!$B$123:$L$226,MATCH(TEXT(J$5,0),'[1]Fig 1 data EU27 OI imp'!$B$122:$L$122,0),0),0)</f>
        <v>0</v>
      </c>
      <c r="K46" s="43">
        <f>IFERROR(VLOOKUP($B46,'[1]Fig 1 data EU27 OI imp'!$B$123:$L$226,MATCH(TEXT(K$5,0),'[1]Fig 1 data EU27 OI imp'!$B$122:$L$122,0),0),0)</f>
        <v>0</v>
      </c>
      <c r="L46" s="43">
        <f>IFERROR(VLOOKUP($B46,'[1]Fig 1 data EU27 OI imp'!$B$123:$L$226,MATCH(TEXT(L$5,0),'[1]Fig 1 data EU27 OI imp'!$B$122:$L$122,0),0),0)</f>
        <v>0</v>
      </c>
      <c r="M46" s="9"/>
      <c r="N46" s="11"/>
      <c r="O46" s="11"/>
      <c r="P46" s="55">
        <f>IFERROR(VLOOKUP($B46,'[1]Fig 1 data EU27 OI ex'!$B$122:$L$218,MATCH(TEXT(P$5,0),'[1]Fig 1 data EU27 OI ex'!$B$121:$L$121,0),0),0)</f>
        <v>0</v>
      </c>
      <c r="Q46" s="55">
        <f>IFERROR(VLOOKUP($B46,'[1]Fig 1 data EU27 OI ex'!$B$122:$L$218,MATCH(TEXT(Q$5,0),'[1]Fig 1 data EU27 OI ex'!$B$121:$L$121,0),0),0)</f>
        <v>0</v>
      </c>
      <c r="R46" s="55">
        <f>IFERROR(VLOOKUP($B46,'[1]Fig 1 data EU27 OI ex'!$B$122:$L$218,MATCH(TEXT(R$5,0),'[1]Fig 1 data EU27 OI ex'!$B$121:$L$121,0),0),0)</f>
        <v>0</v>
      </c>
      <c r="S46" s="55">
        <f>IFERROR(VLOOKUP($B46,'[1]Fig 1 data EU27 OI ex'!$B$122:$L$218,MATCH(TEXT(S$5,0),'[1]Fig 1 data EU27 OI ex'!$B$121:$L$121,0),0),0)</f>
        <v>0</v>
      </c>
      <c r="T46" s="55">
        <f>IFERROR(VLOOKUP($B46,'[1]Fig 1 data EU27 OI ex'!$B$122:$L$218,MATCH(TEXT(T$5,0),'[1]Fig 1 data EU27 OI ex'!$B$121:$L$121,0),0),0)</f>
        <v>0</v>
      </c>
      <c r="U46" s="55">
        <f>IFERROR(VLOOKUP($B46,'[1]Fig 1 data EU27 OI ex'!$B$122:$L$218,MATCH(TEXT(U$5,0),'[1]Fig 1 data EU27 OI ex'!$B$121:$L$121,0),0),0)</f>
        <v>0</v>
      </c>
      <c r="V46" s="55">
        <f>IFERROR(VLOOKUP($B46,'[1]Fig 1 data EU27 OI ex'!$B$122:$L$218,MATCH(TEXT(V$5,0),'[1]Fig 1 data EU27 OI ex'!$B$121:$L$121,0),0),0)</f>
        <v>0</v>
      </c>
      <c r="W46" s="55">
        <f>IFERROR(VLOOKUP($B46,'[1]Fig 1 data EU27 OI ex'!$B$122:$L$218,MATCH(TEXT(W$5,0),'[1]Fig 1 data EU27 OI ex'!$B$121:$L$121,0),0),0)</f>
        <v>0</v>
      </c>
      <c r="X46" s="55">
        <f>IFERROR(VLOOKUP($B46,'[1]Fig 1 data EU27 OI ex'!$B$122:$L$218,MATCH(TEXT(X$5,0),'[1]Fig 1 data EU27 OI ex'!$B$121:$L$121,0),0),0)</f>
        <v>0</v>
      </c>
      <c r="Y46" s="55">
        <f>IFERROR(VLOOKUP($B46,'[1]Fig 1 data EU27 OI ex'!$B$122:$L$218,MATCH(TEXT(Y$5,0),'[1]Fig 1 data EU27 OI ex'!$B$121:$L$121,0),0),0)</f>
        <v>0</v>
      </c>
      <c r="Z46" s="9"/>
      <c r="AA46" s="9"/>
      <c r="AB46" s="9">
        <f t="shared" si="18"/>
        <v>0</v>
      </c>
      <c r="AC46" s="9">
        <f t="shared" si="18"/>
        <v>0</v>
      </c>
      <c r="AD46" s="9">
        <f t="shared" si="18"/>
        <v>0</v>
      </c>
      <c r="AE46" s="9">
        <f t="shared" si="18"/>
        <v>0</v>
      </c>
      <c r="AF46" s="9">
        <f t="shared" si="18"/>
        <v>0</v>
      </c>
      <c r="AG46" s="9">
        <f t="shared" si="18"/>
        <v>0</v>
      </c>
      <c r="AH46" s="9">
        <f t="shared" si="18"/>
        <v>0</v>
      </c>
      <c r="AI46" s="9">
        <f t="shared" si="18"/>
        <v>0</v>
      </c>
      <c r="AJ46" s="9">
        <f t="shared" si="18"/>
        <v>0</v>
      </c>
      <c r="AK46" s="9">
        <f t="shared" si="18"/>
        <v>0</v>
      </c>
      <c r="AL46" s="18"/>
      <c r="AN46" s="5"/>
    </row>
    <row r="47" spans="1:49" x14ac:dyDescent="0.2">
      <c r="A47" s="36"/>
      <c r="B47" s="36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18"/>
      <c r="AN47" s="5"/>
    </row>
    <row r="48" spans="1:49" x14ac:dyDescent="0.2">
      <c r="A48" s="6" t="s">
        <v>52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41" t="s">
        <v>53</v>
      </c>
      <c r="AM48" s="6"/>
      <c r="AN48" s="42">
        <v>2000</v>
      </c>
      <c r="AO48" s="6">
        <v>2001</v>
      </c>
      <c r="AP48" s="6">
        <v>2002</v>
      </c>
      <c r="AQ48" s="6">
        <v>2003</v>
      </c>
      <c r="AR48" s="6">
        <v>2004</v>
      </c>
      <c r="AS48" s="6">
        <v>2005</v>
      </c>
      <c r="AT48" s="6">
        <v>2006</v>
      </c>
      <c r="AU48" s="6">
        <v>2007</v>
      </c>
      <c r="AV48" s="6">
        <v>2008</v>
      </c>
      <c r="AW48" s="6">
        <v>2009</v>
      </c>
    </row>
    <row r="49" spans="1:62" x14ac:dyDescent="0.2">
      <c r="A49" t="s">
        <v>42</v>
      </c>
      <c r="B49" t="s">
        <v>43</v>
      </c>
      <c r="C49" s="56">
        <f>VLOOKUP($B49,'[1]Fig 1 data EU27 SF im'!$B$83:$L$151,MATCH(TEXT(C$5,0),'[1]Fig 1 data EU27 SF im'!$B$82:$L$82,0),0)</f>
        <v>27.274154868211035</v>
      </c>
      <c r="D49" s="56">
        <f>VLOOKUP($B49,'[1]Fig 1 data EU27 SF im'!$B$83:$L$151,MATCH(TEXT(D$5,0),'[1]Fig 1 data EU27 SF im'!$B$82:$L$82,0),0)</f>
        <v>32.044327337043271</v>
      </c>
      <c r="E49" s="56">
        <f>VLOOKUP($B49,'[1]Fig 1 data EU27 SF im'!$B$83:$L$151,MATCH(TEXT(E$5,0),'[1]Fig 1 data EU27 SF im'!$B$82:$L$82,0),0)</f>
        <v>35.490581769552648</v>
      </c>
      <c r="F49" s="56">
        <f>VLOOKUP($B49,'[1]Fig 1 data EU27 SF im'!$B$83:$L$151,MATCH(TEXT(F$5,0),'[1]Fig 1 data EU27 SF im'!$B$82:$L$82,0),0)</f>
        <v>37.489604536700618</v>
      </c>
      <c r="G49" s="56">
        <f>VLOOKUP($B49,'[1]Fig 1 data EU27 SF im'!$B$83:$L$151,MATCH(TEXT(G$5,0),'[1]Fig 1 data EU27 SF im'!$B$82:$L$82,0),0)</f>
        <v>35.247841594409216</v>
      </c>
      <c r="H49" s="56">
        <f>VLOOKUP($B49,'[1]Fig 1 data EU27 SF im'!$B$83:$L$151,MATCH(TEXT(H$5,0),'[1]Fig 1 data EU27 SF im'!$B$82:$L$82,0),0)</f>
        <v>33.872751304948018</v>
      </c>
      <c r="I49" s="56">
        <f>VLOOKUP($B49,'[1]Fig 1 data EU27 SF im'!$B$83:$L$151,MATCH(TEXT(I$5,0),'[1]Fig 1 data EU27 SF im'!$B$82:$L$82,0),0)</f>
        <v>34.828622751391222</v>
      </c>
      <c r="J49" s="56">
        <f>VLOOKUP($B49,'[1]Fig 1 data EU27 SF im'!$B$83:$L$151,MATCH(TEXT(J$5,0),'[1]Fig 1 data EU27 SF im'!$B$82:$L$82,0),0)</f>
        <v>30.420592381691904</v>
      </c>
      <c r="K49" s="56">
        <f>VLOOKUP($B49,'[1]Fig 1 data EU27 SF im'!$B$83:$L$151,MATCH(TEXT(K$5,0),'[1]Fig 1 data EU27 SF im'!$B$82:$L$82,0),0)</f>
        <v>24.515306590328155</v>
      </c>
      <c r="L49" s="56">
        <f>VLOOKUP($B49,'[1]Fig 1 data EU27 SF im'!$B$83:$L$151,MATCH(TEXT(L$5,0),'[1]Fig 1 data EU27 SF im'!$B$82:$L$82,0),0)</f>
        <v>19.123989474138302</v>
      </c>
      <c r="M49" s="16">
        <f>L49/$L$56</f>
        <v>0.1576325654942127</v>
      </c>
      <c r="N49" s="11"/>
      <c r="O49" s="11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18"/>
      <c r="AM49" t="s">
        <v>43</v>
      </c>
      <c r="AN49" s="17">
        <f>(C49-P49)/'[1]Fig 1 data GIEC'!M$15</f>
        <v>8.5023956669049494E-2</v>
      </c>
      <c r="AO49" s="14">
        <f>(D49-Q49)/'[1]Fig 1 data GIEC'!N$15</f>
        <v>9.9347468708667452E-2</v>
      </c>
      <c r="AP49" s="14">
        <f>(E49-R49)/'[1]Fig 1 data GIEC'!O$15</f>
        <v>0.11104131761098521</v>
      </c>
      <c r="AQ49" s="14">
        <f>(F49-S49)/'[1]Fig 1 data GIEC'!P$15</f>
        <v>0.11358558710249357</v>
      </c>
      <c r="AR49" s="14">
        <f>(G49-T49)/'[1]Fig 1 data GIEC'!Q$15</f>
        <v>0.10776025801192074</v>
      </c>
      <c r="AS49" s="14">
        <f>(H49-U49)/'[1]Fig 1 data GIEC'!R$15</f>
        <v>0.1067665362949884</v>
      </c>
      <c r="AT49" s="14">
        <f>(I49-V49)/'[1]Fig 1 data GIEC'!S$15</f>
        <v>0.10707998804454072</v>
      </c>
      <c r="AU49" s="14">
        <f>(J49-W49)/'[1]Fig 1 data GIEC'!T$15</f>
        <v>9.2571290622217597E-2</v>
      </c>
      <c r="AV49" s="14">
        <f>(K49-X49)/'[1]Fig 1 data GIEC'!U$15</f>
        <v>8.0274092864415447E-2</v>
      </c>
      <c r="AW49" s="14">
        <f>(L49-Y49)/'[1]Fig 1 data GIEC'!V$15</f>
        <v>7.1381075547146858E-2</v>
      </c>
    </row>
    <row r="50" spans="1:62" x14ac:dyDescent="0.2">
      <c r="A50" t="s">
        <v>13</v>
      </c>
      <c r="B50" t="s">
        <v>14</v>
      </c>
      <c r="C50" s="56">
        <f>VLOOKUP($B50,'[1]Fig 1 data EU27 SF im'!$B$83:$L$151,MATCH(TEXT(C$5,0),'[1]Fig 1 data EU27 SF im'!$B$82:$L$82,0),0)</f>
        <v>10.462653760425754</v>
      </c>
      <c r="D50" s="56">
        <f>VLOOKUP($B50,'[1]Fig 1 data EU27 SF im'!$B$83:$L$151,MATCH(TEXT(D$5,0),'[1]Fig 1 data EU27 SF im'!$B$82:$L$82,0),0)</f>
        <v>14.563275502722512</v>
      </c>
      <c r="E50" s="56">
        <f>VLOOKUP($B50,'[1]Fig 1 data EU27 SF im'!$B$83:$L$151,MATCH(TEXT(E$5,0),'[1]Fig 1 data EU27 SF im'!$B$82:$L$82,0),0)</f>
        <v>15.517998697882526</v>
      </c>
      <c r="F50" s="56">
        <f>VLOOKUP($B50,'[1]Fig 1 data EU27 SF im'!$B$83:$L$151,MATCH(TEXT(F$5,0),'[1]Fig 1 data EU27 SF im'!$B$82:$L$82,0),0)</f>
        <v>16.501214124328747</v>
      </c>
      <c r="G50" s="56">
        <f>VLOOKUP($B50,'[1]Fig 1 data EU27 SF im'!$B$83:$L$151,MATCH(TEXT(G$5,0),'[1]Fig 1 data EU27 SF im'!$B$82:$L$82,0),0)</f>
        <v>25.276214271769621</v>
      </c>
      <c r="H50" s="56">
        <f>VLOOKUP($B50,'[1]Fig 1 data EU27 SF im'!$B$83:$L$151,MATCH(TEXT(H$5,0),'[1]Fig 1 data EU27 SF im'!$B$82:$L$82,0),0)</f>
        <v>32.116601457417069</v>
      </c>
      <c r="I50" s="56">
        <f>VLOOKUP($B50,'[1]Fig 1 data EU27 SF im'!$B$83:$L$151,MATCH(TEXT(I$5,0),'[1]Fig 1 data EU27 SF im'!$B$82:$L$82,0),0)</f>
        <v>36.953386565731471</v>
      </c>
      <c r="J50" s="56">
        <f>VLOOKUP($B50,'[1]Fig 1 data EU27 SF im'!$B$83:$L$151,MATCH(TEXT(J$5,0),'[1]Fig 1 data EU27 SF im'!$B$82:$L$82,0),0)</f>
        <v>37.267284837808724</v>
      </c>
      <c r="K50" s="56">
        <f>VLOOKUP($B50,'[1]Fig 1 data EU27 SF im'!$B$83:$L$151,MATCH(TEXT(K$5,0),'[1]Fig 1 data EU27 SF im'!$B$82:$L$82,0),0)</f>
        <v>38.627320129151386</v>
      </c>
      <c r="L50" s="56">
        <f>VLOOKUP($B50,'[1]Fig 1 data EU27 SF im'!$B$83:$L$151,MATCH(TEXT(L$5,0),'[1]Fig 1 data EU27 SF im'!$B$82:$L$82,0),0)</f>
        <v>36.218675258766005</v>
      </c>
      <c r="M50" s="16">
        <f t="shared" ref="M50:M55" si="19">L50/$L$56</f>
        <v>0.29853826826048824</v>
      </c>
      <c r="N50" s="11"/>
      <c r="O50" s="11"/>
      <c r="P50" s="9">
        <f>VLOOKUP($B50,'[1]Fig 1 data EU27 SF ex'!$B$96:$L$177,MATCH(TEXT(P$5,0),'[1]Fig 1 data EU27 SF ex'!$B$95:$L$95,0),0)</f>
        <v>6.0522234391080995E-3</v>
      </c>
      <c r="Q50" s="9">
        <f>VLOOKUP($B50,'[1]Fig 1 data EU27 SF ex'!$B$96:$L$177,MATCH(TEXT(Q$5,0),'[1]Fig 1 data EU27 SF ex'!$B$95:$L$95,0),0)</f>
        <v>5.4454131424853608E-3</v>
      </c>
      <c r="R50" s="9">
        <f>VLOOKUP($B50,'[1]Fig 1 data EU27 SF ex'!$B$96:$L$177,MATCH(TEXT(R$5,0),'[1]Fig 1 data EU27 SF ex'!$B$95:$L$95,0),0)</f>
        <v>8.8487963565387125E-3</v>
      </c>
      <c r="S50" s="9">
        <f>VLOOKUP($B50,'[1]Fig 1 data EU27 SF ex'!$B$96:$L$177,MATCH(TEXT(S$5,0),'[1]Fig 1 data EU27 SF ex'!$B$95:$L$95,0),0)</f>
        <v>2.0420299284320102E-2</v>
      </c>
      <c r="T50" s="9">
        <f>VLOOKUP($B50,'[1]Fig 1 data EU27 SF ex'!$B$96:$L$177,MATCH(TEXT(T$5,0),'[1]Fig 1 data EU27 SF ex'!$B$95:$L$95,0),0)</f>
        <v>2.4504359141184127E-2</v>
      </c>
      <c r="U50" s="9">
        <f>VLOOKUP($B50,'[1]Fig 1 data EU27 SF ex'!$B$96:$L$177,MATCH(TEXT(U$5,0),'[1]Fig 1 data EU27 SF ex'!$B$95:$L$95,0),0)</f>
        <v>3.3205422805346968E-2</v>
      </c>
      <c r="V50" s="9">
        <f>VLOOKUP($B50,'[1]Fig 1 data EU27 SF ex'!$B$96:$L$177,MATCH(TEXT(V$5,0),'[1]Fig 1 data EU27 SF ex'!$B$95:$L$95,0),0)</f>
        <v>5.1895037073106075E-2</v>
      </c>
      <c r="W50" s="9">
        <f>VLOOKUP($B50,'[1]Fig 1 data EU27 SF ex'!$B$96:$L$177,MATCH(TEXT(W$5,0),'[1]Fig 1 data EU27 SF ex'!$B$95:$L$95,0),0)</f>
        <v>8.1746320895191654E-2</v>
      </c>
      <c r="X50" s="9">
        <f>VLOOKUP($B50,'[1]Fig 1 data EU27 SF ex'!$B$96:$L$177,MATCH(TEXT(X$5,0),'[1]Fig 1 data EU27 SF ex'!$B$95:$L$95,0),0)</f>
        <v>4.2455309947063917E-2</v>
      </c>
      <c r="Y50" s="9">
        <f>VLOOKUP($B50,'[1]Fig 1 data EU27 SF ex'!$B$96:$L$177,MATCH(TEXT(Y$5,0),'[1]Fig 1 data EU27 SF ex'!$B$95:$L$95,0),0)</f>
        <v>2.471721559147123E-2</v>
      </c>
      <c r="Z50" s="9"/>
      <c r="AA50" s="9"/>
      <c r="AB50" s="56">
        <f t="shared" ref="AB50:AK59" si="20">C50-P50</f>
        <v>10.456601536986646</v>
      </c>
      <c r="AC50" s="56">
        <f t="shared" si="20"/>
        <v>14.557830089580026</v>
      </c>
      <c r="AD50" s="56">
        <f t="shared" si="20"/>
        <v>15.509149901525987</v>
      </c>
      <c r="AE50" s="56">
        <f t="shared" si="20"/>
        <v>16.480793825044426</v>
      </c>
      <c r="AF50" s="56">
        <f t="shared" si="20"/>
        <v>25.251709912628439</v>
      </c>
      <c r="AG50" s="56">
        <f t="shared" si="20"/>
        <v>32.083396034611724</v>
      </c>
      <c r="AH50" s="56">
        <f t="shared" si="20"/>
        <v>36.901491528658362</v>
      </c>
      <c r="AI50" s="56">
        <f t="shared" si="20"/>
        <v>37.185538516913532</v>
      </c>
      <c r="AJ50" s="56">
        <f t="shared" si="20"/>
        <v>38.58486481920432</v>
      </c>
      <c r="AK50" s="56">
        <f t="shared" si="20"/>
        <v>36.193958043174533</v>
      </c>
      <c r="AL50" s="18"/>
      <c r="AM50" t="s">
        <v>14</v>
      </c>
      <c r="AN50" s="17">
        <f>(C50-P50)/'[1]Fig 1 data GIEC'!M$15</f>
        <v>3.259722034586307E-2</v>
      </c>
      <c r="AO50" s="14">
        <f>(D50-Q50)/'[1]Fig 1 data GIEC'!N$15</f>
        <v>4.5133840822389304E-2</v>
      </c>
      <c r="AP50" s="14">
        <f>(E50-R50)/'[1]Fig 1 data GIEC'!O$15</f>
        <v>4.8524322629424022E-2</v>
      </c>
      <c r="AQ50" s="14">
        <f>(F50-S50)/'[1]Fig 1 data GIEC'!P$15</f>
        <v>4.9933325935733408E-2</v>
      </c>
      <c r="AR50" s="14">
        <f>(G50-T50)/'[1]Fig 1 data GIEC'!Q$15</f>
        <v>7.7199926359707224E-2</v>
      </c>
      <c r="AS50" s="14">
        <f>(H50-U50)/'[1]Fig 1 data GIEC'!R$15</f>
        <v>0.10112650833578682</v>
      </c>
      <c r="AT50" s="14">
        <f>(I50-V50)/'[1]Fig 1 data GIEC'!S$15</f>
        <v>0.11345298664032356</v>
      </c>
      <c r="AU50" s="14">
        <f>(J50-W50)/'[1]Fig 1 data GIEC'!T$15</f>
        <v>0.11315733927208349</v>
      </c>
      <c r="AV50" s="14">
        <f>(K50-X50)/'[1]Fig 1 data GIEC'!U$15</f>
        <v>0.12634412750439372</v>
      </c>
      <c r="AW50" s="14">
        <f>(L50-Y50)/'[1]Fig 1 data GIEC'!V$15</f>
        <v>0.13509543377044325</v>
      </c>
    </row>
    <row r="51" spans="1:62" x14ac:dyDescent="0.2">
      <c r="A51" t="s">
        <v>32</v>
      </c>
      <c r="B51" t="s">
        <v>33</v>
      </c>
      <c r="C51" s="56">
        <f>VLOOKUP($B51,'[1]Fig 1 data EU27 SF im'!$B$83:$L$151,MATCH(TEXT(C$5,0),'[1]Fig 1 data EU27 SF im'!$B$82:$L$82,0),0)</f>
        <v>19.126586727826712</v>
      </c>
      <c r="D51" s="56">
        <f>VLOOKUP($B51,'[1]Fig 1 data EU27 SF im'!$B$83:$L$151,MATCH(TEXT(D$5,0),'[1]Fig 1 data EU27 SF im'!$B$82:$L$82,0),0)</f>
        <v>19.914740140212711</v>
      </c>
      <c r="E51" s="56">
        <f>VLOOKUP($B51,'[1]Fig 1 data EU27 SF im'!$B$83:$L$151,MATCH(TEXT(E$5,0),'[1]Fig 1 data EU27 SF im'!$B$82:$L$82,0),0)</f>
        <v>19.152308819312221</v>
      </c>
      <c r="F51" s="56">
        <f>VLOOKUP($B51,'[1]Fig 1 data EU27 SF im'!$B$83:$L$151,MATCH(TEXT(F$5,0),'[1]Fig 1 data EU27 SF im'!$B$82:$L$82,0),0)</f>
        <v>20.265601307528339</v>
      </c>
      <c r="G51" s="56">
        <f>VLOOKUP($B51,'[1]Fig 1 data EU27 SF im'!$B$83:$L$151,MATCH(TEXT(G$5,0),'[1]Fig 1 data EU27 SF im'!$B$82:$L$82,0),0)</f>
        <v>20.3243899907974</v>
      </c>
      <c r="H51" s="56">
        <f>VLOOKUP($B51,'[1]Fig 1 data EU27 SF im'!$B$83:$L$151,MATCH(TEXT(H$5,0),'[1]Fig 1 data EU27 SF im'!$B$82:$L$82,0),0)</f>
        <v>17.831439391028031</v>
      </c>
      <c r="I51" s="56">
        <f>VLOOKUP($B51,'[1]Fig 1 data EU27 SF im'!$B$83:$L$151,MATCH(TEXT(I$5,0),'[1]Fig 1 data EU27 SF im'!$B$82:$L$82,0),0)</f>
        <v>17.887403645650078</v>
      </c>
      <c r="J51" s="56">
        <f>VLOOKUP($B51,'[1]Fig 1 data EU27 SF im'!$B$83:$L$151,MATCH(TEXT(J$5,0),'[1]Fig 1 data EU27 SF im'!$B$82:$L$82,0),0)</f>
        <v>19.73331029769453</v>
      </c>
      <c r="K51" s="56">
        <f>VLOOKUP($B51,'[1]Fig 1 data EU27 SF im'!$B$83:$L$151,MATCH(TEXT(K$5,0),'[1]Fig 1 data EU27 SF im'!$B$82:$L$82,0),0)</f>
        <v>17.355032200961471</v>
      </c>
      <c r="L51" s="56">
        <f>VLOOKUP($B51,'[1]Fig 1 data EU27 SF im'!$B$83:$L$151,MATCH(TEXT(L$5,0),'[1]Fig 1 data EU27 SF im'!$B$82:$L$82,0),0)</f>
        <v>9.0653614598162289</v>
      </c>
      <c r="M51" s="16">
        <f t="shared" si="19"/>
        <v>7.4722702915918732E-2</v>
      </c>
      <c r="N51" s="11"/>
      <c r="O51" s="11"/>
      <c r="P51" s="9">
        <f>VLOOKUP($B51,'[1]Fig 1 data EU27 SF ex'!$B$96:$L$177,MATCH(TEXT(P$5,0),'[1]Fig 1 data EU27 SF ex'!$B$95:$L$95,0),0)</f>
        <v>0</v>
      </c>
      <c r="Q51" s="9">
        <f>VLOOKUP($B51,'[1]Fig 1 data EU27 SF ex'!$B$96:$L$177,MATCH(TEXT(Q$5,0),'[1]Fig 1 data EU27 SF ex'!$B$95:$L$95,0),0)</f>
        <v>0</v>
      </c>
      <c r="R51" s="9">
        <f>VLOOKUP($B51,'[1]Fig 1 data EU27 SF ex'!$B$96:$L$177,MATCH(TEXT(R$5,0),'[1]Fig 1 data EU27 SF ex'!$B$95:$L$95,0),0)</f>
        <v>0</v>
      </c>
      <c r="S51" s="9">
        <f>VLOOKUP($B51,'[1]Fig 1 data EU27 SF ex'!$B$96:$L$177,MATCH(TEXT(S$5,0),'[1]Fig 1 data EU27 SF ex'!$B$95:$L$95,0),0)</f>
        <v>0</v>
      </c>
      <c r="T51" s="9">
        <f>VLOOKUP($B51,'[1]Fig 1 data EU27 SF ex'!$B$96:$L$177,MATCH(TEXT(T$5,0),'[1]Fig 1 data EU27 SF ex'!$B$95:$L$95,0),0)</f>
        <v>0</v>
      </c>
      <c r="U51" s="9">
        <f>VLOOKUP($B51,'[1]Fig 1 data EU27 SF ex'!$B$96:$L$177,MATCH(TEXT(U$5,0),'[1]Fig 1 data EU27 SF ex'!$B$95:$L$95,0),0)</f>
        <v>6.806766428106701E-4</v>
      </c>
      <c r="V51" s="9">
        <f>VLOOKUP($B51,'[1]Fig 1 data EU27 SF ex'!$B$96:$L$177,MATCH(TEXT(V$5,0),'[1]Fig 1 data EU27 SF ex'!$B$95:$L$95,0),0)</f>
        <v>0</v>
      </c>
      <c r="W51" s="9">
        <f>VLOOKUP($B51,'[1]Fig 1 data EU27 SF ex'!$B$96:$L$177,MATCH(TEXT(W$5,0),'[1]Fig 1 data EU27 SF ex'!$B$95:$L$95,0),0)</f>
        <v>0</v>
      </c>
      <c r="X51" s="9">
        <f>VLOOKUP($B51,'[1]Fig 1 data EU27 SF ex'!$B$96:$L$177,MATCH(TEXT(X$5,0),'[1]Fig 1 data EU27 SF ex'!$B$95:$L$95,0),0)</f>
        <v>6.133587664281067E-2</v>
      </c>
      <c r="Y51" s="9">
        <f>VLOOKUP($B51,'[1]Fig 1 data EU27 SF ex'!$B$96:$L$177,MATCH(TEXT(Y$5,0),'[1]Fig 1 data EU27 SF ex'!$B$95:$L$95,0),0)</f>
        <v>0</v>
      </c>
      <c r="Z51" s="9"/>
      <c r="AA51" s="9"/>
      <c r="AB51" s="56">
        <f t="shared" si="20"/>
        <v>19.126586727826712</v>
      </c>
      <c r="AC51" s="56">
        <f t="shared" si="20"/>
        <v>19.914740140212711</v>
      </c>
      <c r="AD51" s="56">
        <f t="shared" si="20"/>
        <v>19.152308819312221</v>
      </c>
      <c r="AE51" s="56">
        <f t="shared" si="20"/>
        <v>20.265601307528339</v>
      </c>
      <c r="AF51" s="56">
        <f t="shared" si="20"/>
        <v>20.3243899907974</v>
      </c>
      <c r="AG51" s="56">
        <f t="shared" si="20"/>
        <v>17.830758714385219</v>
      </c>
      <c r="AH51" s="56">
        <f t="shared" si="20"/>
        <v>17.887403645650078</v>
      </c>
      <c r="AI51" s="56">
        <f t="shared" si="20"/>
        <v>19.73331029769453</v>
      </c>
      <c r="AJ51" s="56">
        <f t="shared" si="20"/>
        <v>17.29369632431866</v>
      </c>
      <c r="AK51" s="56">
        <f t="shared" si="20"/>
        <v>9.0653614598162289</v>
      </c>
      <c r="AL51" s="18"/>
      <c r="AM51" t="s">
        <v>33</v>
      </c>
      <c r="AN51" s="17">
        <f>(C51-P51)/'[1]Fig 1 data GIEC'!M$15</f>
        <v>5.9624875235601477E-2</v>
      </c>
      <c r="AO51" s="14">
        <f>(D51-Q51)/'[1]Fig 1 data GIEC'!N$15</f>
        <v>6.1741942719262595E-2</v>
      </c>
      <c r="AP51" s="14">
        <f>(E51-R51)/'[1]Fig 1 data GIEC'!O$15</f>
        <v>5.9922872507359524E-2</v>
      </c>
      <c r="AQ51" s="14">
        <f>(F51-S51)/'[1]Fig 1 data GIEC'!P$15</f>
        <v>6.1400493575418533E-2</v>
      </c>
      <c r="AR51" s="14">
        <f>(G51-T51)/'[1]Fig 1 data GIEC'!Q$15</f>
        <v>6.2136046074679825E-2</v>
      </c>
      <c r="AS51" s="14">
        <f>(H51-U51)/'[1]Fig 1 data GIEC'!R$15</f>
        <v>5.6202353635457412E-2</v>
      </c>
      <c r="AT51" s="14">
        <f>(I51-V51)/'[1]Fig 1 data GIEC'!S$15</f>
        <v>5.4994507884971559E-2</v>
      </c>
      <c r="AU51" s="14">
        <f>(J51-W51)/'[1]Fig 1 data GIEC'!T$15</f>
        <v>6.0049389557767771E-2</v>
      </c>
      <c r="AV51" s="14">
        <f>(K51-X51)/'[1]Fig 1 data GIEC'!U$15</f>
        <v>5.6627306682554265E-2</v>
      </c>
      <c r="AW51" s="14">
        <f>(L51-Y51)/'[1]Fig 1 data GIEC'!V$15</f>
        <v>3.3836833684750441E-2</v>
      </c>
    </row>
    <row r="52" spans="1:62" x14ac:dyDescent="0.2">
      <c r="A52" t="s">
        <v>34</v>
      </c>
      <c r="B52" t="s">
        <v>35</v>
      </c>
      <c r="C52" s="56">
        <f>VLOOKUP($B52,'[1]Fig 1 data EU27 SF im'!$B$83:$L$151,MATCH(TEXT(C$5,0),'[1]Fig 1 data EU27 SF im'!$B$82:$L$82,0),0)</f>
        <v>14.996665513247464</v>
      </c>
      <c r="D52" s="56">
        <f>VLOOKUP($B52,'[1]Fig 1 data EU27 SF im'!$B$83:$L$151,MATCH(TEXT(D$5,0),'[1]Fig 1 data EU27 SF im'!$B$82:$L$82,0),0)</f>
        <v>14.849426501950074</v>
      </c>
      <c r="E52" s="56">
        <f>VLOOKUP($B52,'[1]Fig 1 data EU27 SF im'!$B$83:$L$151,MATCH(TEXT(E$5,0),'[1]Fig 1 data EU27 SF im'!$B$82:$L$82,0),0)</f>
        <v>14.320062188885812</v>
      </c>
      <c r="F52" s="56">
        <f>VLOOKUP($B52,'[1]Fig 1 data EU27 SF im'!$B$83:$L$151,MATCH(TEXT(F$5,0),'[1]Fig 1 data EU27 SF im'!$B$82:$L$82,0),0)</f>
        <v>14.829022082192871</v>
      </c>
      <c r="G52" s="56">
        <f>VLOOKUP($B52,'[1]Fig 1 data EU27 SF im'!$B$83:$L$151,MATCH(TEXT(G$5,0),'[1]Fig 1 data EU27 SF im'!$B$82:$L$82,0),0)</f>
        <v>16.196309658031304</v>
      </c>
      <c r="H52" s="56">
        <f>VLOOKUP($B52,'[1]Fig 1 data EU27 SF im'!$B$83:$L$151,MATCH(TEXT(H$5,0),'[1]Fig 1 data EU27 SF im'!$B$82:$L$82,0),0)</f>
        <v>15.943020154919575</v>
      </c>
      <c r="I52" s="56">
        <f>VLOOKUP($B52,'[1]Fig 1 data EU27 SF im'!$B$83:$L$151,MATCH(TEXT(I$5,0),'[1]Fig 1 data EU27 SF im'!$B$82:$L$82,0),0)</f>
        <v>17.217668977928415</v>
      </c>
      <c r="J52" s="56">
        <f>VLOOKUP($B52,'[1]Fig 1 data EU27 SF im'!$B$83:$L$151,MATCH(TEXT(J$5,0),'[1]Fig 1 data EU27 SF im'!$B$82:$L$82,0),0)</f>
        <v>19.128099761759998</v>
      </c>
      <c r="K52" s="56">
        <f>VLOOKUP($B52,'[1]Fig 1 data EU27 SF im'!$B$83:$L$151,MATCH(TEXT(K$5,0),'[1]Fig 1 data EU27 SF im'!$B$82:$L$82,0),0)</f>
        <v>17.993962581256042</v>
      </c>
      <c r="L52" s="56">
        <f>VLOOKUP($B52,'[1]Fig 1 data EU27 SF im'!$B$83:$L$151,MATCH(TEXT(L$5,0),'[1]Fig 1 data EU27 SF im'!$B$82:$L$82,0),0)</f>
        <v>21.103955037273074</v>
      </c>
      <c r="M52" s="16">
        <f t="shared" si="19"/>
        <v>0.17395275076356748</v>
      </c>
      <c r="N52" s="11"/>
      <c r="O52" s="11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56">
        <f t="shared" si="20"/>
        <v>14.996665513247464</v>
      </c>
      <c r="AC52" s="56">
        <f t="shared" si="20"/>
        <v>14.849426501950074</v>
      </c>
      <c r="AD52" s="56">
        <f t="shared" si="20"/>
        <v>14.320062188885812</v>
      </c>
      <c r="AE52" s="56">
        <f t="shared" si="20"/>
        <v>14.829022082192871</v>
      </c>
      <c r="AF52" s="56">
        <f t="shared" si="20"/>
        <v>16.196309658031304</v>
      </c>
      <c r="AG52" s="56">
        <f t="shared" si="20"/>
        <v>15.943020154919575</v>
      </c>
      <c r="AH52" s="56">
        <f t="shared" si="20"/>
        <v>17.217668977928415</v>
      </c>
      <c r="AI52" s="56">
        <f t="shared" si="20"/>
        <v>19.128099761759998</v>
      </c>
      <c r="AJ52" s="56">
        <f t="shared" si="20"/>
        <v>17.993962581256042</v>
      </c>
      <c r="AK52" s="56">
        <f t="shared" si="20"/>
        <v>21.103955037273074</v>
      </c>
      <c r="AL52" s="18"/>
      <c r="AM52" t="s">
        <v>35</v>
      </c>
      <c r="AN52" s="17">
        <f>(C52-P52)/'[1]Fig 1 data GIEC'!M$15</f>
        <v>4.6750333601160494E-2</v>
      </c>
      <c r="AO52" s="14">
        <f>(D52-Q52)/'[1]Fig 1 data GIEC'!N$15</f>
        <v>4.603788118962162E-2</v>
      </c>
      <c r="AP52" s="14">
        <f>(E52-R52)/'[1]Fig 1 data GIEC'!O$15</f>
        <v>4.4803959091177577E-2</v>
      </c>
      <c r="AQ52" s="14">
        <f>(F52-S52)/'[1]Fig 1 data GIEC'!P$15</f>
        <v>4.4928806269823519E-2</v>
      </c>
      <c r="AR52" s="14">
        <f>(G52-T52)/'[1]Fig 1 data GIEC'!Q$15</f>
        <v>4.9515613684193591E-2</v>
      </c>
      <c r="AS52" s="14">
        <f>(H52-U52)/'[1]Fig 1 data GIEC'!R$15</f>
        <v>5.0252222640482805E-2</v>
      </c>
      <c r="AT52" s="14">
        <f>(I52-V52)/'[1]Fig 1 data GIEC'!S$15</f>
        <v>5.2935420429100641E-2</v>
      </c>
      <c r="AU52" s="14">
        <f>(J52-W52)/'[1]Fig 1 data GIEC'!T$15</f>
        <v>5.8207705487100518E-2</v>
      </c>
      <c r="AV52" s="14">
        <f>(K52-X52)/'[1]Fig 1 data GIEC'!U$15</f>
        <v>5.8920292019371774E-2</v>
      </c>
      <c r="AW52" s="14">
        <f>(L52-Y52)/'[1]Fig 1 data GIEC'!V$15</f>
        <v>7.877137826792581E-2</v>
      </c>
    </row>
    <row r="53" spans="1:62" x14ac:dyDescent="0.2">
      <c r="A53" t="s">
        <v>44</v>
      </c>
      <c r="B53" t="s">
        <v>54</v>
      </c>
      <c r="C53" s="56">
        <f>VLOOKUP($B53,'[1]Fig 1 data EU27 SF im'!$B$83:$L$151,MATCH(TEXT(C$5,0),'[1]Fig 1 data EU27 SF im'!$B$82:$L$82,0),0)</f>
        <v>13.688320430774793</v>
      </c>
      <c r="D53" s="56">
        <f>VLOOKUP($B53,'[1]Fig 1 data EU27 SF im'!$B$83:$L$151,MATCH(TEXT(D$5,0),'[1]Fig 1 data EU27 SF im'!$B$82:$L$82,0),0)</f>
        <v>13.334950050353365</v>
      </c>
      <c r="E53" s="56">
        <f>VLOOKUP($B53,'[1]Fig 1 data EU27 SF im'!$B$83:$L$151,MATCH(TEXT(E$5,0),'[1]Fig 1 data EU27 SF im'!$B$82:$L$82,0),0)</f>
        <v>9.600901428067548</v>
      </c>
      <c r="F53" s="56">
        <f>VLOOKUP($B53,'[1]Fig 1 data EU27 SF im'!$B$83:$L$151,MATCH(TEXT(F$5,0),'[1]Fig 1 data EU27 SF im'!$B$82:$L$82,0),0)</f>
        <v>8.4343474467920228</v>
      </c>
      <c r="G53" s="56">
        <f>VLOOKUP($B53,'[1]Fig 1 data EU27 SF im'!$B$83:$L$151,MATCH(TEXT(G$5,0),'[1]Fig 1 data EU27 SF im'!$B$82:$L$82,0),0)</f>
        <v>10.107337341579717</v>
      </c>
      <c r="H53" s="56">
        <f>VLOOKUP($B53,'[1]Fig 1 data EU27 SF im'!$B$83:$L$151,MATCH(TEXT(H$5,0),'[1]Fig 1 data EU27 SF im'!$B$82:$L$82,0),0)</f>
        <v>10.415565390177051</v>
      </c>
      <c r="I53" s="56">
        <f>VLOOKUP($B53,'[1]Fig 1 data EU27 SF im'!$B$83:$L$151,MATCH(TEXT(I$5,0),'[1]Fig 1 data EU27 SF im'!$B$82:$L$82,0),0)</f>
        <v>11.674030523399109</v>
      </c>
      <c r="J53" s="56">
        <f>VLOOKUP($B53,'[1]Fig 1 data EU27 SF im'!$B$83:$L$151,MATCH(TEXT(J$5,0),'[1]Fig 1 data EU27 SF im'!$B$82:$L$82,0),0)</f>
        <v>13.7341091832297</v>
      </c>
      <c r="K53" s="56">
        <f>VLOOKUP($B53,'[1]Fig 1 data EU27 SF im'!$B$83:$L$151,MATCH(TEXT(K$5,0),'[1]Fig 1 data EU27 SF im'!$B$82:$L$82,0),0)</f>
        <v>20.586839411940716</v>
      </c>
      <c r="L53" s="56">
        <f>VLOOKUP($B53,'[1]Fig 1 data EU27 SF im'!$B$83:$L$151,MATCH(TEXT(L$5,0),'[1]Fig 1 data EU27 SF im'!$B$82:$L$82,0),0)</f>
        <v>16.379690369496682</v>
      </c>
      <c r="M53" s="16">
        <f t="shared" si="19"/>
        <v>0.13501223781974239</v>
      </c>
      <c r="N53" s="11"/>
      <c r="O53" s="11"/>
      <c r="P53" s="9">
        <f>VLOOKUP($B53,'[1]Fig 1 data EU27 SF ex'!$B$96:$L$177,MATCH(TEXT(P$5,0),'[1]Fig 1 data EU27 SF ex'!$B$95:$L$95,0),0)</f>
        <v>6.5605452741469307E-4</v>
      </c>
      <c r="Q53" s="9">
        <f>VLOOKUP($B53,'[1]Fig 1 data EU27 SF ex'!$B$96:$L$177,MATCH(TEXT(Q$5,0),'[1]Fig 1 data EU27 SF ex'!$B$95:$L$95,0),0)</f>
        <v>0.35230128122169013</v>
      </c>
      <c r="R53" s="9">
        <f>VLOOKUP($B53,'[1]Fig 1 data EU27 SF ex'!$B$96:$L$177,MATCH(TEXT(R$5,0),'[1]Fig 1 data EU27 SF ex'!$B$95:$L$95,0),0)</f>
        <v>5.0845028699355754E-2</v>
      </c>
      <c r="S53" s="9">
        <f>VLOOKUP($B53,'[1]Fig 1 data EU27 SF ex'!$B$96:$L$177,MATCH(TEXT(S$5,0),'[1]Fig 1 data EU27 SF ex'!$B$95:$L$95,0),0)</f>
        <v>7.4874430709173712E-2</v>
      </c>
      <c r="T53" s="9">
        <f>VLOOKUP($B53,'[1]Fig 1 data EU27 SF ex'!$B$96:$L$177,MATCH(TEXT(T$5,0),'[1]Fig 1 data EU27 SF ex'!$B$95:$L$95,0),0)</f>
        <v>0.39720220884012625</v>
      </c>
      <c r="U53" s="9">
        <f>VLOOKUP($B53,'[1]Fig 1 data EU27 SF ex'!$B$96:$L$177,MATCH(TEXT(U$5,0),'[1]Fig 1 data EU27 SF ex'!$B$95:$L$95,0),0)</f>
        <v>0.2401207739820799</v>
      </c>
      <c r="V53" s="9">
        <f>VLOOKUP($B53,'[1]Fig 1 data EU27 SF ex'!$B$96:$L$177,MATCH(TEXT(V$5,0),'[1]Fig 1 data EU27 SF ex'!$B$95:$L$95,0),0)</f>
        <v>0.21781652569941443</v>
      </c>
      <c r="W53" s="9">
        <f>VLOOKUP($B53,'[1]Fig 1 data EU27 SF ex'!$B$96:$L$177,MATCH(TEXT(W$5,0),'[1]Fig 1 data EU27 SF ex'!$B$95:$L$95,0),0)</f>
        <v>4.9689394925178917E-2</v>
      </c>
      <c r="X53" s="9">
        <f>VLOOKUP($B53,'[1]Fig 1 data EU27 SF ex'!$B$96:$L$177,MATCH(TEXT(X$5,0),'[1]Fig 1 data EU27 SF ex'!$B$95:$L$95,0),0)</f>
        <v>4.0840598568640203E-2</v>
      </c>
      <c r="Y53" s="9">
        <f>VLOOKUP($B53,'[1]Fig 1 data EU27 SF ex'!$B$96:$L$177,MATCH(TEXT(Y$5,0),'[1]Fig 1 data EU27 SF ex'!$B$95:$L$95,0),0)</f>
        <v>1.7016916070266754E-2</v>
      </c>
      <c r="Z53" s="9"/>
      <c r="AA53" s="9"/>
      <c r="AB53" s="56">
        <f t="shared" si="20"/>
        <v>13.687664376247378</v>
      </c>
      <c r="AC53" s="56">
        <f t="shared" si="20"/>
        <v>12.982648769131675</v>
      </c>
      <c r="AD53" s="56">
        <f t="shared" si="20"/>
        <v>9.5500563993681915</v>
      </c>
      <c r="AE53" s="56">
        <f t="shared" si="20"/>
        <v>8.3594730160828483</v>
      </c>
      <c r="AF53" s="56">
        <f t="shared" si="20"/>
        <v>9.7101351327395911</v>
      </c>
      <c r="AG53" s="56">
        <f t="shared" si="20"/>
        <v>10.175444616194971</v>
      </c>
      <c r="AH53" s="56">
        <f t="shared" si="20"/>
        <v>11.456213997699695</v>
      </c>
      <c r="AI53" s="56">
        <f t="shared" si="20"/>
        <v>13.68441978830452</v>
      </c>
      <c r="AJ53" s="56">
        <f t="shared" si="20"/>
        <v>20.545998813372076</v>
      </c>
      <c r="AK53" s="56">
        <f t="shared" si="20"/>
        <v>16.362673453426414</v>
      </c>
      <c r="AL53" s="18"/>
      <c r="AM53" t="s">
        <v>45</v>
      </c>
      <c r="AN53" s="17">
        <f>(C53-P53)/'[1]Fig 1 data GIEC'!M$15</f>
        <v>4.2669677152232292E-2</v>
      </c>
      <c r="AO53" s="14">
        <f>(D53-Q53)/'[1]Fig 1 data GIEC'!N$15</f>
        <v>4.025028451310092E-2</v>
      </c>
      <c r="AP53" s="14">
        <f>(E53-R53)/'[1]Fig 1 data GIEC'!O$15</f>
        <v>2.9879781986409292E-2</v>
      </c>
      <c r="AQ53" s="14">
        <f>(F53-S53)/'[1]Fig 1 data GIEC'!P$15</f>
        <v>2.532743842282173E-2</v>
      </c>
      <c r="AR53" s="14">
        <f>(G53-T53)/'[1]Fig 1 data GIEC'!Q$15</f>
        <v>2.9685978485576331E-2</v>
      </c>
      <c r="AS53" s="14">
        <f>(H53-U53)/'[1]Fig 1 data GIEC'!R$15</f>
        <v>3.2072888533678914E-2</v>
      </c>
      <c r="AT53" s="14">
        <f>(I53-V53)/'[1]Fig 1 data GIEC'!S$15</f>
        <v>3.5221928431275161E-2</v>
      </c>
      <c r="AU53" s="14">
        <f>(J53-W53)/'[1]Fig 1 data GIEC'!T$15</f>
        <v>4.1642331790420858E-2</v>
      </c>
      <c r="AV53" s="14">
        <f>(K53-X53)/'[1]Fig 1 data GIEC'!U$15</f>
        <v>6.727680156312997E-2</v>
      </c>
      <c r="AW53" s="14">
        <f>(L53-Y53)/'[1]Fig 1 data GIEC'!V$15</f>
        <v>6.1074350177394293E-2</v>
      </c>
    </row>
    <row r="54" spans="1:62" x14ac:dyDescent="0.2">
      <c r="A54" t="s">
        <v>36</v>
      </c>
      <c r="B54" t="s">
        <v>37</v>
      </c>
      <c r="C54" s="56">
        <f>VLOOKUP($B54,'[1]Fig 1 data EU27 SF im'!$B$83:$L$151,MATCH(TEXT(C$5,0),'[1]Fig 1 data EU27 SF im'!$B$82:$L$82,0),0)</f>
        <v>5.9714083085285363</v>
      </c>
      <c r="D54" s="56">
        <f>VLOOKUP($B54,'[1]Fig 1 data EU27 SF im'!$B$83:$L$151,MATCH(TEXT(D$5,0),'[1]Fig 1 data EU27 SF im'!$B$82:$L$82,0),0)</f>
        <v>6.7710577741620162</v>
      </c>
      <c r="E54" s="56">
        <f>VLOOKUP($B54,'[1]Fig 1 data EU27 SF im'!$B$83:$L$151,MATCH(TEXT(E$5,0),'[1]Fig 1 data EU27 SF im'!$B$82:$L$82,0),0)</f>
        <v>7.5741495190026322</v>
      </c>
      <c r="F54" s="56">
        <f>VLOOKUP($B54,'[1]Fig 1 data EU27 SF im'!$B$83:$L$151,MATCH(TEXT(F$5,0),'[1]Fig 1 data EU27 SF im'!$B$82:$L$82,0),0)</f>
        <v>8.441453604244856</v>
      </c>
      <c r="G54" s="56">
        <f>VLOOKUP($B54,'[1]Fig 1 data EU27 SF im'!$B$83:$L$151,MATCH(TEXT(G$5,0),'[1]Fig 1 data EU27 SF im'!$B$82:$L$82,0),0)</f>
        <v>9.2707065268970279</v>
      </c>
      <c r="H54" s="56">
        <f>VLOOKUP($B54,'[1]Fig 1 data EU27 SF im'!$B$83:$L$151,MATCH(TEXT(H$5,0),'[1]Fig 1 data EU27 SF im'!$B$82:$L$82,0),0)</f>
        <v>9.7337912773784936</v>
      </c>
      <c r="I54" s="56">
        <f>VLOOKUP($B54,'[1]Fig 1 data EU27 SF im'!$B$83:$L$151,MATCH(TEXT(I$5,0),'[1]Fig 1 data EU27 SF im'!$B$82:$L$82,0),0)</f>
        <v>13.876209309348173</v>
      </c>
      <c r="J54" s="56">
        <f>VLOOKUP($B54,'[1]Fig 1 data EU27 SF im'!$B$83:$L$151,MATCH(TEXT(J$5,0),'[1]Fig 1 data EU27 SF im'!$B$82:$L$82,0),0)</f>
        <v>11.55246417324533</v>
      </c>
      <c r="K54" s="56">
        <f>VLOOKUP($B54,'[1]Fig 1 data EU27 SF im'!$B$83:$L$151,MATCH(TEXT(K$5,0),'[1]Fig 1 data EU27 SF im'!$B$82:$L$82,0),0)</f>
        <v>10.592656399637633</v>
      </c>
      <c r="L54" s="56">
        <f>VLOOKUP($B54,'[1]Fig 1 data EU27 SF im'!$B$83:$L$151,MATCH(TEXT(L$5,0),'[1]Fig 1 data EU27 SF im'!$B$82:$L$82,0),0)</f>
        <v>8.5162438203701321</v>
      </c>
      <c r="M54" s="16">
        <f t="shared" si="19"/>
        <v>7.0196512270338782E-2</v>
      </c>
      <c r="N54" s="11"/>
      <c r="O54" s="11"/>
      <c r="P54" s="9">
        <f>VLOOKUP($B54,'[1]Fig 1 data EU27 SF ex'!$B$96:$L$177,MATCH(TEXT(P$5,0),'[1]Fig 1 data EU27 SF ex'!$B$95:$L$95,0),0)</f>
        <v>0</v>
      </c>
      <c r="Q54" s="9">
        <f>VLOOKUP($B54,'[1]Fig 1 data EU27 SF ex'!$B$96:$L$177,MATCH(TEXT(Q$5,0),'[1]Fig 1 data EU27 SF ex'!$B$95:$L$95,0),0)</f>
        <v>0</v>
      </c>
      <c r="R54" s="9">
        <f>VLOOKUP($B54,'[1]Fig 1 data EU27 SF ex'!$B$96:$L$177,MATCH(TEXT(R$5,0),'[1]Fig 1 data EU27 SF ex'!$B$95:$L$95,0),0)</f>
        <v>0</v>
      </c>
      <c r="S54" s="9">
        <f>VLOOKUP($B54,'[1]Fig 1 data EU27 SF ex'!$B$96:$L$177,MATCH(TEXT(S$5,0),'[1]Fig 1 data EU27 SF ex'!$B$95:$L$95,0),0)</f>
        <v>0</v>
      </c>
      <c r="T54" s="9">
        <f>VLOOKUP($B54,'[1]Fig 1 data EU27 SF ex'!$B$96:$L$177,MATCH(TEXT(T$5,0),'[1]Fig 1 data EU27 SF ex'!$B$95:$L$95,0),0)</f>
        <v>0</v>
      </c>
      <c r="U54" s="9">
        <f>VLOOKUP($B54,'[1]Fig 1 data EU27 SF ex'!$B$96:$L$177,MATCH(TEXT(U$5,0),'[1]Fig 1 data EU27 SF ex'!$B$95:$L$95,0),0)</f>
        <v>0</v>
      </c>
      <c r="V54" s="9">
        <f>VLOOKUP($B54,'[1]Fig 1 data EU27 SF ex'!$B$96:$L$177,MATCH(TEXT(V$5,0),'[1]Fig 1 data EU27 SF ex'!$B$95:$L$95,0),0)</f>
        <v>0</v>
      </c>
      <c r="W54" s="9">
        <f>VLOOKUP($B54,'[1]Fig 1 data EU27 SF ex'!$B$96:$L$177,MATCH(TEXT(W$5,0),'[1]Fig 1 data EU27 SF ex'!$B$95:$L$95,0),0)</f>
        <v>0</v>
      </c>
      <c r="X54" s="9">
        <f>VLOOKUP($B54,'[1]Fig 1 data EU27 SF ex'!$B$96:$L$177,MATCH(TEXT(X$5,0),'[1]Fig 1 data EU27 SF ex'!$B$95:$L$95,0),0)</f>
        <v>6.806766428106701E-4</v>
      </c>
      <c r="Y54" s="9">
        <f>VLOOKUP($B54,'[1]Fig 1 data EU27 SF ex'!$B$96:$L$177,MATCH(TEXT(Y$5,0),'[1]Fig 1 data EU27 SF ex'!$B$95:$L$95,0),0)</f>
        <v>0</v>
      </c>
      <c r="Z54" s="9"/>
      <c r="AA54" s="9"/>
      <c r="AB54" s="56">
        <f t="shared" si="20"/>
        <v>5.9714083085285363</v>
      </c>
      <c r="AC54" s="56">
        <f t="shared" si="20"/>
        <v>6.7710577741620162</v>
      </c>
      <c r="AD54" s="56">
        <f t="shared" si="20"/>
        <v>7.5741495190026322</v>
      </c>
      <c r="AE54" s="56">
        <f t="shared" si="20"/>
        <v>8.441453604244856</v>
      </c>
      <c r="AF54" s="56">
        <f t="shared" si="20"/>
        <v>9.2707065268970279</v>
      </c>
      <c r="AG54" s="56">
        <f t="shared" si="20"/>
        <v>9.7337912773784936</v>
      </c>
      <c r="AH54" s="56">
        <f t="shared" si="20"/>
        <v>13.876209309348173</v>
      </c>
      <c r="AI54" s="56">
        <f t="shared" si="20"/>
        <v>11.55246417324533</v>
      </c>
      <c r="AJ54" s="56">
        <f t="shared" si="20"/>
        <v>10.591975722994823</v>
      </c>
      <c r="AK54" s="56">
        <f t="shared" si="20"/>
        <v>8.5162438203701321</v>
      </c>
      <c r="AL54" s="18"/>
      <c r="AM54" t="s">
        <v>37</v>
      </c>
      <c r="AN54" s="17">
        <f>(C54-P54)/'[1]Fig 1 data GIEC'!M$15</f>
        <v>1.8615160166494806E-2</v>
      </c>
      <c r="AO54" s="14">
        <f>(D54-Q54)/'[1]Fig 1 data GIEC'!N$15</f>
        <v>2.0992403531139601E-2</v>
      </c>
      <c r="AP54" s="14">
        <f>(E54-R54)/'[1]Fig 1 data GIEC'!O$15</f>
        <v>2.369765443220187E-2</v>
      </c>
      <c r="AQ54" s="14">
        <f>(F54-S54)/'[1]Fig 1 data GIEC'!P$15</f>
        <v>2.5575822297564221E-2</v>
      </c>
      <c r="AR54" s="14">
        <f>(G54-T54)/'[1]Fig 1 data GIEC'!Q$15</f>
        <v>2.8342550411645018E-2</v>
      </c>
      <c r="AS54" s="14">
        <f>(H54-U54)/'[1]Fig 1 data GIEC'!R$15</f>
        <v>3.0680802109873586E-2</v>
      </c>
      <c r="AT54" s="14">
        <f>(I54-V54)/'[1]Fig 1 data GIEC'!S$15</f>
        <v>4.2662161451365296E-2</v>
      </c>
      <c r="AU54" s="14">
        <f>(J54-W54)/'[1]Fig 1 data GIEC'!T$15</f>
        <v>3.5154690775445439E-2</v>
      </c>
      <c r="AV54" s="14">
        <f>(K54-X54)/'[1]Fig 1 data GIEC'!U$15</f>
        <v>3.468287209350128E-2</v>
      </c>
      <c r="AW54" s="14">
        <f>(L54-Y54)/'[1]Fig 1 data GIEC'!V$15</f>
        <v>3.1787229560120533E-2</v>
      </c>
    </row>
    <row r="55" spans="1:62" x14ac:dyDescent="0.2">
      <c r="A55" t="s">
        <v>24</v>
      </c>
      <c r="B55" t="s">
        <v>25</v>
      </c>
      <c r="C55" s="56">
        <f>C58-SUM(C49:C54,C57)</f>
        <v>12.131113482173816</v>
      </c>
      <c r="D55" s="56">
        <f t="shared" ref="D55:L55" si="21">D58-SUM(D49:D54,D57)</f>
        <v>13.863169231059629</v>
      </c>
      <c r="E55" s="56">
        <f t="shared" si="21"/>
        <v>11.039134557966463</v>
      </c>
      <c r="F55" s="56">
        <f t="shared" si="21"/>
        <v>15.732715284481714</v>
      </c>
      <c r="G55" s="56">
        <f t="shared" si="21"/>
        <v>14.851392787217776</v>
      </c>
      <c r="H55" s="56">
        <f t="shared" si="21"/>
        <v>11.721714119946512</v>
      </c>
      <c r="I55" s="56">
        <f t="shared" si="21"/>
        <v>9.3676359040160548</v>
      </c>
      <c r="J55" s="56">
        <f t="shared" si="21"/>
        <v>12.016537973731573</v>
      </c>
      <c r="K55" s="56">
        <f t="shared" si="21"/>
        <v>17.828007302508837</v>
      </c>
      <c r="L55" s="56">
        <f t="shared" si="21"/>
        <v>10.912126629702087</v>
      </c>
      <c r="M55" s="16">
        <f t="shared" si="19"/>
        <v>8.9944962475731652E-2</v>
      </c>
      <c r="N55" s="11"/>
      <c r="O55" s="11"/>
      <c r="P55" s="9">
        <f t="shared" ref="P55:Y55" si="22">P58-SUM(P49:P54,P57)</f>
        <v>3.1148466056237112</v>
      </c>
      <c r="Q55" s="9">
        <f t="shared" si="22"/>
        <v>2.9987146072319035</v>
      </c>
      <c r="R55" s="9">
        <f t="shared" si="22"/>
        <v>3.1910175084066843</v>
      </c>
      <c r="S55" s="9">
        <f t="shared" si="22"/>
        <v>2.7457540297290706</v>
      </c>
      <c r="T55" s="9">
        <f t="shared" si="22"/>
        <v>1.8069585630236418</v>
      </c>
      <c r="U55" s="9">
        <f t="shared" si="22"/>
        <v>2.1976357873493626</v>
      </c>
      <c r="V55" s="9">
        <f t="shared" si="22"/>
        <v>2.3199990799727956</v>
      </c>
      <c r="W55" s="9">
        <f t="shared" si="22"/>
        <v>1.9339188335390567</v>
      </c>
      <c r="X55" s="9">
        <f t="shared" si="22"/>
        <v>4.4624081155415034</v>
      </c>
      <c r="Y55" s="9">
        <f t="shared" si="22"/>
        <v>4.3404942340070356</v>
      </c>
      <c r="Z55" s="9"/>
      <c r="AA55" s="9"/>
      <c r="AB55" s="56">
        <f t="shared" si="20"/>
        <v>9.0162668765501053</v>
      </c>
      <c r="AC55" s="56">
        <f t="shared" si="20"/>
        <v>10.864454623827726</v>
      </c>
      <c r="AD55" s="56">
        <f t="shared" si="20"/>
        <v>7.8481170495597787</v>
      </c>
      <c r="AE55" s="56">
        <f t="shared" si="20"/>
        <v>12.986961254752643</v>
      </c>
      <c r="AF55" s="56">
        <f t="shared" si="20"/>
        <v>13.044434224194134</v>
      </c>
      <c r="AG55" s="56">
        <f t="shared" si="20"/>
        <v>9.5240783325971492</v>
      </c>
      <c r="AH55" s="56">
        <f t="shared" si="20"/>
        <v>7.0476368240432592</v>
      </c>
      <c r="AI55" s="56">
        <f t="shared" si="20"/>
        <v>10.082619140192516</v>
      </c>
      <c r="AJ55" s="56">
        <f t="shared" si="20"/>
        <v>13.365599186967334</v>
      </c>
      <c r="AK55" s="56">
        <f t="shared" si="20"/>
        <v>6.5716323956950511</v>
      </c>
      <c r="AL55" s="18"/>
      <c r="AM55" t="s">
        <v>25</v>
      </c>
      <c r="AN55" s="17">
        <f>(C55-P55)/'[1]Fig 1 data GIEC'!M$15</f>
        <v>2.8107147148375238E-2</v>
      </c>
      <c r="AO55" s="14">
        <f>(D55-Q55)/'[1]Fig 1 data GIEC'!N$15</f>
        <v>3.3683218075535197E-2</v>
      </c>
      <c r="AP55" s="14">
        <f>(E55-R55)/'[1]Fig 1 data GIEC'!O$15</f>
        <v>2.4554831577767632E-2</v>
      </c>
      <c r="AQ55" s="14">
        <f>(F55-S55)/'[1]Fig 1 data GIEC'!P$15</f>
        <v>3.9347750850621241E-2</v>
      </c>
      <c r="AR55" s="14">
        <f>(G55-T55)/'[1]Fig 1 data GIEC'!Q$15</f>
        <v>3.9879650328479899E-2</v>
      </c>
      <c r="AS55" s="14">
        <f>(H55-U55)/'[1]Fig 1 data GIEC'!R$15</f>
        <v>3.0019789234688107E-2</v>
      </c>
      <c r="AT55" s="14">
        <f>(I55-V55)/'[1]Fig 1 data GIEC'!S$15</f>
        <v>2.1667835453834369E-2</v>
      </c>
      <c r="AU55" s="14">
        <f>(J55-W55)/'[1]Fig 1 data GIEC'!T$15</f>
        <v>3.0681883342338265E-2</v>
      </c>
      <c r="AV55" s="14">
        <f>(K55-X55)/'[1]Fig 1 data GIEC'!U$15</f>
        <v>4.3764957471364413E-2</v>
      </c>
      <c r="AW55" s="14">
        <f>(L55-Y55)/'[1]Fig 1 data GIEC'!V$15</f>
        <v>2.4528887612051072E-2</v>
      </c>
    </row>
    <row r="56" spans="1:62" x14ac:dyDescent="0.2">
      <c r="B56" s="6" t="s">
        <v>49</v>
      </c>
      <c r="C56" s="57">
        <f t="shared" ref="C56" si="23">SUM(C49:C55)</f>
        <v>103.65090309118811</v>
      </c>
      <c r="D56" s="57">
        <f t="shared" ref="D56:L56" si="24">SUM(D49:D55)</f>
        <v>115.34094653750358</v>
      </c>
      <c r="E56" s="57">
        <f t="shared" si="24"/>
        <v>112.69513698066984</v>
      </c>
      <c r="F56" s="57">
        <f t="shared" si="24"/>
        <v>121.69395838626916</v>
      </c>
      <c r="G56" s="57">
        <f t="shared" si="24"/>
        <v>131.27419217070207</v>
      </c>
      <c r="H56" s="57">
        <f t="shared" si="24"/>
        <v>131.63488309581476</v>
      </c>
      <c r="I56" s="57">
        <f t="shared" si="24"/>
        <v>141.80495767746453</v>
      </c>
      <c r="J56" s="57">
        <f t="shared" si="24"/>
        <v>143.85239860916175</v>
      </c>
      <c r="K56" s="57">
        <f t="shared" si="24"/>
        <v>147.49912461578424</v>
      </c>
      <c r="L56" s="57">
        <f t="shared" si="24"/>
        <v>121.32004204956252</v>
      </c>
      <c r="M56" s="19"/>
      <c r="N56" s="20"/>
      <c r="O56" s="20"/>
      <c r="P56" s="19">
        <f t="shared" ref="P56:Y56" si="25">SUM(P49:P55)</f>
        <v>3.121554883590234</v>
      </c>
      <c r="Q56" s="19">
        <f t="shared" si="25"/>
        <v>3.3564613015960791</v>
      </c>
      <c r="R56" s="19">
        <f t="shared" si="25"/>
        <v>3.2507113334625788</v>
      </c>
      <c r="S56" s="19">
        <f t="shared" si="25"/>
        <v>2.8410487597225642</v>
      </c>
      <c r="T56" s="19">
        <f t="shared" si="25"/>
        <v>2.2286651310049521</v>
      </c>
      <c r="U56" s="19">
        <f t="shared" si="25"/>
        <v>2.4716426607796</v>
      </c>
      <c r="V56" s="19">
        <f t="shared" si="25"/>
        <v>2.5897106427453163</v>
      </c>
      <c r="W56" s="19">
        <f t="shared" si="25"/>
        <v>2.0653545493594274</v>
      </c>
      <c r="X56" s="19">
        <f t="shared" si="25"/>
        <v>4.6077205773428291</v>
      </c>
      <c r="Y56" s="19">
        <f t="shared" si="25"/>
        <v>4.3822283656687739</v>
      </c>
      <c r="Z56" s="19"/>
      <c r="AA56" s="19"/>
      <c r="AB56" s="57">
        <f t="shared" si="20"/>
        <v>100.52934820759788</v>
      </c>
      <c r="AC56" s="57">
        <f t="shared" si="20"/>
        <v>111.9844852359075</v>
      </c>
      <c r="AD56" s="57">
        <f t="shared" si="20"/>
        <v>109.44442564720727</v>
      </c>
      <c r="AE56" s="57">
        <f t="shared" si="20"/>
        <v>118.85290962654659</v>
      </c>
      <c r="AF56" s="57">
        <f t="shared" si="20"/>
        <v>129.04552703969711</v>
      </c>
      <c r="AG56" s="57">
        <f t="shared" si="20"/>
        <v>129.16324043503516</v>
      </c>
      <c r="AH56" s="57">
        <f t="shared" si="20"/>
        <v>139.21524703471923</v>
      </c>
      <c r="AI56" s="57">
        <f t="shared" si="20"/>
        <v>141.78704405980233</v>
      </c>
      <c r="AJ56" s="57">
        <f t="shared" si="20"/>
        <v>142.89140403844141</v>
      </c>
      <c r="AK56" s="57">
        <f t="shared" si="20"/>
        <v>116.93781368389374</v>
      </c>
      <c r="AL56" s="18"/>
      <c r="AN56" s="17">
        <f>(C56-P56)/'[1]Fig 1 data GIEC'!M$15</f>
        <v>0.31338837031877687</v>
      </c>
      <c r="AO56" s="14">
        <f>(D56-Q56)/'[1]Fig 1 data GIEC'!N$15</f>
        <v>0.34718703955971669</v>
      </c>
      <c r="AP56" s="14">
        <f>(E56-R56)/'[1]Fig 1 data GIEC'!O$15</f>
        <v>0.34242473983532512</v>
      </c>
      <c r="AQ56" s="14">
        <f>(F56-S56)/'[1]Fig 1 data GIEC'!P$15</f>
        <v>0.36009922445447617</v>
      </c>
      <c r="AR56" s="14">
        <f>(G56-T56)/'[1]Fig 1 data GIEC'!Q$15</f>
        <v>0.39452002335620262</v>
      </c>
      <c r="AS56" s="15">
        <f>(H56-U56)/'[1]Fig 1 data GIEC'!R$15</f>
        <v>0.40712110078495606</v>
      </c>
      <c r="AT56" s="14">
        <f>(I56-V56)/'[1]Fig 1 data GIEC'!S$15</f>
        <v>0.42801482833541138</v>
      </c>
      <c r="AU56" s="14">
        <f>(J56-W56)/'[1]Fig 1 data GIEC'!T$15</f>
        <v>0.43146463084737396</v>
      </c>
      <c r="AV56" s="14">
        <f>(K56-X56)/'[1]Fig 1 data GIEC'!U$15</f>
        <v>0.46789045019873088</v>
      </c>
      <c r="AW56" s="15">
        <f>(L56-Y56)/'[1]Fig 1 data GIEC'!V$15</f>
        <v>0.43647518861983226</v>
      </c>
    </row>
    <row r="57" spans="1:62" x14ac:dyDescent="0.2">
      <c r="B57" s="22" t="s">
        <v>27</v>
      </c>
      <c r="C57" s="58">
        <f t="shared" ref="C57:J57" si="26">MAX(C59,P59)</f>
        <v>30.004827983699549</v>
      </c>
      <c r="D57" s="58">
        <f t="shared" si="26"/>
        <v>34.25363264104142</v>
      </c>
      <c r="E57" s="58">
        <f t="shared" si="26"/>
        <v>28.96930837451632</v>
      </c>
      <c r="F57" s="58">
        <f t="shared" si="26"/>
        <v>26.720323748038506</v>
      </c>
      <c r="G57" s="58">
        <f t="shared" si="26"/>
        <v>28.965108703964368</v>
      </c>
      <c r="H57" s="58">
        <f t="shared" si="26"/>
        <v>26.073231604818947</v>
      </c>
      <c r="I57" s="58">
        <f t="shared" si="26"/>
        <v>28.556583674339208</v>
      </c>
      <c r="J57" s="58">
        <f t="shared" si="26"/>
        <v>28.480021274604056</v>
      </c>
      <c r="K57" s="58">
        <f t="shared" ref="K57" si="27">MAX(K59,Y59)</f>
        <v>20.433104762646046</v>
      </c>
      <c r="L57" s="58">
        <f>MAX(L59,Z59)</f>
        <v>16.705771634331228</v>
      </c>
      <c r="M57" s="19"/>
      <c r="N57" s="20"/>
      <c r="O57" s="20"/>
      <c r="P57" s="23">
        <f t="shared" ref="P57:Y57" si="28">C57</f>
        <v>30.004827983699549</v>
      </c>
      <c r="Q57" s="23">
        <f t="shared" si="28"/>
        <v>34.25363264104142</v>
      </c>
      <c r="R57" s="23">
        <f t="shared" si="28"/>
        <v>28.96930837451632</v>
      </c>
      <c r="S57" s="23">
        <f t="shared" si="28"/>
        <v>26.720323748038506</v>
      </c>
      <c r="T57" s="23">
        <f t="shared" si="28"/>
        <v>28.965108703964368</v>
      </c>
      <c r="U57" s="23">
        <f t="shared" si="28"/>
        <v>26.073231604818947</v>
      </c>
      <c r="V57" s="23">
        <f t="shared" si="28"/>
        <v>28.556583674339208</v>
      </c>
      <c r="W57" s="23">
        <f t="shared" si="28"/>
        <v>28.480021274604056</v>
      </c>
      <c r="X57" s="23">
        <f t="shared" si="28"/>
        <v>20.433104762646046</v>
      </c>
      <c r="Y57" s="23">
        <f t="shared" si="28"/>
        <v>16.705771634331228</v>
      </c>
      <c r="Z57" s="9"/>
      <c r="AA57" s="9"/>
      <c r="AB57" s="58">
        <f t="shared" si="20"/>
        <v>0</v>
      </c>
      <c r="AC57" s="58">
        <f t="shared" si="20"/>
        <v>0</v>
      </c>
      <c r="AD57" s="58">
        <f t="shared" si="20"/>
        <v>0</v>
      </c>
      <c r="AE57" s="58">
        <f t="shared" si="20"/>
        <v>0</v>
      </c>
      <c r="AF57" s="58">
        <f t="shared" si="20"/>
        <v>0</v>
      </c>
      <c r="AG57" s="58">
        <f t="shared" si="20"/>
        <v>0</v>
      </c>
      <c r="AH57" s="58">
        <f t="shared" si="20"/>
        <v>0</v>
      </c>
      <c r="AI57" s="58">
        <f t="shared" si="20"/>
        <v>0</v>
      </c>
      <c r="AJ57" s="58">
        <f t="shared" si="20"/>
        <v>0</v>
      </c>
      <c r="AK57" s="58">
        <f t="shared" si="20"/>
        <v>0</v>
      </c>
      <c r="AL57" s="18"/>
      <c r="AN57" s="5"/>
    </row>
    <row r="58" spans="1:62" x14ac:dyDescent="0.2">
      <c r="B58" s="6" t="s">
        <v>28</v>
      </c>
      <c r="C58" s="56">
        <f>VLOOKUP($B58,'[1]Fig 1 data EU27 SF im'!$B$83:$L$151,MATCH(TEXT(C$5,0),'[1]Fig 1 data EU27 SF im'!$B$82:$L$82,0),0)</f>
        <v>133.65573107488765</v>
      </c>
      <c r="D58" s="56">
        <f>VLOOKUP($B58,'[1]Fig 1 data EU27 SF im'!$B$83:$L$151,MATCH(TEXT(D$5,0),'[1]Fig 1 data EU27 SF im'!$B$82:$L$82,0),0)</f>
        <v>149.59457917854499</v>
      </c>
      <c r="E58" s="56">
        <f>VLOOKUP($B58,'[1]Fig 1 data EU27 SF im'!$B$83:$L$151,MATCH(TEXT(E$5,0),'[1]Fig 1 data EU27 SF im'!$B$82:$L$82,0),0)</f>
        <v>141.66444535518616</v>
      </c>
      <c r="F58" s="56">
        <f>VLOOKUP($B58,'[1]Fig 1 data EU27 SF im'!$B$83:$L$151,MATCH(TEXT(F$5,0),'[1]Fig 1 data EU27 SF im'!$B$82:$L$82,0),0)</f>
        <v>148.41428213430765</v>
      </c>
      <c r="G58" s="56">
        <f>VLOOKUP($B58,'[1]Fig 1 data EU27 SF im'!$B$83:$L$151,MATCH(TEXT(G$5,0),'[1]Fig 1 data EU27 SF im'!$B$82:$L$82,0),0)</f>
        <v>160.23930087466644</v>
      </c>
      <c r="H58" s="56">
        <f>VLOOKUP($B58,'[1]Fig 1 data EU27 SF im'!$B$83:$L$151,MATCH(TEXT(H$5,0),'[1]Fig 1 data EU27 SF im'!$B$82:$L$82,0),0)</f>
        <v>157.7081147006337</v>
      </c>
      <c r="I58" s="56">
        <f>VLOOKUP($B58,'[1]Fig 1 data EU27 SF im'!$B$83:$L$151,MATCH(TEXT(I$5,0),'[1]Fig 1 data EU27 SF im'!$B$82:$L$82,0),0)</f>
        <v>170.36154135180374</v>
      </c>
      <c r="J58" s="56">
        <f>VLOOKUP($B58,'[1]Fig 1 data EU27 SF im'!$B$83:$L$151,MATCH(TEXT(J$5,0),'[1]Fig 1 data EU27 SF im'!$B$82:$L$82,0),0)</f>
        <v>172.33241988376582</v>
      </c>
      <c r="K58" s="56">
        <f>VLOOKUP($B58,'[1]Fig 1 data EU27 SF im'!$B$83:$L$151,MATCH(TEXT(K$5,0),'[1]Fig 1 data EU27 SF im'!$B$82:$L$82,0),0)</f>
        <v>167.93222937843029</v>
      </c>
      <c r="L58" s="56">
        <f>VLOOKUP($B58,'[1]Fig 1 data EU27 SF im'!$B$83:$L$151,MATCH(TEXT(L$5,0),'[1]Fig 1 data EU27 SF im'!$B$82:$L$82,0),0)</f>
        <v>138.02581368389374</v>
      </c>
      <c r="M58" s="47"/>
      <c r="N58" s="59"/>
      <c r="O58" s="59"/>
      <c r="P58" s="9">
        <f>VLOOKUP($B58,'[1]Fig 1 data EU27 SF ex'!$B$96:$L$177,MATCH(TEXT(P$5,0),'[1]Fig 1 data EU27 SF ex'!$B$95:$L$95,0),0)</f>
        <v>33.126382867289784</v>
      </c>
      <c r="Q58" s="9">
        <f>VLOOKUP($B58,'[1]Fig 1 data EU27 SF ex'!$B$96:$L$177,MATCH(TEXT(Q$5,0),'[1]Fig 1 data EU27 SF ex'!$B$95:$L$95,0),0)</f>
        <v>37.610093942637498</v>
      </c>
      <c r="R58" s="9">
        <f>VLOOKUP($B58,'[1]Fig 1 data EU27 SF ex'!$B$96:$L$177,MATCH(TEXT(R$5,0),'[1]Fig 1 data EU27 SF ex'!$B$95:$L$95,0),0)</f>
        <v>32.220019707978899</v>
      </c>
      <c r="S58" s="9">
        <f>VLOOKUP($B58,'[1]Fig 1 data EU27 SF ex'!$B$96:$L$177,MATCH(TEXT(S$5,0),'[1]Fig 1 data EU27 SF ex'!$B$95:$L$95,0),0)</f>
        <v>29.561372507761071</v>
      </c>
      <c r="T58" s="9">
        <f>VLOOKUP($B58,'[1]Fig 1 data EU27 SF ex'!$B$96:$L$177,MATCH(TEXT(T$5,0),'[1]Fig 1 data EU27 SF ex'!$B$95:$L$95,0),0)</f>
        <v>31.193773834969321</v>
      </c>
      <c r="U58" s="9">
        <f>VLOOKUP($B58,'[1]Fig 1 data EU27 SF ex'!$B$96:$L$177,MATCH(TEXT(U$5,0),'[1]Fig 1 data EU27 SF ex'!$B$95:$L$95,0),0)</f>
        <v>28.544874265598548</v>
      </c>
      <c r="V58" s="9">
        <f>VLOOKUP($B58,'[1]Fig 1 data EU27 SF ex'!$B$96:$L$177,MATCH(TEXT(V$5,0),'[1]Fig 1 data EU27 SF ex'!$B$95:$L$95,0),0)</f>
        <v>31.146294317084525</v>
      </c>
      <c r="W58" s="9">
        <f>VLOOKUP($B58,'[1]Fig 1 data EU27 SF ex'!$B$96:$L$177,MATCH(TEXT(W$5,0),'[1]Fig 1 data EU27 SF ex'!$B$95:$L$95,0),0)</f>
        <v>30.545375823963482</v>
      </c>
      <c r="X58" s="9">
        <f>VLOOKUP($B58,'[1]Fig 1 data EU27 SF ex'!$B$96:$L$177,MATCH(TEXT(X$5,0),'[1]Fig 1 data EU27 SF ex'!$B$95:$L$95,0),0)</f>
        <v>25.040825339988874</v>
      </c>
      <c r="Y58" s="9">
        <f>VLOOKUP($B58,'[1]Fig 1 data EU27 SF ex'!$B$96:$L$177,MATCH(TEXT(Y$5,0),'[1]Fig 1 data EU27 SF ex'!$B$95:$L$95,0),0)</f>
        <v>21.088000000000001</v>
      </c>
      <c r="Z58" s="27">
        <f>Y58/$Y$85</f>
        <v>4.827861895905286E-2</v>
      </c>
      <c r="AA58" s="9"/>
      <c r="AB58" s="60">
        <f t="shared" si="20"/>
        <v>100.52934820759788</v>
      </c>
      <c r="AC58" s="60">
        <f t="shared" si="20"/>
        <v>111.9844852359075</v>
      </c>
      <c r="AD58" s="60">
        <f t="shared" si="20"/>
        <v>109.44442564720725</v>
      </c>
      <c r="AE58" s="60">
        <f t="shared" si="20"/>
        <v>118.85290962654659</v>
      </c>
      <c r="AF58" s="60">
        <f t="shared" si="20"/>
        <v>129.04552703969711</v>
      </c>
      <c r="AG58" s="60">
        <f t="shared" si="20"/>
        <v>129.16324043503516</v>
      </c>
      <c r="AH58" s="60">
        <f t="shared" si="20"/>
        <v>139.2152470347192</v>
      </c>
      <c r="AI58" s="60">
        <f t="shared" si="20"/>
        <v>141.78704405980233</v>
      </c>
      <c r="AJ58" s="60">
        <f t="shared" si="20"/>
        <v>142.89140403844141</v>
      </c>
      <c r="AK58" s="60">
        <f t="shared" si="20"/>
        <v>116.93781368389375</v>
      </c>
      <c r="AL58" s="15">
        <f>AK58/$AK$83</f>
        <v>0.12376014874335173</v>
      </c>
      <c r="AN58" s="5"/>
    </row>
    <row r="59" spans="1:62" x14ac:dyDescent="0.2">
      <c r="B59" s="28" t="s">
        <v>51</v>
      </c>
      <c r="C59" s="61">
        <f>VLOOKUP($B59,'[1]Fig 1 data EU27 SF im'!$B$83:$L$151,MATCH(TEXT(C$5,0),'[1]Fig 1 data EU27 SF im'!$B$82:$L$82,0),0)</f>
        <v>25.09854824372588</v>
      </c>
      <c r="D59" s="61">
        <f>VLOOKUP($B59,'[1]Fig 1 data EU27 SF im'!$B$83:$L$151,MATCH(TEXT(D$5,0),'[1]Fig 1 data EU27 SF im'!$B$82:$L$82,0),0)</f>
        <v>25.339171074592013</v>
      </c>
      <c r="E59" s="61">
        <f>VLOOKUP($B59,'[1]Fig 1 data EU27 SF im'!$B$83:$L$151,MATCH(TEXT(E$5,0),'[1]Fig 1 data EU27 SF im'!$B$82:$L$82,0),0)</f>
        <v>24.03125171363218</v>
      </c>
      <c r="F59" s="61">
        <f>VLOOKUP($B59,'[1]Fig 1 data EU27 SF im'!$B$83:$L$151,MATCH(TEXT(F$5,0),'[1]Fig 1 data EU27 SF im'!$B$82:$L$82,0),0)</f>
        <v>23.410464657689189</v>
      </c>
      <c r="G59" s="61">
        <f>VLOOKUP($B59,'[1]Fig 1 data EU27 SF im'!$B$83:$L$151,MATCH(TEXT(G$5,0),'[1]Fig 1 data EU27 SF im'!$B$82:$L$82,0),0)</f>
        <v>21.904913113178441</v>
      </c>
      <c r="H59" s="61">
        <f>VLOOKUP($B59,'[1]Fig 1 data EU27 SF im'!$B$83:$L$151,MATCH(TEXT(H$5,0),'[1]Fig 1 data EU27 SF im'!$B$82:$L$82,0),0)</f>
        <v>22.089351029137386</v>
      </c>
      <c r="I59" s="61">
        <f>VLOOKUP($B59,'[1]Fig 1 data EU27 SF im'!$B$83:$L$151,MATCH(TEXT(I$5,0),'[1]Fig 1 data EU27 SF im'!$B$82:$L$82,0),0)</f>
        <v>23.457211911090035</v>
      </c>
      <c r="J59" s="61">
        <f>VLOOKUP($B59,'[1]Fig 1 data EU27 SF im'!$B$83:$L$151,MATCH(TEXT(J$5,0),'[1]Fig 1 data EU27 SF im'!$B$82:$L$82,0),0)</f>
        <v>21.775183503353606</v>
      </c>
      <c r="K59" s="61">
        <f>VLOOKUP($B59,'[1]Fig 1 data EU27 SF im'!$B$83:$L$151,MATCH(TEXT(K$5,0),'[1]Fig 1 data EU27 SF im'!$B$82:$L$82,0),0)</f>
        <v>20.433104762646046</v>
      </c>
      <c r="L59" s="61">
        <f>VLOOKUP($B59,'[1]Fig 1 data EU27 SF im'!$B$83:$L$151,MATCH(TEXT(L$5,0),'[1]Fig 1 data EU27 SF im'!$B$82:$L$82,0),0)</f>
        <v>16.705771634331228</v>
      </c>
      <c r="M59" s="9"/>
      <c r="N59" s="11"/>
      <c r="O59" s="11"/>
      <c r="P59" s="31">
        <f>VLOOKUP($B59,'[1]Fig 1 data EU27 SF ex'!$B$96:$L$177,MATCH(TEXT(P$5,0),'[1]Fig 1 data EU27 SF ex'!$B$95:$L$95,0),0)</f>
        <v>30.004827983699549</v>
      </c>
      <c r="Q59" s="31">
        <f>VLOOKUP($B59,'[1]Fig 1 data EU27 SF ex'!$B$96:$L$177,MATCH(TEXT(Q$5,0),'[1]Fig 1 data EU27 SF ex'!$B$95:$L$95,0),0)</f>
        <v>34.25363264104142</v>
      </c>
      <c r="R59" s="31">
        <f>VLOOKUP($B59,'[1]Fig 1 data EU27 SF ex'!$B$96:$L$177,MATCH(TEXT(R$5,0),'[1]Fig 1 data EU27 SF ex'!$B$95:$L$95,0),0)</f>
        <v>28.96930837451632</v>
      </c>
      <c r="S59" s="31">
        <f>VLOOKUP($B59,'[1]Fig 1 data EU27 SF ex'!$B$96:$L$177,MATCH(TEXT(S$5,0),'[1]Fig 1 data EU27 SF ex'!$B$95:$L$95,0),0)</f>
        <v>26.720323748038506</v>
      </c>
      <c r="T59" s="31">
        <f>VLOOKUP($B59,'[1]Fig 1 data EU27 SF ex'!$B$96:$L$177,MATCH(TEXT(T$5,0),'[1]Fig 1 data EU27 SF ex'!$B$95:$L$95,0),0)</f>
        <v>28.965108703964368</v>
      </c>
      <c r="U59" s="31">
        <f>VLOOKUP($B59,'[1]Fig 1 data EU27 SF ex'!$B$96:$L$177,MATCH(TEXT(U$5,0),'[1]Fig 1 data EU27 SF ex'!$B$95:$L$95,0),0)</f>
        <v>26.073231604818947</v>
      </c>
      <c r="V59" s="31">
        <f>VLOOKUP($B59,'[1]Fig 1 data EU27 SF ex'!$B$96:$L$177,MATCH(TEXT(V$5,0),'[1]Fig 1 data EU27 SF ex'!$B$95:$L$95,0),0)</f>
        <v>28.556583674339208</v>
      </c>
      <c r="W59" s="31">
        <f>VLOOKUP($B59,'[1]Fig 1 data EU27 SF ex'!$B$96:$L$177,MATCH(TEXT(W$5,0),'[1]Fig 1 data EU27 SF ex'!$B$95:$L$95,0),0)</f>
        <v>28.480021274604056</v>
      </c>
      <c r="X59" s="31">
        <f>VLOOKUP($B59,'[1]Fig 1 data EU27 SF ex'!$B$96:$L$177,MATCH(TEXT(X$5,0),'[1]Fig 1 data EU27 SF ex'!$B$95:$L$95,0),0)</f>
        <v>23.128010919188924</v>
      </c>
      <c r="Y59" s="31">
        <f>VLOOKUP($B59,'[1]Fig 1 data EU27 SF ex'!$B$96:$L$177,MATCH(TEXT(Y$5,0),'[1]Fig 1 data EU27 SF ex'!$B$95:$L$95,0),0)</f>
        <v>18.793656625605276</v>
      </c>
      <c r="Z59" s="9"/>
      <c r="AA59" s="9"/>
      <c r="AB59" s="62">
        <f t="shared" si="20"/>
        <v>-4.9062797399736695</v>
      </c>
      <c r="AC59" s="62">
        <f t="shared" si="20"/>
        <v>-8.9144615664494076</v>
      </c>
      <c r="AD59" s="62">
        <f t="shared" si="20"/>
        <v>-4.9380566608841399</v>
      </c>
      <c r="AE59" s="62">
        <f t="shared" si="20"/>
        <v>-3.3098590903493168</v>
      </c>
      <c r="AF59" s="62">
        <f t="shared" si="20"/>
        <v>-7.0601955907859271</v>
      </c>
      <c r="AG59" s="62">
        <f t="shared" si="20"/>
        <v>-3.9838805756815603</v>
      </c>
      <c r="AH59" s="62">
        <f t="shared" si="20"/>
        <v>-5.0993717632491737</v>
      </c>
      <c r="AI59" s="62">
        <f t="shared" si="20"/>
        <v>-6.7048377712504497</v>
      </c>
      <c r="AJ59" s="62">
        <f t="shared" si="20"/>
        <v>-2.6949061565428778</v>
      </c>
      <c r="AK59" s="62">
        <f t="shared" si="20"/>
        <v>-2.0878849912740485</v>
      </c>
      <c r="AN59" s="5"/>
    </row>
    <row r="60" spans="1:62" x14ac:dyDescent="0.2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11"/>
      <c r="O60" s="11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63"/>
      <c r="AI60" s="16"/>
      <c r="AJ60" s="16"/>
      <c r="AK60" s="16"/>
      <c r="AN60" s="5"/>
    </row>
    <row r="61" spans="1:62" x14ac:dyDescent="0.2">
      <c r="B61" s="36" t="s">
        <v>31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11"/>
      <c r="O61" s="11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N61" s="5"/>
      <c r="AT61" s="18">
        <f>AW56-AN56</f>
        <v>0.12308681830105539</v>
      </c>
      <c r="AU61" s="18"/>
    </row>
    <row r="62" spans="1:62" x14ac:dyDescent="0.2">
      <c r="A62" t="s">
        <v>17</v>
      </c>
      <c r="B62" t="s">
        <v>18</v>
      </c>
      <c r="C62" s="56">
        <f>IFERROR(VLOOKUP($B62,'[1]Fig 1 data EU27 SF im'!$B$83:$L$151,MATCH(TEXT(C$5,0),'[1]Fig 1 data EU27 SF im'!$B$82:$L$82,0),0),0)</f>
        <v>0</v>
      </c>
      <c r="D62" s="56">
        <f>IFERROR(VLOOKUP($B62,'[1]Fig 1 data EU27 SF im'!$B$83:$L$151,MATCH(TEXT(D$5,0),'[1]Fig 1 data EU27 SF im'!$B$82:$L$82,0),0),0)</f>
        <v>0</v>
      </c>
      <c r="E62" s="56">
        <f>IFERROR(VLOOKUP($B62,'[1]Fig 1 data EU27 SF im'!$B$83:$L$151,MATCH(TEXT(E$5,0),'[1]Fig 1 data EU27 SF im'!$B$82:$L$82,0),0),0)</f>
        <v>0</v>
      </c>
      <c r="F62" s="56">
        <f>IFERROR(VLOOKUP($B62,'[1]Fig 1 data EU27 SF im'!$B$83:$L$151,MATCH(TEXT(F$5,0),'[1]Fig 1 data EU27 SF im'!$B$82:$L$82,0),0),0)</f>
        <v>0</v>
      </c>
      <c r="G62" s="56">
        <f>IFERROR(VLOOKUP($B62,'[1]Fig 1 data EU27 SF im'!$B$83:$L$151,MATCH(TEXT(G$5,0),'[1]Fig 1 data EU27 SF im'!$B$82:$L$82,0),0),0)</f>
        <v>0</v>
      </c>
      <c r="H62" s="56">
        <f>IFERROR(VLOOKUP($B62,'[1]Fig 1 data EU27 SF im'!$B$83:$L$151,MATCH(TEXT(H$5,0),'[1]Fig 1 data EU27 SF im'!$B$82:$L$82,0),0),0)</f>
        <v>0</v>
      </c>
      <c r="I62" s="56">
        <f>IFERROR(VLOOKUP($B62,'[1]Fig 1 data EU27 SF im'!$B$83:$L$151,MATCH(TEXT(I$5,0),'[1]Fig 1 data EU27 SF im'!$B$82:$L$82,0),0),0)</f>
        <v>0</v>
      </c>
      <c r="J62" s="56">
        <f>IFERROR(VLOOKUP($B62,'[1]Fig 1 data EU27 SF im'!$B$83:$L$151,MATCH(TEXT(J$5,0),'[1]Fig 1 data EU27 SF im'!$B$82:$L$82,0),0),0)</f>
        <v>0</v>
      </c>
      <c r="K62" s="56">
        <f>IFERROR(VLOOKUP($B62,'[1]Fig 1 data EU27 SF im'!$B$83:$L$151,MATCH(TEXT(K$5,0),'[1]Fig 1 data EU27 SF im'!$B$82:$L$82,0),0),0)</f>
        <v>0</v>
      </c>
      <c r="L62" s="56">
        <f>IFERROR(VLOOKUP($B62,'[1]Fig 1 data EU27 SF im'!$B$83:$L$151,MATCH(TEXT(L$5,0),'[1]Fig 1 data EU27 SF im'!$B$82:$L$82,0),0),0)</f>
        <v>0</v>
      </c>
      <c r="M62" s="16">
        <f t="shared" ref="M62:M67" si="29">L62/$L$56</f>
        <v>0</v>
      </c>
      <c r="N62" s="11"/>
      <c r="O62" s="11"/>
      <c r="P62" s="9">
        <f>IFERROR(VLOOKUP($B62,'[1]Fig 1 data EU27 SF ex'!$B$96:$L$177,MATCH(TEXT(P$5,0),'[1]Fig 1 data EU27 SF ex'!$B$95:$L$95,0),0),0)</f>
        <v>1.3613532856213402E-2</v>
      </c>
      <c r="Q62" s="9">
        <f>IFERROR(VLOOKUP($B62,'[1]Fig 1 data EU27 SF ex'!$B$96:$L$177,MATCH(TEXT(Q$5,0),'[1]Fig 1 data EU27 SF ex'!$B$95:$L$95,0),0),0)</f>
        <v>1.4269587383628095E-2</v>
      </c>
      <c r="R62" s="9">
        <f>IFERROR(VLOOKUP($B62,'[1]Fig 1 data EU27 SF ex'!$B$96:$L$177,MATCH(TEXT(R$5,0),'[1]Fig 1 data EU27 SF ex'!$B$95:$L$95,0),0),0)</f>
        <v>0</v>
      </c>
      <c r="S62" s="9">
        <f>IFERROR(VLOOKUP($B62,'[1]Fig 1 data EU27 SF ex'!$B$96:$L$177,MATCH(TEXT(S$5,0),'[1]Fig 1 data EU27 SF ex'!$B$95:$L$95,0),0),0)</f>
        <v>6.5605452741469307E-4</v>
      </c>
      <c r="T62" s="9">
        <f>IFERROR(VLOOKUP($B62,'[1]Fig 1 data EU27 SF ex'!$B$96:$L$177,MATCH(TEXT(T$5,0),'[1]Fig 1 data EU27 SF ex'!$B$95:$L$95,0),0),0)</f>
        <v>1.2252179570592063E-2</v>
      </c>
      <c r="U62" s="9">
        <f>IFERROR(VLOOKUP($B62,'[1]Fig 1 data EU27 SF ex'!$B$96:$L$177,MATCH(TEXT(U$5,0),'[1]Fig 1 data EU27 SF ex'!$B$95:$L$95,0),0),0)</f>
        <v>4.2201951854261545E-2</v>
      </c>
      <c r="V62" s="9">
        <f>IFERROR(VLOOKUP($B62,'[1]Fig 1 data EU27 SF ex'!$B$96:$L$177,MATCH(TEXT(V$5,0),'[1]Fig 1 data EU27 SF ex'!$B$95:$L$95,0),0),0)</f>
        <v>4.3563305139882887E-2</v>
      </c>
      <c r="W62" s="9">
        <f>IFERROR(VLOOKUP($B62,'[1]Fig 1 data EU27 SF ex'!$B$96:$L$177,MATCH(TEXT(W$5,0),'[1]Fig 1 data EU27 SF ex'!$B$95:$L$95,0),0),0)</f>
        <v>0.11632183957443665</v>
      </c>
      <c r="X62" s="9">
        <f>IFERROR(VLOOKUP($B62,'[1]Fig 1 data EU27 SF ex'!$B$96:$L$177,MATCH(TEXT(X$5,0),'[1]Fig 1 data EU27 SF ex'!$B$95:$L$95,0),0),0)</f>
        <v>7.8228569692435121E-2</v>
      </c>
      <c r="Y62" s="9">
        <f>IFERROR(VLOOKUP($B62,'[1]Fig 1 data EU27 SF ex'!$B$96:$L$177,MATCH(TEXT(Y$5,0),'[1]Fig 1 data EU27 SF ex'!$B$95:$L$95,0),0),0)</f>
        <v>9.5679941251552755E-2</v>
      </c>
      <c r="Z62" s="9"/>
      <c r="AA62" s="9"/>
      <c r="AB62" s="56">
        <f t="shared" ref="AB62:AI67" si="30">C62-P62</f>
        <v>-1.3613532856213402E-2</v>
      </c>
      <c r="AC62" s="56">
        <f t="shared" si="30"/>
        <v>-1.4269587383628095E-2</v>
      </c>
      <c r="AD62" s="56">
        <f t="shared" si="30"/>
        <v>0</v>
      </c>
      <c r="AE62" s="56">
        <f t="shared" si="30"/>
        <v>-6.5605452741469307E-4</v>
      </c>
      <c r="AF62" s="56">
        <f t="shared" si="30"/>
        <v>-1.2252179570592063E-2</v>
      </c>
      <c r="AG62" s="56">
        <f t="shared" si="30"/>
        <v>-4.2201951854261545E-2</v>
      </c>
      <c r="AH62" s="56">
        <f t="shared" si="30"/>
        <v>-4.3563305139882887E-2</v>
      </c>
      <c r="AI62" s="56">
        <f t="shared" si="30"/>
        <v>-0.11632183957443665</v>
      </c>
      <c r="AJ62" s="56">
        <f t="shared" ref="AJ62:AJ67" si="31">K62-Y62</f>
        <v>-9.5679941251552755E-2</v>
      </c>
      <c r="AK62" s="9"/>
      <c r="AN62" s="5"/>
    </row>
    <row r="63" spans="1:62" x14ac:dyDescent="0.2">
      <c r="A63" t="s">
        <v>38</v>
      </c>
      <c r="B63" t="s">
        <v>39</v>
      </c>
      <c r="C63" s="56">
        <f>IFERROR(VLOOKUP($B63,'[1]Fig 1 data EU27 SF im'!$B$83:$L$151,MATCH(TEXT(C$5,0),'[1]Fig 1 data EU27 SF im'!$B$82:$L$82,0),0),0)</f>
        <v>0</v>
      </c>
      <c r="D63" s="56">
        <f>IFERROR(VLOOKUP($B63,'[1]Fig 1 data EU27 SF im'!$B$83:$L$151,MATCH(TEXT(D$5,0),'[1]Fig 1 data EU27 SF im'!$B$82:$L$82,0),0),0)</f>
        <v>0</v>
      </c>
      <c r="E63" s="56">
        <f>IFERROR(VLOOKUP($B63,'[1]Fig 1 data EU27 SF im'!$B$83:$L$151,MATCH(TEXT(E$5,0),'[1]Fig 1 data EU27 SF im'!$B$82:$L$82,0),0),0)</f>
        <v>0</v>
      </c>
      <c r="F63" s="56">
        <f>IFERROR(VLOOKUP($B63,'[1]Fig 1 data EU27 SF im'!$B$83:$L$151,MATCH(TEXT(F$5,0),'[1]Fig 1 data EU27 SF im'!$B$82:$L$82,0),0),0)</f>
        <v>0</v>
      </c>
      <c r="G63" s="56">
        <f>IFERROR(VLOOKUP($B63,'[1]Fig 1 data EU27 SF im'!$B$83:$L$151,MATCH(TEXT(G$5,0),'[1]Fig 1 data EU27 SF im'!$B$82:$L$82,0),0),0)</f>
        <v>0</v>
      </c>
      <c r="H63" s="56">
        <f>IFERROR(VLOOKUP($B63,'[1]Fig 1 data EU27 SF im'!$B$83:$L$151,MATCH(TEXT(H$5,0),'[1]Fig 1 data EU27 SF im'!$B$82:$L$82,0),0),0)</f>
        <v>0</v>
      </c>
      <c r="I63" s="56">
        <f>IFERROR(VLOOKUP($B63,'[1]Fig 1 data EU27 SF im'!$B$83:$L$151,MATCH(TEXT(I$5,0),'[1]Fig 1 data EU27 SF im'!$B$82:$L$82,0),0),0)</f>
        <v>0</v>
      </c>
      <c r="J63" s="56">
        <f>IFERROR(VLOOKUP($B63,'[1]Fig 1 data EU27 SF im'!$B$83:$L$151,MATCH(TEXT(J$5,0),'[1]Fig 1 data EU27 SF im'!$B$82:$L$82,0),0),0)</f>
        <v>0</v>
      </c>
      <c r="K63" s="56">
        <f>IFERROR(VLOOKUP($B63,'[1]Fig 1 data EU27 SF im'!$B$83:$L$151,MATCH(TEXT(K$5,0),'[1]Fig 1 data EU27 SF im'!$B$82:$L$82,0),0),0)</f>
        <v>0</v>
      </c>
      <c r="L63" s="56">
        <f>IFERROR(VLOOKUP($B63,'[1]Fig 1 data EU27 SF im'!$B$83:$L$151,MATCH(TEXT(L$5,0),'[1]Fig 1 data EU27 SF im'!$B$82:$L$82,0),0),0)</f>
        <v>0</v>
      </c>
      <c r="M63" s="16">
        <f t="shared" si="29"/>
        <v>0</v>
      </c>
      <c r="N63" s="11"/>
      <c r="O63" s="11"/>
      <c r="P63" s="9">
        <f>IFERROR(VLOOKUP($B63,'[1]Fig 1 data EU27 SF ex'!$B$96:$L$177,MATCH(TEXT(P$5,0),'[1]Fig 1 data EU27 SF ex'!$B$95:$L$95,0),0),0)</f>
        <v>0</v>
      </c>
      <c r="Q63" s="9">
        <f>IFERROR(VLOOKUP($B63,'[1]Fig 1 data EU27 SF ex'!$B$96:$L$177,MATCH(TEXT(Q$5,0),'[1]Fig 1 data EU27 SF ex'!$B$95:$L$95,0),0),0)</f>
        <v>0</v>
      </c>
      <c r="R63" s="9">
        <f>IFERROR(VLOOKUP($B63,'[1]Fig 1 data EU27 SF ex'!$B$96:$L$177,MATCH(TEXT(R$5,0),'[1]Fig 1 data EU27 SF ex'!$B$95:$L$95,0),0),0)</f>
        <v>0</v>
      </c>
      <c r="S63" s="9">
        <f>IFERROR(VLOOKUP($B63,'[1]Fig 1 data EU27 SF ex'!$B$96:$L$177,MATCH(TEXT(S$5,0),'[1]Fig 1 data EU27 SF ex'!$B$95:$L$95,0),0),0)</f>
        <v>0</v>
      </c>
      <c r="T63" s="9">
        <f>IFERROR(VLOOKUP($B63,'[1]Fig 1 data EU27 SF ex'!$B$96:$L$177,MATCH(TEXT(T$5,0),'[1]Fig 1 data EU27 SF ex'!$B$95:$L$95,0),0),0)</f>
        <v>0</v>
      </c>
      <c r="U63" s="9">
        <f>IFERROR(VLOOKUP($B63,'[1]Fig 1 data EU27 SF ex'!$B$96:$L$177,MATCH(TEXT(U$5,0),'[1]Fig 1 data EU27 SF ex'!$B$95:$L$95,0),0),0)</f>
        <v>0</v>
      </c>
      <c r="V63" s="9">
        <f>IFERROR(VLOOKUP($B63,'[1]Fig 1 data EU27 SF ex'!$B$96:$L$177,MATCH(TEXT(V$5,0),'[1]Fig 1 data EU27 SF ex'!$B$95:$L$95,0),0),0)</f>
        <v>0</v>
      </c>
      <c r="W63" s="9">
        <f>IFERROR(VLOOKUP($B63,'[1]Fig 1 data EU27 SF ex'!$B$96:$L$177,MATCH(TEXT(W$5,0),'[1]Fig 1 data EU27 SF ex'!$B$95:$L$95,0),0),0)</f>
        <v>0</v>
      </c>
      <c r="X63" s="9">
        <f>IFERROR(VLOOKUP($B63,'[1]Fig 1 data EU27 SF ex'!$B$96:$L$177,MATCH(TEXT(X$5,0),'[1]Fig 1 data EU27 SF ex'!$B$95:$L$95,0),0),0)</f>
        <v>0</v>
      </c>
      <c r="Y63" s="9">
        <f>IFERROR(VLOOKUP($B63,'[1]Fig 1 data EU27 SF ex'!$B$96:$L$177,MATCH(TEXT(Y$5,0),'[1]Fig 1 data EU27 SF ex'!$B$95:$L$95,0),0),0)</f>
        <v>0</v>
      </c>
      <c r="Z63" s="9"/>
      <c r="AA63" s="9"/>
      <c r="AB63" s="56">
        <f t="shared" si="30"/>
        <v>0</v>
      </c>
      <c r="AC63" s="56">
        <f t="shared" si="30"/>
        <v>0</v>
      </c>
      <c r="AD63" s="56">
        <f t="shared" si="30"/>
        <v>0</v>
      </c>
      <c r="AE63" s="56">
        <f t="shared" si="30"/>
        <v>0</v>
      </c>
      <c r="AF63" s="56">
        <f t="shared" si="30"/>
        <v>0</v>
      </c>
      <c r="AG63" s="56">
        <f t="shared" si="30"/>
        <v>0</v>
      </c>
      <c r="AH63" s="56">
        <f t="shared" si="30"/>
        <v>0</v>
      </c>
      <c r="AI63" s="56">
        <f t="shared" si="30"/>
        <v>0</v>
      </c>
      <c r="AJ63" s="56">
        <f t="shared" si="31"/>
        <v>0</v>
      </c>
      <c r="AK63" s="9"/>
      <c r="AN63" s="5"/>
    </row>
    <row r="64" spans="1:62" x14ac:dyDescent="0.2">
      <c r="A64" t="s">
        <v>21</v>
      </c>
      <c r="B64" t="s">
        <v>22</v>
      </c>
      <c r="C64" s="56">
        <f>IFERROR(VLOOKUP($B64,'[1]Fig 1 data EU27 SF im'!$B$83:$L$151,MATCH(TEXT(C$5,0),'[1]Fig 1 data EU27 SF im'!$B$82:$L$82,0),0),0)</f>
        <v>0</v>
      </c>
      <c r="D64" s="56">
        <f>IFERROR(VLOOKUP($B64,'[1]Fig 1 data EU27 SF im'!$B$83:$L$151,MATCH(TEXT(D$5,0),'[1]Fig 1 data EU27 SF im'!$B$82:$L$82,0),0),0)</f>
        <v>0</v>
      </c>
      <c r="E64" s="56">
        <f>IFERROR(VLOOKUP($B64,'[1]Fig 1 data EU27 SF im'!$B$83:$L$151,MATCH(TEXT(E$5,0),'[1]Fig 1 data EU27 SF im'!$B$82:$L$82,0),0),0)</f>
        <v>0</v>
      </c>
      <c r="F64" s="56">
        <f>IFERROR(VLOOKUP($B64,'[1]Fig 1 data EU27 SF im'!$B$83:$L$151,MATCH(TEXT(F$5,0),'[1]Fig 1 data EU27 SF im'!$B$82:$L$82,0),0),0)</f>
        <v>0</v>
      </c>
      <c r="G64" s="56">
        <f>IFERROR(VLOOKUP($B64,'[1]Fig 1 data EU27 SF im'!$B$83:$L$151,MATCH(TEXT(G$5,0),'[1]Fig 1 data EU27 SF im'!$B$82:$L$82,0),0),0)</f>
        <v>0</v>
      </c>
      <c r="H64" s="56">
        <f>IFERROR(VLOOKUP($B64,'[1]Fig 1 data EU27 SF im'!$B$83:$L$151,MATCH(TEXT(H$5,0),'[1]Fig 1 data EU27 SF im'!$B$82:$L$82,0),0),0)</f>
        <v>0</v>
      </c>
      <c r="I64" s="56">
        <f>IFERROR(VLOOKUP($B64,'[1]Fig 1 data EU27 SF im'!$B$83:$L$151,MATCH(TEXT(I$5,0),'[1]Fig 1 data EU27 SF im'!$B$82:$L$82,0),0),0)</f>
        <v>0</v>
      </c>
      <c r="J64" s="56">
        <f>IFERROR(VLOOKUP($B64,'[1]Fig 1 data EU27 SF im'!$B$83:$L$151,MATCH(TEXT(J$5,0),'[1]Fig 1 data EU27 SF im'!$B$82:$L$82,0),0),0)</f>
        <v>0</v>
      </c>
      <c r="K64" s="56">
        <f>IFERROR(VLOOKUP($B64,'[1]Fig 1 data EU27 SF im'!$B$83:$L$151,MATCH(TEXT(K$5,0),'[1]Fig 1 data EU27 SF im'!$B$82:$L$82,0),0),0)</f>
        <v>0</v>
      </c>
      <c r="L64" s="56">
        <f>IFERROR(VLOOKUP($B64,'[1]Fig 1 data EU27 SF im'!$B$83:$L$151,MATCH(TEXT(L$5,0),'[1]Fig 1 data EU27 SF im'!$B$82:$L$82,0),0),0)</f>
        <v>0</v>
      </c>
      <c r="M64" s="16">
        <f t="shared" si="29"/>
        <v>0</v>
      </c>
      <c r="N64" s="11"/>
      <c r="O64" s="11"/>
      <c r="P64" s="9">
        <f>IFERROR(VLOOKUP($B64,'[1]Fig 1 data EU27 SF ex'!$B$96:$L$177,MATCH(TEXT(P$5,0),'[1]Fig 1 data EU27 SF ex'!$B$95:$L$95,0),0),0)</f>
        <v>0</v>
      </c>
      <c r="Q64" s="9">
        <f>IFERROR(VLOOKUP($B64,'[1]Fig 1 data EU27 SF ex'!$B$96:$L$177,MATCH(TEXT(Q$5,0),'[1]Fig 1 data EU27 SF ex'!$B$95:$L$95,0),0),0)</f>
        <v>0</v>
      </c>
      <c r="R64" s="9">
        <f>IFERROR(VLOOKUP($B64,'[1]Fig 1 data EU27 SF ex'!$B$96:$L$177,MATCH(TEXT(R$5,0),'[1]Fig 1 data EU27 SF ex'!$B$95:$L$95,0),0),0)</f>
        <v>0</v>
      </c>
      <c r="S64" s="9">
        <f>IFERROR(VLOOKUP($B64,'[1]Fig 1 data EU27 SF ex'!$B$96:$L$177,MATCH(TEXT(S$5,0),'[1]Fig 1 data EU27 SF ex'!$B$95:$L$95,0),0),0)</f>
        <v>0</v>
      </c>
      <c r="T64" s="9">
        <f>IFERROR(VLOOKUP($B64,'[1]Fig 1 data EU27 SF ex'!$B$96:$L$177,MATCH(TEXT(T$5,0),'[1]Fig 1 data EU27 SF ex'!$B$95:$L$95,0),0),0)</f>
        <v>0</v>
      </c>
      <c r="U64" s="9">
        <f>IFERROR(VLOOKUP($B64,'[1]Fig 1 data EU27 SF ex'!$B$96:$L$177,MATCH(TEXT(U$5,0),'[1]Fig 1 data EU27 SF ex'!$B$95:$L$95,0),0),0)</f>
        <v>0</v>
      </c>
      <c r="V64" s="9">
        <f>IFERROR(VLOOKUP($B64,'[1]Fig 1 data EU27 SF ex'!$B$96:$L$177,MATCH(TEXT(V$5,0),'[1]Fig 1 data EU27 SF ex'!$B$95:$L$95,0),0),0)</f>
        <v>0</v>
      </c>
      <c r="W64" s="9">
        <f>IFERROR(VLOOKUP($B64,'[1]Fig 1 data EU27 SF ex'!$B$96:$L$177,MATCH(TEXT(W$5,0),'[1]Fig 1 data EU27 SF ex'!$B$95:$L$95,0),0),0)</f>
        <v>0</v>
      </c>
      <c r="X64" s="9">
        <f>IFERROR(VLOOKUP($B64,'[1]Fig 1 data EU27 SF ex'!$B$96:$L$177,MATCH(TEXT(X$5,0),'[1]Fig 1 data EU27 SF ex'!$B$95:$L$95,0),0),0)</f>
        <v>0</v>
      </c>
      <c r="Y64" s="9">
        <f>IFERROR(VLOOKUP($B64,'[1]Fig 1 data EU27 SF ex'!$B$96:$L$177,MATCH(TEXT(Y$5,0),'[1]Fig 1 data EU27 SF ex'!$B$95:$L$95,0),0),0)</f>
        <v>0</v>
      </c>
      <c r="Z64" s="9"/>
      <c r="AA64" s="9"/>
      <c r="AB64" s="56">
        <f t="shared" si="30"/>
        <v>0</v>
      </c>
      <c r="AC64" s="56">
        <f t="shared" si="30"/>
        <v>0</v>
      </c>
      <c r="AD64" s="56">
        <f t="shared" si="30"/>
        <v>0</v>
      </c>
      <c r="AE64" s="56">
        <f t="shared" si="30"/>
        <v>0</v>
      </c>
      <c r="AF64" s="56">
        <f t="shared" si="30"/>
        <v>0</v>
      </c>
      <c r="AG64" s="56">
        <f t="shared" si="30"/>
        <v>0</v>
      </c>
      <c r="AH64" s="56">
        <f t="shared" si="30"/>
        <v>0</v>
      </c>
      <c r="AI64" s="56">
        <f t="shared" si="30"/>
        <v>0</v>
      </c>
      <c r="AJ64" s="56">
        <f t="shared" si="31"/>
        <v>0</v>
      </c>
      <c r="AK64" s="9"/>
      <c r="AN64" s="5"/>
      <c r="BJ64" s="1" t="s">
        <v>55</v>
      </c>
    </row>
    <row r="65" spans="1:49" x14ac:dyDescent="0.2">
      <c r="A65" t="s">
        <v>19</v>
      </c>
      <c r="B65" t="s">
        <v>20</v>
      </c>
      <c r="C65" s="56">
        <f>IFERROR(VLOOKUP($B65,'[1]Fig 1 data EU27 SF im'!$B$83:$L$151,MATCH(TEXT(C$5,0),'[1]Fig 1 data EU27 SF im'!$B$82:$L$82,0),0),0)</f>
        <v>0</v>
      </c>
      <c r="D65" s="56">
        <f>IFERROR(VLOOKUP($B65,'[1]Fig 1 data EU27 SF im'!$B$83:$L$151,MATCH(TEXT(D$5,0),'[1]Fig 1 data EU27 SF im'!$B$82:$L$82,0),0),0)</f>
        <v>0</v>
      </c>
      <c r="E65" s="56">
        <f>IFERROR(VLOOKUP($B65,'[1]Fig 1 data EU27 SF im'!$B$83:$L$151,MATCH(TEXT(E$5,0),'[1]Fig 1 data EU27 SF im'!$B$82:$L$82,0),0),0)</f>
        <v>0</v>
      </c>
      <c r="F65" s="56">
        <f>IFERROR(VLOOKUP($B65,'[1]Fig 1 data EU27 SF im'!$B$83:$L$151,MATCH(TEXT(F$5,0),'[1]Fig 1 data EU27 SF im'!$B$82:$L$82,0),0),0)</f>
        <v>0</v>
      </c>
      <c r="G65" s="56">
        <f>IFERROR(VLOOKUP($B65,'[1]Fig 1 data EU27 SF im'!$B$83:$L$151,MATCH(TEXT(G$5,0),'[1]Fig 1 data EU27 SF im'!$B$82:$L$82,0),0),0)</f>
        <v>0</v>
      </c>
      <c r="H65" s="56">
        <f>IFERROR(VLOOKUP($B65,'[1]Fig 1 data EU27 SF im'!$B$83:$L$151,MATCH(TEXT(H$5,0),'[1]Fig 1 data EU27 SF im'!$B$82:$L$82,0),0),0)</f>
        <v>0</v>
      </c>
      <c r="I65" s="56">
        <f>IFERROR(VLOOKUP($B65,'[1]Fig 1 data EU27 SF im'!$B$83:$L$151,MATCH(TEXT(I$5,0),'[1]Fig 1 data EU27 SF im'!$B$82:$L$82,0),0),0)</f>
        <v>0</v>
      </c>
      <c r="J65" s="56">
        <f>IFERROR(VLOOKUP($B65,'[1]Fig 1 data EU27 SF im'!$B$83:$L$151,MATCH(TEXT(J$5,0),'[1]Fig 1 data EU27 SF im'!$B$82:$L$82,0),0),0)</f>
        <v>0</v>
      </c>
      <c r="K65" s="56">
        <f>IFERROR(VLOOKUP($B65,'[1]Fig 1 data EU27 SF im'!$B$83:$L$151,MATCH(TEXT(K$5,0),'[1]Fig 1 data EU27 SF im'!$B$82:$L$82,0),0),0)</f>
        <v>0</v>
      </c>
      <c r="L65" s="56">
        <f>IFERROR(VLOOKUP($B65,'[1]Fig 1 data EU27 SF im'!$B$83:$L$151,MATCH(TEXT(L$5,0),'[1]Fig 1 data EU27 SF im'!$B$82:$L$82,0),0),0)</f>
        <v>0</v>
      </c>
      <c r="M65" s="16">
        <f t="shared" si="29"/>
        <v>0</v>
      </c>
      <c r="N65" s="11"/>
      <c r="O65" s="11"/>
      <c r="P65" s="9">
        <f>IFERROR(VLOOKUP($B65,'[1]Fig 1 data EU27 SF ex'!$B$96:$L$177,MATCH(TEXT(P$5,0),'[1]Fig 1 data EU27 SF ex'!$B$95:$L$95,0),0),0)</f>
        <v>0</v>
      </c>
      <c r="Q65" s="9">
        <f>IFERROR(VLOOKUP($B65,'[1]Fig 1 data EU27 SF ex'!$B$96:$L$177,MATCH(TEXT(Q$5,0),'[1]Fig 1 data EU27 SF ex'!$B$95:$L$95,0),0),0)</f>
        <v>0</v>
      </c>
      <c r="R65" s="9">
        <f>IFERROR(VLOOKUP($B65,'[1]Fig 1 data EU27 SF ex'!$B$96:$L$177,MATCH(TEXT(R$5,0),'[1]Fig 1 data EU27 SF ex'!$B$95:$L$95,0),0),0)</f>
        <v>0</v>
      </c>
      <c r="S65" s="9">
        <f>IFERROR(VLOOKUP($B65,'[1]Fig 1 data EU27 SF ex'!$B$96:$L$177,MATCH(TEXT(S$5,0),'[1]Fig 1 data EU27 SF ex'!$B$95:$L$95,0),0),0)</f>
        <v>0</v>
      </c>
      <c r="T65" s="9">
        <f>IFERROR(VLOOKUP($B65,'[1]Fig 1 data EU27 SF ex'!$B$96:$L$177,MATCH(TEXT(T$5,0),'[1]Fig 1 data EU27 SF ex'!$B$95:$L$95,0),0),0)</f>
        <v>0</v>
      </c>
      <c r="U65" s="9">
        <f>IFERROR(VLOOKUP($B65,'[1]Fig 1 data EU27 SF ex'!$B$96:$L$177,MATCH(TEXT(U$5,0),'[1]Fig 1 data EU27 SF ex'!$B$95:$L$95,0),0),0)</f>
        <v>0</v>
      </c>
      <c r="V65" s="9">
        <f>IFERROR(VLOOKUP($B65,'[1]Fig 1 data EU27 SF ex'!$B$96:$L$177,MATCH(TEXT(V$5,0),'[1]Fig 1 data EU27 SF ex'!$B$95:$L$95,0),0),0)</f>
        <v>0</v>
      </c>
      <c r="W65" s="9">
        <f>IFERROR(VLOOKUP($B65,'[1]Fig 1 data EU27 SF ex'!$B$96:$L$177,MATCH(TEXT(W$5,0),'[1]Fig 1 data EU27 SF ex'!$B$95:$L$95,0),0),0)</f>
        <v>0</v>
      </c>
      <c r="X65" s="9">
        <f>IFERROR(VLOOKUP($B65,'[1]Fig 1 data EU27 SF ex'!$B$96:$L$177,MATCH(TEXT(X$5,0),'[1]Fig 1 data EU27 SF ex'!$B$95:$L$95,0),0),0)</f>
        <v>0</v>
      </c>
      <c r="Y65" s="9">
        <f>IFERROR(VLOOKUP($B65,'[1]Fig 1 data EU27 SF ex'!$B$96:$L$177,MATCH(TEXT(Y$5,0),'[1]Fig 1 data EU27 SF ex'!$B$95:$L$95,0),0),0)</f>
        <v>0</v>
      </c>
      <c r="Z65" s="9"/>
      <c r="AA65" s="9"/>
      <c r="AB65" s="56">
        <f t="shared" si="30"/>
        <v>0</v>
      </c>
      <c r="AC65" s="56">
        <f t="shared" si="30"/>
        <v>0</v>
      </c>
      <c r="AD65" s="56">
        <f t="shared" si="30"/>
        <v>0</v>
      </c>
      <c r="AE65" s="56">
        <f t="shared" si="30"/>
        <v>0</v>
      </c>
      <c r="AF65" s="56">
        <f t="shared" si="30"/>
        <v>0</v>
      </c>
      <c r="AG65" s="56">
        <f t="shared" si="30"/>
        <v>0</v>
      </c>
      <c r="AH65" s="56">
        <f t="shared" si="30"/>
        <v>0</v>
      </c>
      <c r="AI65" s="56">
        <f t="shared" si="30"/>
        <v>0</v>
      </c>
      <c r="AJ65" s="56">
        <f t="shared" si="31"/>
        <v>0</v>
      </c>
      <c r="AK65" s="9"/>
      <c r="AN65" s="5"/>
    </row>
    <row r="66" spans="1:49" x14ac:dyDescent="0.2">
      <c r="A66" t="s">
        <v>15</v>
      </c>
      <c r="B66" t="s">
        <v>16</v>
      </c>
      <c r="C66" s="56">
        <f>IFERROR(VLOOKUP($B66,'[1]Fig 1 data EU27 SF im'!$B$83:$L$151,MATCH(TEXT(C$5,0),'[1]Fig 1 data EU27 SF im'!$B$82:$L$82,0),0),0)</f>
        <v>0.61222198465488864</v>
      </c>
      <c r="D66" s="56">
        <f>IFERROR(VLOOKUP($B66,'[1]Fig 1 data EU27 SF im'!$B$83:$L$151,MATCH(TEXT(D$5,0),'[1]Fig 1 data EU27 SF im'!$B$82:$L$82,0),0),0)</f>
        <v>1.1260604123129689</v>
      </c>
      <c r="E66" s="56">
        <f>IFERROR(VLOOKUP($B66,'[1]Fig 1 data EU27 SF im'!$B$83:$L$151,MATCH(TEXT(E$5,0),'[1]Fig 1 data EU27 SF im'!$B$82:$L$82,0),0),0)</f>
        <v>1.1205657549396917</v>
      </c>
      <c r="F66" s="56">
        <f>IFERROR(VLOOKUP($B66,'[1]Fig 1 data EU27 SF im'!$B$83:$L$151,MATCH(TEXT(F$5,0),'[1]Fig 1 data EU27 SF im'!$B$82:$L$82,0),0),0)</f>
        <v>1.446969564680338</v>
      </c>
      <c r="G66" s="56">
        <f>IFERROR(VLOOKUP($B66,'[1]Fig 1 data EU27 SF im'!$B$83:$L$151,MATCH(TEXT(G$5,0),'[1]Fig 1 data EU27 SF im'!$B$82:$L$82,0),0),0)</f>
        <v>0.8109818843461446</v>
      </c>
      <c r="H66" s="56">
        <f>IFERROR(VLOOKUP($B66,'[1]Fig 1 data EU27 SF im'!$B$83:$L$151,MATCH(TEXT(H$5,0),'[1]Fig 1 data EU27 SF im'!$B$82:$L$82,0),0),0)</f>
        <v>0.73740528881411505</v>
      </c>
      <c r="I66" s="56">
        <f>IFERROR(VLOOKUP($B66,'[1]Fig 1 data EU27 SF im'!$B$83:$L$151,MATCH(TEXT(I$5,0),'[1]Fig 1 data EU27 SF im'!$B$82:$L$82,0),0),0)</f>
        <v>0.44818373068581924</v>
      </c>
      <c r="J66" s="56">
        <f>IFERROR(VLOOKUP($B66,'[1]Fig 1 data EU27 SF im'!$B$83:$L$151,MATCH(TEXT(J$5,0),'[1]Fig 1 data EU27 SF im'!$B$82:$L$82,0),0),0)</f>
        <v>0.80957128682973123</v>
      </c>
      <c r="K66" s="56">
        <f>IFERROR(VLOOKUP($B66,'[1]Fig 1 data EU27 SF im'!$B$83:$L$151,MATCH(TEXT(K$5,0),'[1]Fig 1 data EU27 SF im'!$B$82:$L$82,0),0),0)</f>
        <v>0.9184763383805703</v>
      </c>
      <c r="L66" s="56">
        <f>IFERROR(VLOOKUP($B66,'[1]Fig 1 data EU27 SF im'!$B$83:$L$151,MATCH(TEXT(L$5,0),'[1]Fig 1 data EU27 SF im'!$B$82:$L$82,0),0),0)</f>
        <v>0.98408179112203964</v>
      </c>
      <c r="M66" s="16">
        <f t="shared" si="29"/>
        <v>8.1114527698565725E-3</v>
      </c>
      <c r="N66" s="11"/>
      <c r="O66" s="11"/>
      <c r="P66" s="9">
        <f>IFERROR(VLOOKUP($B66,'[1]Fig 1 data EU27 SF ex'!$B$96:$L$177,MATCH(TEXT(P$5,0),'[1]Fig 1 data EU27 SF ex'!$B$95:$L$95,0),0),0)</f>
        <v>0.60129305404389555</v>
      </c>
      <c r="Q66" s="9">
        <f>IFERROR(VLOOKUP($B66,'[1]Fig 1 data EU27 SF ex'!$B$96:$L$177,MATCH(TEXT(Q$5,0),'[1]Fig 1 data EU27 SF ex'!$B$95:$L$95,0),0),0)</f>
        <v>0.58330263881470024</v>
      </c>
      <c r="R66" s="9">
        <f>IFERROR(VLOOKUP($B66,'[1]Fig 1 data EU27 SF ex'!$B$96:$L$177,MATCH(TEXT(R$5,0),'[1]Fig 1 data EU27 SF ex'!$B$95:$L$95,0),0),0)</f>
        <v>0.49080864335594993</v>
      </c>
      <c r="S66" s="9">
        <f>IFERROR(VLOOKUP($B66,'[1]Fig 1 data EU27 SF ex'!$B$96:$L$177,MATCH(TEXT(S$5,0),'[1]Fig 1 data EU27 SF ex'!$B$95:$L$95,0),0),0)</f>
        <v>0.49796556413949816</v>
      </c>
      <c r="T66" s="9">
        <f>IFERROR(VLOOKUP($B66,'[1]Fig 1 data EU27 SF ex'!$B$96:$L$177,MATCH(TEXT(T$5,0),'[1]Fig 1 data EU27 SF ex'!$B$95:$L$95,0),0),0)</f>
        <v>0.58967292338347332</v>
      </c>
      <c r="U66" s="9">
        <f>IFERROR(VLOOKUP($B66,'[1]Fig 1 data EU27 SF ex'!$B$96:$L$177,MATCH(TEXT(U$5,0),'[1]Fig 1 data EU27 SF ex'!$B$95:$L$95,0),0),0)</f>
        <v>0.51676925105726068</v>
      </c>
      <c r="V66" s="9">
        <f>IFERROR(VLOOKUP($B66,'[1]Fig 1 data EU27 SF ex'!$B$96:$L$177,MATCH(TEXT(V$5,0),'[1]Fig 1 data EU27 SF ex'!$B$95:$L$95,0),0),0)</f>
        <v>0.45339164294730516</v>
      </c>
      <c r="W66" s="9">
        <f>IFERROR(VLOOKUP($B66,'[1]Fig 1 data EU27 SF ex'!$B$96:$L$177,MATCH(TEXT(W$5,0),'[1]Fig 1 data EU27 SF ex'!$B$95:$L$95,0),0),0)</f>
        <v>0.47929606833060323</v>
      </c>
      <c r="X66" s="9">
        <f>IFERROR(VLOOKUP($B66,'[1]Fig 1 data EU27 SF ex'!$B$96:$L$177,MATCH(TEXT(X$5,0),'[1]Fig 1 data EU27 SF ex'!$B$95:$L$95,0),0),0)</f>
        <v>0.4801856355834907</v>
      </c>
      <c r="Y66" s="9">
        <f>IFERROR(VLOOKUP($B66,'[1]Fig 1 data EU27 SF ex'!$B$96:$L$177,MATCH(TEXT(Y$5,0),'[1]Fig 1 data EU27 SF ex'!$B$95:$L$95,0),0),0)</f>
        <v>0.32626089399657254</v>
      </c>
      <c r="Z66" s="9"/>
      <c r="AA66" s="9"/>
      <c r="AB66" s="56">
        <f t="shared" si="30"/>
        <v>1.0928930610993093E-2</v>
      </c>
      <c r="AC66" s="56">
        <f t="shared" si="30"/>
        <v>0.5427577734982687</v>
      </c>
      <c r="AD66" s="56">
        <f t="shared" si="30"/>
        <v>0.6297571115837417</v>
      </c>
      <c r="AE66" s="56">
        <f t="shared" si="30"/>
        <v>0.94900400054083978</v>
      </c>
      <c r="AF66" s="56">
        <f t="shared" si="30"/>
        <v>0.22130896096267128</v>
      </c>
      <c r="AG66" s="56">
        <f t="shared" si="30"/>
        <v>0.22063603775685436</v>
      </c>
      <c r="AH66" s="56">
        <f t="shared" si="30"/>
        <v>-5.2079122614859252E-3</v>
      </c>
      <c r="AI66" s="56">
        <f t="shared" si="30"/>
        <v>0.330275218499128</v>
      </c>
      <c r="AJ66" s="56">
        <f t="shared" si="31"/>
        <v>0.59221544438399776</v>
      </c>
      <c r="AK66" s="9"/>
      <c r="AN66" s="5"/>
    </row>
    <row r="67" spans="1:49" x14ac:dyDescent="0.2">
      <c r="A67" t="s">
        <v>40</v>
      </c>
      <c r="B67" t="s">
        <v>41</v>
      </c>
      <c r="C67" s="56">
        <f>IFERROR(VLOOKUP($B67,'[1]Fig 1 data EU27 SF im'!$B$83:$L$151,MATCH(TEXT(C$5,0),'[1]Fig 1 data EU27 SF im'!$B$82:$L$82,0),0),0)</f>
        <v>0</v>
      </c>
      <c r="D67" s="56">
        <f>IFERROR(VLOOKUP($B67,'[1]Fig 1 data EU27 SF im'!$B$83:$L$151,MATCH(TEXT(D$5,0),'[1]Fig 1 data EU27 SF im'!$B$82:$L$82,0),0),0)</f>
        <v>0</v>
      </c>
      <c r="E67" s="56">
        <f>IFERROR(VLOOKUP($B67,'[1]Fig 1 data EU27 SF im'!$B$83:$L$151,MATCH(TEXT(E$5,0),'[1]Fig 1 data EU27 SF im'!$B$82:$L$82,0),0),0)</f>
        <v>0</v>
      </c>
      <c r="F67" s="56">
        <f>IFERROR(VLOOKUP($B67,'[1]Fig 1 data EU27 SF im'!$B$83:$L$151,MATCH(TEXT(F$5,0),'[1]Fig 1 data EU27 SF im'!$B$82:$L$82,0),0),0)</f>
        <v>0</v>
      </c>
      <c r="G67" s="56">
        <f>IFERROR(VLOOKUP($B67,'[1]Fig 1 data EU27 SF im'!$B$83:$L$151,MATCH(TEXT(G$5,0),'[1]Fig 1 data EU27 SF im'!$B$82:$L$82,0),0),0)</f>
        <v>0</v>
      </c>
      <c r="H67" s="56">
        <f>IFERROR(VLOOKUP($B67,'[1]Fig 1 data EU27 SF im'!$B$83:$L$151,MATCH(TEXT(H$5,0),'[1]Fig 1 data EU27 SF im'!$B$82:$L$82,0),0),0)</f>
        <v>0</v>
      </c>
      <c r="I67" s="56">
        <f>IFERROR(VLOOKUP($B67,'[1]Fig 1 data EU27 SF im'!$B$83:$L$151,MATCH(TEXT(I$5,0),'[1]Fig 1 data EU27 SF im'!$B$82:$L$82,0),0),0)</f>
        <v>0</v>
      </c>
      <c r="J67" s="56">
        <f>IFERROR(VLOOKUP($B67,'[1]Fig 1 data EU27 SF im'!$B$83:$L$151,MATCH(TEXT(J$5,0),'[1]Fig 1 data EU27 SF im'!$B$82:$L$82,0),0),0)</f>
        <v>0</v>
      </c>
      <c r="K67" s="56">
        <f>IFERROR(VLOOKUP($B67,'[1]Fig 1 data EU27 SF im'!$B$83:$L$151,MATCH(TEXT(K$5,0),'[1]Fig 1 data EU27 SF im'!$B$82:$L$82,0),0),0)</f>
        <v>0</v>
      </c>
      <c r="L67" s="56">
        <f>IFERROR(VLOOKUP($B67,'[1]Fig 1 data EU27 SF im'!$B$83:$L$151,MATCH(TEXT(L$5,0),'[1]Fig 1 data EU27 SF im'!$B$82:$L$82,0),0),0)</f>
        <v>0</v>
      </c>
      <c r="M67" s="16">
        <f t="shared" si="29"/>
        <v>0</v>
      </c>
      <c r="N67" s="11"/>
      <c r="O67" s="11"/>
      <c r="P67" s="9">
        <f>IFERROR(VLOOKUP($B67,'[1]Fig 1 data EU27 SF ex'!$B$96:$L$177,MATCH(TEXT(P$5,0),'[1]Fig 1 data EU27 SF ex'!$B$95:$L$95,0),0),0)</f>
        <v>0</v>
      </c>
      <c r="Q67" s="9">
        <f>IFERROR(VLOOKUP($B67,'[1]Fig 1 data EU27 SF ex'!$B$96:$L$177,MATCH(TEXT(Q$5,0),'[1]Fig 1 data EU27 SF ex'!$B$95:$L$95,0),0),0)</f>
        <v>0</v>
      </c>
      <c r="R67" s="9">
        <f>IFERROR(VLOOKUP($B67,'[1]Fig 1 data EU27 SF ex'!$B$96:$L$177,MATCH(TEXT(R$5,0),'[1]Fig 1 data EU27 SF ex'!$B$95:$L$95,0),0),0)</f>
        <v>0</v>
      </c>
      <c r="S67" s="9">
        <f>IFERROR(VLOOKUP($B67,'[1]Fig 1 data EU27 SF ex'!$B$96:$L$177,MATCH(TEXT(S$5,0),'[1]Fig 1 data EU27 SF ex'!$B$95:$L$95,0),0),0)</f>
        <v>0</v>
      </c>
      <c r="T67" s="9">
        <f>IFERROR(VLOOKUP($B67,'[1]Fig 1 data EU27 SF ex'!$B$96:$L$177,MATCH(TEXT(T$5,0),'[1]Fig 1 data EU27 SF ex'!$B$95:$L$95,0),0),0)</f>
        <v>0</v>
      </c>
      <c r="U67" s="9">
        <f>IFERROR(VLOOKUP($B67,'[1]Fig 1 data EU27 SF ex'!$B$96:$L$177,MATCH(TEXT(U$5,0),'[1]Fig 1 data EU27 SF ex'!$B$95:$L$95,0),0),0)</f>
        <v>0</v>
      </c>
      <c r="V67" s="9">
        <f>IFERROR(VLOOKUP($B67,'[1]Fig 1 data EU27 SF ex'!$B$96:$L$177,MATCH(TEXT(V$5,0),'[1]Fig 1 data EU27 SF ex'!$B$95:$L$95,0),0),0)</f>
        <v>0</v>
      </c>
      <c r="W67" s="9">
        <f>IFERROR(VLOOKUP($B67,'[1]Fig 1 data EU27 SF ex'!$B$96:$L$177,MATCH(TEXT(W$5,0),'[1]Fig 1 data EU27 SF ex'!$B$95:$L$95,0),0),0)</f>
        <v>0</v>
      </c>
      <c r="X67" s="9">
        <f>IFERROR(VLOOKUP($B67,'[1]Fig 1 data EU27 SF ex'!$B$96:$L$177,MATCH(TEXT(X$5,0),'[1]Fig 1 data EU27 SF ex'!$B$95:$L$95,0),0),0)</f>
        <v>0</v>
      </c>
      <c r="Y67" s="9">
        <f>IFERROR(VLOOKUP($B67,'[1]Fig 1 data EU27 SF ex'!$B$96:$L$177,MATCH(TEXT(Y$5,0),'[1]Fig 1 data EU27 SF ex'!$B$95:$L$95,0),0),0)</f>
        <v>0</v>
      </c>
      <c r="Z67" s="9"/>
      <c r="AA67" s="9"/>
      <c r="AB67" s="56">
        <f t="shared" si="30"/>
        <v>0</v>
      </c>
      <c r="AC67" s="56">
        <f t="shared" si="30"/>
        <v>0</v>
      </c>
      <c r="AD67" s="56">
        <f t="shared" si="30"/>
        <v>0</v>
      </c>
      <c r="AE67" s="56">
        <f t="shared" si="30"/>
        <v>0</v>
      </c>
      <c r="AF67" s="56">
        <f t="shared" si="30"/>
        <v>0</v>
      </c>
      <c r="AG67" s="56">
        <f t="shared" si="30"/>
        <v>0</v>
      </c>
      <c r="AH67" s="56">
        <f t="shared" si="30"/>
        <v>0</v>
      </c>
      <c r="AI67" s="56">
        <f t="shared" si="30"/>
        <v>0</v>
      </c>
      <c r="AJ67" s="56">
        <f t="shared" si="31"/>
        <v>0</v>
      </c>
      <c r="AK67" s="9"/>
      <c r="AN67" s="5"/>
    </row>
    <row r="68" spans="1:49" x14ac:dyDescent="0.2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N68" s="5"/>
    </row>
    <row r="69" spans="1:49" x14ac:dyDescent="0.2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N69" s="5"/>
    </row>
    <row r="70" spans="1:49" x14ac:dyDescent="0.2">
      <c r="A70" s="6" t="s">
        <v>28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59" t="s">
        <v>56</v>
      </c>
      <c r="N70" s="59" t="s">
        <v>57</v>
      </c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6" t="s">
        <v>58</v>
      </c>
      <c r="AM70" s="6"/>
      <c r="AN70" s="42">
        <f>AN27</f>
        <v>2000</v>
      </c>
      <c r="AO70" s="6">
        <f t="shared" ref="AO70:AW70" si="32">AO27</f>
        <v>2001</v>
      </c>
      <c r="AP70" s="6">
        <f t="shared" si="32"/>
        <v>2002</v>
      </c>
      <c r="AQ70" s="6">
        <f t="shared" si="32"/>
        <v>2003</v>
      </c>
      <c r="AR70" s="6">
        <f t="shared" si="32"/>
        <v>2004</v>
      </c>
      <c r="AS70" s="6">
        <f t="shared" si="32"/>
        <v>2005</v>
      </c>
      <c r="AT70" s="6">
        <f t="shared" si="32"/>
        <v>2006</v>
      </c>
      <c r="AU70" s="6">
        <f t="shared" si="32"/>
        <v>2007</v>
      </c>
      <c r="AV70" s="6">
        <f t="shared" si="32"/>
        <v>2008</v>
      </c>
      <c r="AW70" s="6">
        <f t="shared" si="32"/>
        <v>2009</v>
      </c>
    </row>
    <row r="71" spans="1:49" x14ac:dyDescent="0.2">
      <c r="A71" t="s">
        <v>13</v>
      </c>
      <c r="B71" t="s">
        <v>14</v>
      </c>
      <c r="C71" s="11">
        <f>SUMIF($A$7:$A$67,$A71,C$7:C$67)</f>
        <v>254.56669509778723</v>
      </c>
      <c r="D71" s="11">
        <f t="shared" ref="C71:M81" si="33">SUMIF($A$7:$A$67,$A71,D$7:D$67)</f>
        <v>277.43852206951931</v>
      </c>
      <c r="E71" s="11">
        <f t="shared" si="33"/>
        <v>304.13231619550209</v>
      </c>
      <c r="F71" s="11">
        <f t="shared" si="33"/>
        <v>328.48343694187065</v>
      </c>
      <c r="G71" s="11">
        <f t="shared" si="33"/>
        <v>353.26228193399561</v>
      </c>
      <c r="H71" s="11">
        <f t="shared" si="33"/>
        <v>370.54957634089999</v>
      </c>
      <c r="I71" s="11">
        <f t="shared" si="33"/>
        <v>381.06297902196974</v>
      </c>
      <c r="J71" s="11">
        <f>SUMIF($A$7:$A$67,$A71,J$7:J$67)</f>
        <v>371.50465914073362</v>
      </c>
      <c r="K71" s="11">
        <f>SUMIF($A$7:$A$67,$A71,K$7:K$67)</f>
        <v>374.54366745340673</v>
      </c>
      <c r="L71" s="11">
        <f>SUMIF($A$7:$A$67,$A71,L$7:L$67)</f>
        <v>356.63524133871312</v>
      </c>
      <c r="M71" s="15">
        <f>L71/$L$83</f>
        <v>0.3258544468226553</v>
      </c>
      <c r="N71" s="15">
        <f>H71/$H$83</f>
        <v>0.32971621343379348</v>
      </c>
      <c r="O71" s="11"/>
      <c r="P71" s="11">
        <f t="shared" ref="P71:Y81" si="34">SUMIF($A$7:$A$67,$A71,P$7:P$67)</f>
        <v>0.19310309673848691</v>
      </c>
      <c r="Q71" s="11">
        <f t="shared" si="34"/>
        <v>0.1834819799707062</v>
      </c>
      <c r="R71" s="11">
        <f t="shared" si="34"/>
        <v>0.14130103636853125</v>
      </c>
      <c r="S71" s="11">
        <f t="shared" si="34"/>
        <v>0.24589243304519293</v>
      </c>
      <c r="T71" s="11">
        <f t="shared" si="34"/>
        <v>0.25812215647727399</v>
      </c>
      <c r="U71" s="11">
        <f t="shared" si="34"/>
        <v>0.27090317407432918</v>
      </c>
      <c r="V71" s="11">
        <f t="shared" si="34"/>
        <v>0.83752294922106474</v>
      </c>
      <c r="W71" s="11">
        <f t="shared" si="34"/>
        <v>0.60662092840489634</v>
      </c>
      <c r="X71" s="11">
        <f t="shared" si="34"/>
        <v>0.43375263731861585</v>
      </c>
      <c r="Y71" s="11">
        <f t="shared" si="34"/>
        <v>0.5215947950483546</v>
      </c>
      <c r="Z71" s="11"/>
      <c r="AA71" s="11"/>
      <c r="AB71" s="11">
        <f t="shared" ref="AB71:AK86" si="35">C71-P71</f>
        <v>254.37359200104873</v>
      </c>
      <c r="AC71" s="11">
        <f t="shared" si="35"/>
        <v>277.25504008954863</v>
      </c>
      <c r="AD71" s="11">
        <f t="shared" si="35"/>
        <v>303.99101515913355</v>
      </c>
      <c r="AE71" s="11">
        <f t="shared" si="35"/>
        <v>328.23754450882547</v>
      </c>
      <c r="AF71" s="11">
        <f t="shared" si="35"/>
        <v>353.00415977751834</v>
      </c>
      <c r="AG71" s="11">
        <f t="shared" si="35"/>
        <v>370.27867316682568</v>
      </c>
      <c r="AH71" s="11">
        <f t="shared" si="35"/>
        <v>380.22545607274867</v>
      </c>
      <c r="AI71" s="11">
        <f t="shared" si="35"/>
        <v>370.89803821232874</v>
      </c>
      <c r="AJ71" s="11">
        <f t="shared" si="35"/>
        <v>374.10991481608812</v>
      </c>
      <c r="AK71" s="11">
        <f t="shared" si="35"/>
        <v>356.11364654366474</v>
      </c>
      <c r="AM71" t="s">
        <v>14</v>
      </c>
      <c r="AN71" s="17">
        <f>(C71-P71)/'[1]Fig 1 data GIEC'!M$21</f>
        <v>0.14748509602372109</v>
      </c>
      <c r="AO71" s="14">
        <f>(D71-Q71)/'[1]Fig 1 data GIEC'!N$21</f>
        <v>0.15725027725430898</v>
      </c>
      <c r="AP71" s="14">
        <f>(E71-R71)/'[1]Fig 1 data GIEC'!O$21</f>
        <v>0.17292269908407054</v>
      </c>
      <c r="AQ71" s="14">
        <f>(F71-S71)/'[1]Fig 1 data GIEC'!P$21</f>
        <v>0.18244977480359181</v>
      </c>
      <c r="AR71" s="14">
        <f>(G71-T71)/'[1]Fig 1 data GIEC'!Q$21</f>
        <v>0.19414607520322857</v>
      </c>
      <c r="AS71" s="14">
        <f>(H71-U71)/'[1]Fig 1 data GIEC'!R$21</f>
        <v>0.20310632521857303</v>
      </c>
      <c r="AT71" s="14">
        <f>(I71-V71)/'[1]Fig 1 data GIEC'!S$21</f>
        <v>0.20837628421934751</v>
      </c>
      <c r="AU71" s="14">
        <f>(J71-W71)/'[1]Fig 1 data GIEC'!T$21</f>
        <v>0.20532692393968968</v>
      </c>
      <c r="AV71" s="14">
        <f>(K71-X71)/'[1]Fig 1 data GIEC'!U$21</f>
        <v>0.20763697228588213</v>
      </c>
      <c r="AW71" s="14">
        <f>(L71-Y71)/'[1]Fig 1 data GIEC'!V$21</f>
        <v>0.20913968629877153</v>
      </c>
    </row>
    <row r="72" spans="1:49" x14ac:dyDescent="0.2">
      <c r="A72" t="s">
        <v>15</v>
      </c>
      <c r="B72" t="s">
        <v>16</v>
      </c>
      <c r="C72" s="11">
        <f t="shared" si="33"/>
        <v>166.90440641179416</v>
      </c>
      <c r="D72" s="11">
        <f t="shared" si="33"/>
        <v>162.09481849868277</v>
      </c>
      <c r="E72" s="11">
        <f t="shared" si="33"/>
        <v>170.46477104106631</v>
      </c>
      <c r="F72" s="11">
        <f t="shared" si="33"/>
        <v>177.2370275995481</v>
      </c>
      <c r="G72" s="11">
        <f t="shared" si="33"/>
        <v>179.72126337020373</v>
      </c>
      <c r="H72" s="11">
        <f t="shared" si="33"/>
        <v>175.49447102126993</v>
      </c>
      <c r="I72" s="11">
        <f t="shared" si="33"/>
        <v>170.86287352536559</v>
      </c>
      <c r="J72" s="11">
        <f t="shared" si="33"/>
        <v>170.99764275057143</v>
      </c>
      <c r="K72" s="11">
        <f t="shared" si="33"/>
        <v>182.43445075214845</v>
      </c>
      <c r="L72" s="11">
        <f t="shared" si="33"/>
        <v>178.22411371191271</v>
      </c>
      <c r="M72" s="14">
        <f t="shared" ref="M72:M82" si="36">L72/$L$83</f>
        <v>0.16284178693629631</v>
      </c>
      <c r="N72" s="14">
        <f t="shared" ref="N72:N82" si="37">H72/$H$83</f>
        <v>0.15615554883394683</v>
      </c>
      <c r="O72" s="11"/>
      <c r="P72" s="11">
        <f t="shared" si="34"/>
        <v>6.6093521336665253</v>
      </c>
      <c r="Q72" s="11">
        <f t="shared" si="34"/>
        <v>6.0777502035076498</v>
      </c>
      <c r="R72" s="11">
        <f t="shared" si="34"/>
        <v>6.6999165926469875</v>
      </c>
      <c r="S72" s="11">
        <f t="shared" si="34"/>
        <v>6.1627957189387299</v>
      </c>
      <c r="T72" s="11">
        <f t="shared" si="34"/>
        <v>6.2799582768552575</v>
      </c>
      <c r="U72" s="11">
        <f t="shared" si="34"/>
        <v>6.1352395416903942</v>
      </c>
      <c r="V72" s="11">
        <f t="shared" si="34"/>
        <v>4.8374032192592074</v>
      </c>
      <c r="W72" s="11">
        <f t="shared" si="34"/>
        <v>5.8522043126366192</v>
      </c>
      <c r="X72" s="11">
        <f t="shared" si="34"/>
        <v>5.908547209133669</v>
      </c>
      <c r="Y72" s="11">
        <f t="shared" si="34"/>
        <v>5.3658708968896294</v>
      </c>
      <c r="Z72" s="11"/>
      <c r="AA72" s="11"/>
      <c r="AB72" s="11">
        <f t="shared" si="35"/>
        <v>160.29505427812762</v>
      </c>
      <c r="AC72" s="11">
        <f t="shared" si="35"/>
        <v>156.01706829517511</v>
      </c>
      <c r="AD72" s="11">
        <f t="shared" si="35"/>
        <v>163.76485444841933</v>
      </c>
      <c r="AE72" s="11">
        <f t="shared" si="35"/>
        <v>171.07423188060937</v>
      </c>
      <c r="AF72" s="11">
        <f t="shared" si="35"/>
        <v>173.44130509334846</v>
      </c>
      <c r="AG72" s="11">
        <f t="shared" si="35"/>
        <v>169.35923147957953</v>
      </c>
      <c r="AH72" s="11">
        <f t="shared" si="35"/>
        <v>166.02547030610637</v>
      </c>
      <c r="AI72" s="11">
        <f t="shared" si="35"/>
        <v>165.14543843793481</v>
      </c>
      <c r="AJ72" s="11">
        <f t="shared" si="35"/>
        <v>176.52590354301478</v>
      </c>
      <c r="AK72" s="11">
        <f t="shared" si="35"/>
        <v>172.85824281502309</v>
      </c>
      <c r="AM72" t="s">
        <v>16</v>
      </c>
      <c r="AN72" s="17">
        <f>(C72-P72)/'[1]Fig 1 data GIEC'!M$21</f>
        <v>9.293862340961781E-2</v>
      </c>
      <c r="AO72" s="14">
        <f>(D72-Q72)/'[1]Fig 1 data GIEC'!N$21</f>
        <v>8.8487939616523376E-2</v>
      </c>
      <c r="AP72" s="14">
        <f>(E72-R72)/'[1]Fig 1 data GIEC'!O$21</f>
        <v>9.3156242237969894E-2</v>
      </c>
      <c r="AQ72" s="14">
        <f>(F72-S72)/'[1]Fig 1 data GIEC'!P$21</f>
        <v>9.5091057081909791E-2</v>
      </c>
      <c r="AR72" s="14">
        <f>(G72-T72)/'[1]Fig 1 data GIEC'!Q$21</f>
        <v>9.5389665332051024E-2</v>
      </c>
      <c r="AS72" s="14">
        <f>(H72-U72)/'[1]Fig 1 data GIEC'!R$21</f>
        <v>9.2897413867963699E-2</v>
      </c>
      <c r="AT72" s="14">
        <f>(I72-V72)/'[1]Fig 1 data GIEC'!S$21</f>
        <v>9.098751815695591E-2</v>
      </c>
      <c r="AU72" s="14">
        <f>(J72-W72)/'[1]Fig 1 data GIEC'!T$21</f>
        <v>9.142352178665529E-2</v>
      </c>
      <c r="AV72" s="14">
        <f>(K72-X72)/'[1]Fig 1 data GIEC'!U$21</f>
        <v>9.7974693238803812E-2</v>
      </c>
      <c r="AW72" s="14">
        <f>(L72-Y72)/'[1]Fig 1 data GIEC'!V$21</f>
        <v>0.10151680236735354</v>
      </c>
    </row>
    <row r="73" spans="1:49" x14ac:dyDescent="0.2">
      <c r="A73" t="s">
        <v>17</v>
      </c>
      <c r="B73" t="s">
        <v>18</v>
      </c>
      <c r="C73" s="11">
        <f t="shared" si="33"/>
        <v>69.570469474703387</v>
      </c>
      <c r="D73" s="11">
        <f t="shared" si="33"/>
        <v>62.668500843675076</v>
      </c>
      <c r="E73" s="11">
        <f t="shared" si="33"/>
        <v>64.607249313993691</v>
      </c>
      <c r="F73" s="11">
        <f t="shared" si="33"/>
        <v>65.85436503926897</v>
      </c>
      <c r="G73" s="11">
        <f t="shared" si="33"/>
        <v>66.291633383392025</v>
      </c>
      <c r="H73" s="11">
        <f t="shared" si="33"/>
        <v>72.230455134375077</v>
      </c>
      <c r="I73" s="11">
        <f t="shared" si="33"/>
        <v>63.082293365743581</v>
      </c>
      <c r="J73" s="11">
        <f t="shared" si="33"/>
        <v>55.650152011790496</v>
      </c>
      <c r="K73" s="11">
        <f t="shared" si="33"/>
        <v>60.961860920864758</v>
      </c>
      <c r="L73" s="11">
        <f t="shared" si="33"/>
        <v>51.988874783019469</v>
      </c>
      <c r="M73" s="14">
        <f t="shared" si="36"/>
        <v>4.750177231437324E-2</v>
      </c>
      <c r="N73" s="14">
        <f t="shared" si="37"/>
        <v>6.4270892971135696E-2</v>
      </c>
      <c r="O73" s="11"/>
      <c r="P73" s="11">
        <f t="shared" si="34"/>
        <v>1.3613532856213402E-2</v>
      </c>
      <c r="Q73" s="11">
        <f t="shared" si="34"/>
        <v>1.4269587383628095E-2</v>
      </c>
      <c r="R73" s="11">
        <f t="shared" si="34"/>
        <v>0</v>
      </c>
      <c r="S73" s="11">
        <f t="shared" si="34"/>
        <v>2.692470421218954E-3</v>
      </c>
      <c r="T73" s="11">
        <f t="shared" si="34"/>
        <v>1.2252179570592063E-2</v>
      </c>
      <c r="U73" s="11">
        <f t="shared" si="34"/>
        <v>4.2201951854261545E-2</v>
      </c>
      <c r="V73" s="11">
        <f t="shared" si="34"/>
        <v>4.3563305139882887E-2</v>
      </c>
      <c r="W73" s="11">
        <f t="shared" si="34"/>
        <v>0.11835825546824091</v>
      </c>
      <c r="X73" s="11">
        <f t="shared" si="34"/>
        <v>7.8228569692435121E-2</v>
      </c>
      <c r="Y73" s="11">
        <f t="shared" si="34"/>
        <v>9.5679941251552755E-2</v>
      </c>
      <c r="Z73" s="11"/>
      <c r="AA73" s="11"/>
      <c r="AB73" s="11">
        <f t="shared" si="35"/>
        <v>69.556855941847175</v>
      </c>
      <c r="AC73" s="11">
        <f t="shared" si="35"/>
        <v>62.654231256291446</v>
      </c>
      <c r="AD73" s="11">
        <f t="shared" si="35"/>
        <v>64.607249313993691</v>
      </c>
      <c r="AE73" s="11">
        <f t="shared" si="35"/>
        <v>65.851672568847746</v>
      </c>
      <c r="AF73" s="11">
        <f t="shared" si="35"/>
        <v>66.27938120382143</v>
      </c>
      <c r="AG73" s="11">
        <f t="shared" si="35"/>
        <v>72.18825318252081</v>
      </c>
      <c r="AH73" s="11">
        <f t="shared" si="35"/>
        <v>63.038730060603697</v>
      </c>
      <c r="AI73" s="11">
        <f t="shared" si="35"/>
        <v>55.531793756322259</v>
      </c>
      <c r="AJ73" s="11">
        <f t="shared" si="35"/>
        <v>60.883632351172324</v>
      </c>
      <c r="AK73" s="11">
        <f t="shared" si="35"/>
        <v>51.893194841767915</v>
      </c>
      <c r="AM73" t="s">
        <v>18</v>
      </c>
      <c r="AN73" s="17">
        <f>(C73-P73)/'[1]Fig 1 data GIEC'!M$21</f>
        <v>4.0328870214047893E-2</v>
      </c>
      <c r="AO73" s="14">
        <f>(D73-Q73)/'[1]Fig 1 data GIEC'!N$21</f>
        <v>3.5535495524356447E-2</v>
      </c>
      <c r="AP73" s="14">
        <f>(E73-R73)/'[1]Fig 1 data GIEC'!O$21</f>
        <v>3.6751283342781993E-2</v>
      </c>
      <c r="AQ73" s="14">
        <f>(F73-S73)/'[1]Fig 1 data GIEC'!P$21</f>
        <v>3.6603438673064689E-2</v>
      </c>
      <c r="AR73" s="14">
        <f>(G73-T73)/'[1]Fig 1 data GIEC'!Q$21</f>
        <v>3.6452493182319953E-2</v>
      </c>
      <c r="AS73" s="14">
        <f>(H73-U73)/'[1]Fig 1 data GIEC'!R$21</f>
        <v>3.9596908734854358E-2</v>
      </c>
      <c r="AT73" s="14">
        <f>(I73-V73)/'[1]Fig 1 data GIEC'!S$21</f>
        <v>3.454733532996751E-2</v>
      </c>
      <c r="AU73" s="14">
        <f>(J73-W73)/'[1]Fig 1 data GIEC'!T$21</f>
        <v>3.074206714005721E-2</v>
      </c>
      <c r="AV73" s="14">
        <f>(K73-X73)/'[1]Fig 1 data GIEC'!U$21</f>
        <v>3.3791387457290038E-2</v>
      </c>
      <c r="AW73" s="14">
        <f>(L73-Y73)/'[1]Fig 1 data GIEC'!V$21</f>
        <v>3.0476019651545824E-2</v>
      </c>
    </row>
    <row r="74" spans="1:49" x14ac:dyDescent="0.2">
      <c r="A74" t="s">
        <v>19</v>
      </c>
      <c r="B74" t="s">
        <v>20</v>
      </c>
      <c r="C74" s="11">
        <f t="shared" si="33"/>
        <v>26.445664740508139</v>
      </c>
      <c r="D74" s="11">
        <f t="shared" si="33"/>
        <v>30.778367604910343</v>
      </c>
      <c r="E74" s="11">
        <f t="shared" si="33"/>
        <v>23.654924122258421</v>
      </c>
      <c r="F74" s="11">
        <f t="shared" si="33"/>
        <v>30.798503779564729</v>
      </c>
      <c r="G74" s="11">
        <f t="shared" si="33"/>
        <v>23.903052174073188</v>
      </c>
      <c r="H74" s="11">
        <f t="shared" si="33"/>
        <v>28.291591880025035</v>
      </c>
      <c r="I74" s="11">
        <f t="shared" si="33"/>
        <v>32.709300260199726</v>
      </c>
      <c r="J74" s="11">
        <f t="shared" si="33"/>
        <v>28.405705931459799</v>
      </c>
      <c r="K74" s="11">
        <f t="shared" si="33"/>
        <v>34.748444390119396</v>
      </c>
      <c r="L74" s="11">
        <f t="shared" si="33"/>
        <v>30.662651903934027</v>
      </c>
      <c r="M74" s="14">
        <f t="shared" si="36"/>
        <v>2.801619222140363E-2</v>
      </c>
      <c r="N74" s="14">
        <f t="shared" si="37"/>
        <v>2.5173950106245197E-2</v>
      </c>
      <c r="O74" s="11"/>
      <c r="P74" s="11">
        <f t="shared" si="34"/>
        <v>9.0620507274289594E-2</v>
      </c>
      <c r="Q74" s="11">
        <f t="shared" si="34"/>
        <v>1.7309535097336216E-2</v>
      </c>
      <c r="R74" s="11">
        <f t="shared" si="34"/>
        <v>0</v>
      </c>
      <c r="S74" s="11">
        <f t="shared" si="34"/>
        <v>0</v>
      </c>
      <c r="T74" s="11">
        <f t="shared" si="34"/>
        <v>0</v>
      </c>
      <c r="U74" s="11">
        <f t="shared" si="34"/>
        <v>4.0728317876085217E-3</v>
      </c>
      <c r="V74" s="11">
        <f t="shared" si="34"/>
        <v>2.0364158938042608E-3</v>
      </c>
      <c r="W74" s="11">
        <f t="shared" si="34"/>
        <v>8.1456635752170433E-3</v>
      </c>
      <c r="X74" s="11">
        <f t="shared" si="34"/>
        <v>3.5637278141574559E-2</v>
      </c>
      <c r="Y74" s="11">
        <f t="shared" si="34"/>
        <v>4.0728317876085211E-2</v>
      </c>
      <c r="Z74" s="11"/>
      <c r="AA74" s="11"/>
      <c r="AB74" s="11">
        <f t="shared" si="35"/>
        <v>26.355044233233851</v>
      </c>
      <c r="AC74" s="11">
        <f t="shared" si="35"/>
        <v>30.761058069813007</v>
      </c>
      <c r="AD74" s="11">
        <f t="shared" si="35"/>
        <v>23.654924122258421</v>
      </c>
      <c r="AE74" s="11">
        <f t="shared" si="35"/>
        <v>30.798503779564729</v>
      </c>
      <c r="AF74" s="11">
        <f t="shared" si="35"/>
        <v>23.903052174073188</v>
      </c>
      <c r="AG74" s="11">
        <f t="shared" si="35"/>
        <v>28.287519048237424</v>
      </c>
      <c r="AH74" s="11">
        <f t="shared" si="35"/>
        <v>32.70726384430592</v>
      </c>
      <c r="AI74" s="11">
        <f t="shared" si="35"/>
        <v>28.397560267884582</v>
      </c>
      <c r="AJ74" s="11">
        <f t="shared" si="35"/>
        <v>34.712807111977824</v>
      </c>
      <c r="AK74" s="11">
        <f t="shared" si="35"/>
        <v>30.621923586057942</v>
      </c>
      <c r="AM74" t="s">
        <v>20</v>
      </c>
      <c r="AN74" s="17">
        <f>(C74-P74)/'[1]Fig 1 data GIEC'!M$21</f>
        <v>1.5280580813718612E-2</v>
      </c>
      <c r="AO74" s="14">
        <f>(D74-Q74)/'[1]Fig 1 data GIEC'!N$21</f>
        <v>1.7446697843803548E-2</v>
      </c>
      <c r="AP74" s="14">
        <f>(E74-R74)/'[1]Fig 1 data GIEC'!O$21</f>
        <v>1.3455902055883226E-2</v>
      </c>
      <c r="AQ74" s="14">
        <f>(F74-S74)/'[1]Fig 1 data GIEC'!P$21</f>
        <v>1.7119248461591116E-2</v>
      </c>
      <c r="AR74" s="14">
        <f>(G74-T74)/'[1]Fig 1 data GIEC'!Q$21</f>
        <v>1.3146258015483758E-2</v>
      </c>
      <c r="AS74" s="14">
        <f>(H74-U74)/'[1]Fig 1 data GIEC'!R$21</f>
        <v>1.5516351493593485E-2</v>
      </c>
      <c r="AT74" s="14">
        <f>(I74-V74)/'[1]Fig 1 data GIEC'!S$21</f>
        <v>1.7924675999479327E-2</v>
      </c>
      <c r="AU74" s="14">
        <f>(J74-W74)/'[1]Fig 1 data GIEC'!T$21</f>
        <v>1.5720718624720065E-2</v>
      </c>
      <c r="AV74" s="14">
        <f>(K74-X74)/'[1]Fig 1 data GIEC'!U$21</f>
        <v>1.9266161849300859E-2</v>
      </c>
      <c r="AW74" s="14">
        <f>(L74-Y74)/'[1]Fig 1 data GIEC'!V$21</f>
        <v>1.7983751970223515E-2</v>
      </c>
    </row>
    <row r="75" spans="1:49" x14ac:dyDescent="0.2">
      <c r="A75" t="s">
        <v>21</v>
      </c>
      <c r="B75" t="s">
        <v>22</v>
      </c>
      <c r="C75" s="11">
        <f t="shared" si="33"/>
        <v>54.790738744579983</v>
      </c>
      <c r="D75" s="11">
        <f t="shared" si="33"/>
        <v>52.875453224091835</v>
      </c>
      <c r="E75" s="11">
        <f t="shared" si="33"/>
        <v>47.034573472062512</v>
      </c>
      <c r="F75" s="11">
        <f t="shared" si="33"/>
        <v>53.876335239297426</v>
      </c>
      <c r="G75" s="11">
        <f t="shared" si="33"/>
        <v>57.981431301490638</v>
      </c>
      <c r="H75" s="11">
        <f t="shared" si="33"/>
        <v>62.744486442560401</v>
      </c>
      <c r="I75" s="11">
        <f t="shared" si="33"/>
        <v>67.054842923973823</v>
      </c>
      <c r="J75" s="11">
        <f t="shared" si="33"/>
        <v>71.55753681827818</v>
      </c>
      <c r="K75" s="11">
        <f t="shared" si="33"/>
        <v>73.152766258185039</v>
      </c>
      <c r="L75" s="11">
        <f t="shared" si="33"/>
        <v>63.057186664370633</v>
      </c>
      <c r="M75" s="14">
        <f t="shared" si="36"/>
        <v>5.761479039923742E-2</v>
      </c>
      <c r="N75" s="14">
        <f t="shared" si="37"/>
        <v>5.5830247299099529E-2</v>
      </c>
      <c r="O75" s="11"/>
      <c r="P75" s="11">
        <f t="shared" si="34"/>
        <v>0.79370235427033708</v>
      </c>
      <c r="Q75" s="11">
        <f t="shared" si="34"/>
        <v>1.0828728935331606</v>
      </c>
      <c r="R75" s="11">
        <f t="shared" si="34"/>
        <v>1.3609214889781831</v>
      </c>
      <c r="S75" s="11">
        <f t="shared" si="34"/>
        <v>1.4387750957027892</v>
      </c>
      <c r="T75" s="11">
        <f t="shared" si="34"/>
        <v>1.7067128331316292</v>
      </c>
      <c r="U75" s="11">
        <f t="shared" si="34"/>
        <v>2.1505795000420473</v>
      </c>
      <c r="V75" s="11">
        <f t="shared" si="34"/>
        <v>1.7704112386335797</v>
      </c>
      <c r="W75" s="11">
        <f t="shared" si="34"/>
        <v>2.0504820056818391</v>
      </c>
      <c r="X75" s="11">
        <f t="shared" si="34"/>
        <v>2.7653196674259517</v>
      </c>
      <c r="Y75" s="11">
        <f t="shared" si="34"/>
        <v>2.7585340747712621</v>
      </c>
      <c r="Z75" s="11"/>
      <c r="AA75" s="11"/>
      <c r="AB75" s="11">
        <f t="shared" si="35"/>
        <v>53.997036390309646</v>
      </c>
      <c r="AC75" s="11">
        <f t="shared" si="35"/>
        <v>51.792580330558671</v>
      </c>
      <c r="AD75" s="11">
        <f t="shared" si="35"/>
        <v>45.673651983084326</v>
      </c>
      <c r="AE75" s="11">
        <f t="shared" si="35"/>
        <v>52.437560143594638</v>
      </c>
      <c r="AF75" s="11">
        <f t="shared" si="35"/>
        <v>56.274718468359005</v>
      </c>
      <c r="AG75" s="11">
        <f t="shared" si="35"/>
        <v>60.593906942518352</v>
      </c>
      <c r="AH75" s="11">
        <f t="shared" si="35"/>
        <v>65.284431685340238</v>
      </c>
      <c r="AI75" s="11">
        <f t="shared" si="35"/>
        <v>69.507054812596337</v>
      </c>
      <c r="AJ75" s="11">
        <f t="shared" si="35"/>
        <v>70.387446590759083</v>
      </c>
      <c r="AK75" s="11">
        <f t="shared" si="35"/>
        <v>60.298652589599371</v>
      </c>
      <c r="AM75" t="s">
        <v>22</v>
      </c>
      <c r="AN75" s="17">
        <f>(C75-P75)/'[1]Fig 1 data GIEC'!M$21</f>
        <v>3.130733042834237E-2</v>
      </c>
      <c r="AO75" s="14">
        <f>(D75-Q75)/'[1]Fig 1 data GIEC'!N$21</f>
        <v>2.937511113978639E-2</v>
      </c>
      <c r="AP75" s="14">
        <f>(E75-R75)/'[1]Fig 1 data GIEC'!O$21</f>
        <v>2.5981067808227794E-2</v>
      </c>
      <c r="AQ75" s="14">
        <f>(F75-S75)/'[1]Fig 1 data GIEC'!P$21</f>
        <v>2.9147247776804535E-2</v>
      </c>
      <c r="AR75" s="14">
        <f>(G75-T75)/'[1]Fig 1 data GIEC'!Q$21</f>
        <v>3.0950104754245318E-2</v>
      </c>
      <c r="AS75" s="14">
        <f>(H75-U75)/'[1]Fig 1 data GIEC'!R$21</f>
        <v>3.3237144511928919E-2</v>
      </c>
      <c r="AT75" s="14">
        <f>(I75-V75)/'[1]Fig 1 data GIEC'!S$21</f>
        <v>3.5778055032065569E-2</v>
      </c>
      <c r="AU75" s="14">
        <f>(J75-W75)/'[1]Fig 1 data GIEC'!T$21</f>
        <v>3.8478687634922668E-2</v>
      </c>
      <c r="AV75" s="14">
        <f>(K75-X75)/'[1]Fig 1 data GIEC'!U$21</f>
        <v>3.9066156009856572E-2</v>
      </c>
      <c r="AW75" s="14">
        <f>(L75-Y75)/'[1]Fig 1 data GIEC'!V$21</f>
        <v>3.5412406711241115E-2</v>
      </c>
    </row>
    <row r="76" spans="1:49" x14ac:dyDescent="0.2">
      <c r="A76" t="s">
        <v>40</v>
      </c>
      <c r="B76" t="s">
        <v>41</v>
      </c>
      <c r="C76" s="11">
        <f t="shared" si="33"/>
        <v>67.910091122059839</v>
      </c>
      <c r="D76" s="11">
        <f t="shared" si="33"/>
        <v>60.560439811482482</v>
      </c>
      <c r="E76" s="11">
        <f t="shared" si="33"/>
        <v>55.585638715181389</v>
      </c>
      <c r="F76" s="11">
        <f t="shared" si="33"/>
        <v>63.741177809861057</v>
      </c>
      <c r="G76" s="11">
        <f t="shared" si="33"/>
        <v>69.144428265621741</v>
      </c>
      <c r="H76" s="11">
        <f t="shared" si="33"/>
        <v>66.342926746237495</v>
      </c>
      <c r="I76" s="11">
        <f t="shared" si="33"/>
        <v>56.838918679282614</v>
      </c>
      <c r="J76" s="11">
        <f t="shared" si="33"/>
        <v>45.292233952730363</v>
      </c>
      <c r="K76" s="11">
        <f t="shared" si="33"/>
        <v>43.133028742959226</v>
      </c>
      <c r="L76" s="11">
        <f t="shared" si="33"/>
        <v>33.885506098134734</v>
      </c>
      <c r="M76" s="14">
        <f t="shared" si="36"/>
        <v>3.0960885423060445E-2</v>
      </c>
      <c r="N76" s="14">
        <f t="shared" si="37"/>
        <v>5.9032151138558871E-2</v>
      </c>
      <c r="O76" s="11"/>
      <c r="P76" s="11">
        <f t="shared" si="34"/>
        <v>0.14964069863950302</v>
      </c>
      <c r="Q76" s="11">
        <f t="shared" si="34"/>
        <v>3.1343659850166176E-2</v>
      </c>
      <c r="R76" s="11">
        <f t="shared" si="34"/>
        <v>4.8532118477676661E-2</v>
      </c>
      <c r="S76" s="11">
        <f t="shared" si="34"/>
        <v>0.16379589986215873</v>
      </c>
      <c r="T76" s="11">
        <f t="shared" si="34"/>
        <v>7.5831435121369778E-2</v>
      </c>
      <c r="U76" s="11">
        <f t="shared" si="34"/>
        <v>0.23558299177705547</v>
      </c>
      <c r="V76" s="11">
        <f t="shared" si="34"/>
        <v>0.69967137471983853</v>
      </c>
      <c r="W76" s="11">
        <f t="shared" si="34"/>
        <v>0.36399801072785881</v>
      </c>
      <c r="X76" s="11">
        <f t="shared" si="34"/>
        <v>0.70169354632307512</v>
      </c>
      <c r="Y76" s="11">
        <f t="shared" si="34"/>
        <v>0.45403450208887136</v>
      </c>
      <c r="Z76" s="11"/>
      <c r="AA76" s="11"/>
      <c r="AB76" s="11">
        <f t="shared" si="35"/>
        <v>67.760450423420338</v>
      </c>
      <c r="AC76" s="11">
        <f t="shared" si="35"/>
        <v>60.529096151632316</v>
      </c>
      <c r="AD76" s="11">
        <f t="shared" si="35"/>
        <v>55.537106596703715</v>
      </c>
      <c r="AE76" s="11">
        <f t="shared" si="35"/>
        <v>63.577381909998898</v>
      </c>
      <c r="AF76" s="11">
        <f t="shared" si="35"/>
        <v>69.068596830500368</v>
      </c>
      <c r="AG76" s="11">
        <f t="shared" si="35"/>
        <v>66.107343754460445</v>
      </c>
      <c r="AH76" s="11">
        <f t="shared" si="35"/>
        <v>56.139247304562772</v>
      </c>
      <c r="AI76" s="11">
        <f t="shared" si="35"/>
        <v>44.928235942002502</v>
      </c>
      <c r="AJ76" s="11">
        <f t="shared" si="35"/>
        <v>42.431335196636148</v>
      </c>
      <c r="AK76" s="11">
        <f t="shared" si="35"/>
        <v>33.43147159604586</v>
      </c>
      <c r="AM76" t="s">
        <v>41</v>
      </c>
      <c r="AN76" s="17">
        <f>(C76-P76)/'[1]Fig 1 data GIEC'!M$21</f>
        <v>3.9287319327029585E-2</v>
      </c>
      <c r="AO76" s="14">
        <f>(D76-Q76)/'[1]Fig 1 data GIEC'!N$21</f>
        <v>3.4330186202287567E-2</v>
      </c>
      <c r="AP76" s="14">
        <f>(E76-R76)/'[1]Fig 1 data GIEC'!O$21</f>
        <v>3.1591809932258783E-2</v>
      </c>
      <c r="AQ76" s="14">
        <f>(F76-S76)/'[1]Fig 1 data GIEC'!P$21</f>
        <v>3.5339281584740728E-2</v>
      </c>
      <c r="AR76" s="14">
        <f>(G76-T76)/'[1]Fig 1 data GIEC'!Q$21</f>
        <v>3.7986512688369174E-2</v>
      </c>
      <c r="AS76" s="14">
        <f>(H76-U76)/'[1]Fig 1 data GIEC'!R$21</f>
        <v>3.6261390765760126E-2</v>
      </c>
      <c r="AT76" s="14">
        <f>(I76-V76)/'[1]Fig 1 data GIEC'!S$21</f>
        <v>3.07661877061635E-2</v>
      </c>
      <c r="AU76" s="14">
        <f>(J76-W76)/'[1]Fig 1 data GIEC'!T$21</f>
        <v>2.4872001287661E-2</v>
      </c>
      <c r="AV76" s="14">
        <f>(K76-X76)/'[1]Fig 1 data GIEC'!U$21</f>
        <v>2.3550068098590896E-2</v>
      </c>
      <c r="AW76" s="14">
        <f>(L76-Y76)/'[1]Fig 1 data GIEC'!V$21</f>
        <v>1.9633753297477241E-2</v>
      </c>
    </row>
    <row r="77" spans="1:49" x14ac:dyDescent="0.2">
      <c r="A77" t="s">
        <v>38</v>
      </c>
      <c r="B77" t="s">
        <v>39</v>
      </c>
      <c r="C77" s="11">
        <f t="shared" si="33"/>
        <v>36.152742600277172</v>
      </c>
      <c r="D77" s="11">
        <f t="shared" si="33"/>
        <v>32.086078137086147</v>
      </c>
      <c r="E77" s="11">
        <f t="shared" si="33"/>
        <v>26.353633835329578</v>
      </c>
      <c r="F77" s="11">
        <f t="shared" si="33"/>
        <v>35.289998718449567</v>
      </c>
      <c r="G77" s="11">
        <f t="shared" si="33"/>
        <v>36.564517851877461</v>
      </c>
      <c r="H77" s="11">
        <f t="shared" si="33"/>
        <v>36.28548822684288</v>
      </c>
      <c r="I77" s="11">
        <f t="shared" si="33"/>
        <v>37.632295379284521</v>
      </c>
      <c r="J77" s="11">
        <f t="shared" si="33"/>
        <v>35.922571900884442</v>
      </c>
      <c r="K77" s="11">
        <f t="shared" si="33"/>
        <v>32.041151414597778</v>
      </c>
      <c r="L77" s="11">
        <f t="shared" si="33"/>
        <v>27.036740101846323</v>
      </c>
      <c r="M77" s="14">
        <f t="shared" si="36"/>
        <v>2.4703228869655446E-2</v>
      </c>
      <c r="N77" s="14">
        <f t="shared" si="37"/>
        <v>3.2286944972093314E-2</v>
      </c>
      <c r="O77" s="11"/>
      <c r="P77" s="11">
        <f t="shared" si="34"/>
        <v>6.5720577105187153E-2</v>
      </c>
      <c r="Q77" s="11">
        <f t="shared" si="34"/>
        <v>2.1232801833983541E-2</v>
      </c>
      <c r="R77" s="11">
        <f t="shared" si="34"/>
        <v>7.0776006113278472E-2</v>
      </c>
      <c r="S77" s="11">
        <f t="shared" si="34"/>
        <v>2.4266059238838331E-2</v>
      </c>
      <c r="T77" s="11">
        <f t="shared" si="34"/>
        <v>0.13750766902008388</v>
      </c>
      <c r="U77" s="11">
        <f t="shared" si="34"/>
        <v>0.93525436649689397</v>
      </c>
      <c r="V77" s="11">
        <f t="shared" si="34"/>
        <v>1.2284692489661904</v>
      </c>
      <c r="W77" s="11">
        <f t="shared" si="34"/>
        <v>6.4723735594136619E-2</v>
      </c>
      <c r="X77" s="11">
        <f t="shared" si="34"/>
        <v>0.1779582232300983</v>
      </c>
      <c r="Y77" s="11">
        <f t="shared" si="34"/>
        <v>0.10818618077315421</v>
      </c>
      <c r="Z77" s="11"/>
      <c r="AA77" s="11"/>
      <c r="AB77" s="11">
        <f t="shared" si="35"/>
        <v>36.087022023171983</v>
      </c>
      <c r="AC77" s="11">
        <f t="shared" si="35"/>
        <v>32.064845335252166</v>
      </c>
      <c r="AD77" s="11">
        <f t="shared" si="35"/>
        <v>26.282857829216301</v>
      </c>
      <c r="AE77" s="11">
        <f t="shared" si="35"/>
        <v>35.265732659210727</v>
      </c>
      <c r="AF77" s="11">
        <f t="shared" si="35"/>
        <v>36.42701018285738</v>
      </c>
      <c r="AG77" s="11">
        <f t="shared" si="35"/>
        <v>35.350233860345988</v>
      </c>
      <c r="AH77" s="11">
        <f t="shared" si="35"/>
        <v>36.403826130318329</v>
      </c>
      <c r="AI77" s="11">
        <f t="shared" si="35"/>
        <v>35.857848165290306</v>
      </c>
      <c r="AJ77" s="11">
        <f t="shared" si="35"/>
        <v>31.863193191367678</v>
      </c>
      <c r="AK77" s="11">
        <f t="shared" si="35"/>
        <v>26.928553921073171</v>
      </c>
      <c r="AM77" t="s">
        <v>39</v>
      </c>
      <c r="AN77" s="17">
        <f>(C77-P77)/'[1]Fig 1 data GIEC'!M$21</f>
        <v>2.09231542725383E-2</v>
      </c>
      <c r="AO77" s="14">
        <f>(D77-Q77)/'[1]Fig 1 data GIEC'!N$21</f>
        <v>1.8186164685974306E-2</v>
      </c>
      <c r="AP77" s="14">
        <f>(E77-R77)/'[1]Fig 1 data GIEC'!O$21</f>
        <v>1.4950779756078669E-2</v>
      </c>
      <c r="AQ77" s="14">
        <f>(F77-S77)/'[1]Fig 1 data GIEC'!P$21</f>
        <v>1.9602343149333637E-2</v>
      </c>
      <c r="AR77" s="14">
        <f>(G77-T77)/'[1]Fig 1 data GIEC'!Q$21</f>
        <v>2.0034214505707377E-2</v>
      </c>
      <c r="AS77" s="14">
        <f>(H77-U77)/'[1]Fig 1 data GIEC'!R$21</f>
        <v>1.939041218222478E-2</v>
      </c>
      <c r="AT77" s="14">
        <f>(I77-V77)/'[1]Fig 1 data GIEC'!S$21</f>
        <v>1.9950515935344287E-2</v>
      </c>
      <c r="AU77" s="14">
        <f>(J77-W77)/'[1]Fig 1 data GIEC'!T$21</f>
        <v>1.9850689149939996E-2</v>
      </c>
      <c r="AV77" s="14">
        <f>(K77-X77)/'[1]Fig 1 data GIEC'!U$21</f>
        <v>1.7684580652902831E-2</v>
      </c>
      <c r="AW77" s="14">
        <f>(L77-Y77)/'[1]Fig 1 data GIEC'!V$21</f>
        <v>1.5814696724468974E-2</v>
      </c>
    </row>
    <row r="78" spans="1:49" x14ac:dyDescent="0.2">
      <c r="A78" t="s">
        <v>42</v>
      </c>
      <c r="B78" t="s">
        <v>43</v>
      </c>
      <c r="C78" s="11">
        <f t="shared" si="33"/>
        <v>27.274154868211035</v>
      </c>
      <c r="D78" s="11">
        <f t="shared" si="33"/>
        <v>32.044327337043271</v>
      </c>
      <c r="E78" s="11">
        <f t="shared" si="33"/>
        <v>35.490581769552648</v>
      </c>
      <c r="F78" s="11">
        <f t="shared" si="33"/>
        <v>37.489604536700618</v>
      </c>
      <c r="G78" s="11">
        <f t="shared" si="33"/>
        <v>35.247841594409216</v>
      </c>
      <c r="H78" s="11">
        <f t="shared" si="33"/>
        <v>33.872751304948018</v>
      </c>
      <c r="I78" s="11">
        <f t="shared" si="33"/>
        <v>34.828622751391222</v>
      </c>
      <c r="J78" s="11">
        <f t="shared" si="33"/>
        <v>30.420592381691904</v>
      </c>
      <c r="K78" s="11">
        <f t="shared" si="33"/>
        <v>24.515306590328155</v>
      </c>
      <c r="L78" s="11">
        <f t="shared" si="33"/>
        <v>19.123989474138302</v>
      </c>
      <c r="M78" s="14">
        <f t="shared" si="36"/>
        <v>1.7473419025404568E-2</v>
      </c>
      <c r="N78" s="14">
        <f t="shared" si="37"/>
        <v>3.0140083842862885E-2</v>
      </c>
      <c r="O78" s="11"/>
      <c r="P78" s="11">
        <f t="shared" si="34"/>
        <v>0</v>
      </c>
      <c r="Q78" s="11">
        <f t="shared" si="34"/>
        <v>0</v>
      </c>
      <c r="R78" s="11">
        <f t="shared" si="34"/>
        <v>0</v>
      </c>
      <c r="S78" s="11">
        <f t="shared" si="34"/>
        <v>0</v>
      </c>
      <c r="T78" s="11">
        <f t="shared" si="34"/>
        <v>0</v>
      </c>
      <c r="U78" s="11">
        <f t="shared" si="34"/>
        <v>0</v>
      </c>
      <c r="V78" s="11">
        <f t="shared" si="34"/>
        <v>0.27695256155737946</v>
      </c>
      <c r="W78" s="11">
        <f t="shared" si="34"/>
        <v>7.1274556283149118E-2</v>
      </c>
      <c r="X78" s="11">
        <f t="shared" si="34"/>
        <v>1.4254911256629825E-2</v>
      </c>
      <c r="Y78" s="11">
        <f t="shared" si="34"/>
        <v>0.27797076950428157</v>
      </c>
      <c r="Z78" s="11"/>
      <c r="AA78" s="11"/>
      <c r="AB78" s="11">
        <f t="shared" si="35"/>
        <v>27.274154868211035</v>
      </c>
      <c r="AC78" s="11">
        <f t="shared" si="35"/>
        <v>32.044327337043271</v>
      </c>
      <c r="AD78" s="11">
        <f t="shared" si="35"/>
        <v>35.490581769552648</v>
      </c>
      <c r="AE78" s="11">
        <f t="shared" si="35"/>
        <v>37.489604536700618</v>
      </c>
      <c r="AF78" s="11">
        <f t="shared" si="35"/>
        <v>35.247841594409216</v>
      </c>
      <c r="AG78" s="11">
        <f t="shared" si="35"/>
        <v>33.872751304948018</v>
      </c>
      <c r="AH78" s="11">
        <f t="shared" si="35"/>
        <v>34.551670189833843</v>
      </c>
      <c r="AI78" s="11">
        <f t="shared" si="35"/>
        <v>30.349317825408754</v>
      </c>
      <c r="AJ78" s="11">
        <f t="shared" si="35"/>
        <v>24.501051679071526</v>
      </c>
      <c r="AK78" s="11">
        <f t="shared" si="35"/>
        <v>18.84601870463402</v>
      </c>
      <c r="AM78" t="s">
        <v>43</v>
      </c>
      <c r="AN78" s="17">
        <f>(C78-P78)/'[1]Fig 1 data GIEC'!M$21</f>
        <v>1.5813478585022932E-2</v>
      </c>
      <c r="AO78" s="14">
        <f>(D78-Q78)/'[1]Fig 1 data GIEC'!N$21</f>
        <v>1.8174527527255711E-2</v>
      </c>
      <c r="AP78" s="14">
        <f>(E78-R78)/'[1]Fig 1 data GIEC'!O$21</f>
        <v>2.0188515073191495E-2</v>
      </c>
      <c r="AQ78" s="14">
        <f>(F78-S78)/'[1]Fig 1 data GIEC'!P$21</f>
        <v>2.0838475121522339E-2</v>
      </c>
      <c r="AR78" s="14">
        <f>(G78-T78)/'[1]Fig 1 data GIEC'!Q$21</f>
        <v>1.9385692534763955E-2</v>
      </c>
      <c r="AS78" s="14">
        <f>(H78-U78)/'[1]Fig 1 data GIEC'!R$21</f>
        <v>1.8579979191755931E-2</v>
      </c>
      <c r="AT78" s="14">
        <f>(I78-V78)/'[1]Fig 1 data GIEC'!S$21</f>
        <v>1.8935472448621225E-2</v>
      </c>
      <c r="AU78" s="14">
        <f>(J78-W78)/'[1]Fig 1 data GIEC'!T$21</f>
        <v>1.6801199873674698E-2</v>
      </c>
      <c r="AV78" s="14">
        <f>(K78-X78)/'[1]Fig 1 data GIEC'!U$21</f>
        <v>1.3598474638030541E-2</v>
      </c>
      <c r="AW78" s="14">
        <f>(L78-Y78)/'[1]Fig 1 data GIEC'!V$21</f>
        <v>1.1067956755160912E-2</v>
      </c>
    </row>
    <row r="79" spans="1:49" x14ac:dyDescent="0.2">
      <c r="A79" t="s">
        <v>32</v>
      </c>
      <c r="B79" t="s">
        <v>33</v>
      </c>
      <c r="C79" s="11">
        <f t="shared" si="33"/>
        <v>19.126586727826712</v>
      </c>
      <c r="D79" s="11">
        <f t="shared" si="33"/>
        <v>19.914740140212711</v>
      </c>
      <c r="E79" s="11">
        <f t="shared" si="33"/>
        <v>19.189948543117321</v>
      </c>
      <c r="F79" s="11">
        <f t="shared" si="33"/>
        <v>20.285905587834232</v>
      </c>
      <c r="G79" s="11">
        <f t="shared" si="33"/>
        <v>20.3243899907974</v>
      </c>
      <c r="H79" s="11">
        <f t="shared" si="33"/>
        <v>17.831439391028031</v>
      </c>
      <c r="I79" s="11">
        <f t="shared" si="33"/>
        <v>17.887403645650078</v>
      </c>
      <c r="J79" s="11">
        <f t="shared" si="33"/>
        <v>19.73331029769453</v>
      </c>
      <c r="K79" s="11">
        <f t="shared" si="33"/>
        <v>17.395640761573254</v>
      </c>
      <c r="L79" s="11">
        <f t="shared" si="33"/>
        <v>9.1738792787867851</v>
      </c>
      <c r="M79" s="14">
        <f t="shared" si="36"/>
        <v>8.3820918717557782E-3</v>
      </c>
      <c r="N79" s="14">
        <f t="shared" si="37"/>
        <v>1.586647253558069E-2</v>
      </c>
      <c r="O79" s="11"/>
      <c r="P79" s="11">
        <f t="shared" si="34"/>
        <v>0</v>
      </c>
      <c r="Q79" s="11">
        <f t="shared" si="34"/>
        <v>0</v>
      </c>
      <c r="R79" s="11">
        <f t="shared" si="34"/>
        <v>0</v>
      </c>
      <c r="S79" s="11">
        <f t="shared" si="34"/>
        <v>0</v>
      </c>
      <c r="T79" s="11">
        <f t="shared" si="34"/>
        <v>0</v>
      </c>
      <c r="U79" s="11">
        <f t="shared" si="34"/>
        <v>6.806766428106701E-4</v>
      </c>
      <c r="V79" s="11">
        <f t="shared" si="34"/>
        <v>0</v>
      </c>
      <c r="W79" s="11">
        <f t="shared" si="34"/>
        <v>0</v>
      </c>
      <c r="X79" s="11">
        <f t="shared" si="34"/>
        <v>6.2354084589712803E-2</v>
      </c>
      <c r="Y79" s="11">
        <f t="shared" si="34"/>
        <v>1.6291327150434087E-2</v>
      </c>
      <c r="Z79" s="11"/>
      <c r="AA79" s="11"/>
      <c r="AB79" s="11">
        <f t="shared" si="35"/>
        <v>19.126586727826712</v>
      </c>
      <c r="AC79" s="11">
        <f t="shared" si="35"/>
        <v>19.914740140212711</v>
      </c>
      <c r="AD79" s="11">
        <f t="shared" si="35"/>
        <v>19.189948543117321</v>
      </c>
      <c r="AE79" s="11">
        <f t="shared" si="35"/>
        <v>20.285905587834232</v>
      </c>
      <c r="AF79" s="11">
        <f t="shared" si="35"/>
        <v>20.3243899907974</v>
      </c>
      <c r="AG79" s="11">
        <f t="shared" si="35"/>
        <v>17.830758714385219</v>
      </c>
      <c r="AH79" s="11">
        <f t="shared" si="35"/>
        <v>17.887403645650078</v>
      </c>
      <c r="AI79" s="11">
        <f t="shared" si="35"/>
        <v>19.73331029769453</v>
      </c>
      <c r="AJ79" s="11">
        <f t="shared" si="35"/>
        <v>17.333286676983541</v>
      </c>
      <c r="AK79" s="11">
        <f t="shared" si="35"/>
        <v>9.1575879516363514</v>
      </c>
      <c r="AM79" t="s">
        <v>33</v>
      </c>
      <c r="AN79" s="17">
        <f>(C79-P79)/'[1]Fig 1 data GIEC'!M$21</f>
        <v>1.108954140234778E-2</v>
      </c>
      <c r="AO79" s="14">
        <f>(D79-Q79)/'[1]Fig 1 data GIEC'!N$21</f>
        <v>1.1295009848998642E-2</v>
      </c>
      <c r="AP79" s="14">
        <f>(E79-R79)/'[1]Fig 1 data GIEC'!O$21</f>
        <v>1.0916038737602709E-2</v>
      </c>
      <c r="AQ79" s="14">
        <f>(F79-S79)/'[1]Fig 1 data GIEC'!P$21</f>
        <v>1.127585484386222E-2</v>
      </c>
      <c r="AR79" s="14">
        <f>(G79-T79)/'[1]Fig 1 data GIEC'!Q$21</f>
        <v>1.1178056797121062E-2</v>
      </c>
      <c r="AS79" s="14">
        <f>(H79-U79)/'[1]Fig 1 data GIEC'!R$21</f>
        <v>9.7805791712615806E-3</v>
      </c>
      <c r="AT79" s="14">
        <f>(I79-V79)/'[1]Fig 1 data GIEC'!S$21</f>
        <v>9.8028962724132432E-3</v>
      </c>
      <c r="AU79" s="14">
        <f>(J79-W79)/'[1]Fig 1 data GIEC'!T$21</f>
        <v>1.0924241934796887E-2</v>
      </c>
      <c r="AV79" s="14">
        <f>(K79-X79)/'[1]Fig 1 data GIEC'!U$21</f>
        <v>9.6202506879331431E-3</v>
      </c>
      <c r="AW79" s="14">
        <f>(L79-Y79)/'[1]Fig 1 data GIEC'!V$21</f>
        <v>5.3781007553267207E-3</v>
      </c>
    </row>
    <row r="80" spans="1:49" x14ac:dyDescent="0.2">
      <c r="A80" t="s">
        <v>34</v>
      </c>
      <c r="B80" t="s">
        <v>35</v>
      </c>
      <c r="C80" s="11">
        <f t="shared" si="33"/>
        <v>14.996665513247464</v>
      </c>
      <c r="D80" s="11">
        <f t="shared" si="33"/>
        <v>14.925567553097169</v>
      </c>
      <c r="E80" s="11">
        <f t="shared" si="33"/>
        <v>14.781984565844855</v>
      </c>
      <c r="F80" s="11">
        <f t="shared" si="33"/>
        <v>14.829022082192871</v>
      </c>
      <c r="G80" s="11">
        <f t="shared" si="33"/>
        <v>16.196309658031304</v>
      </c>
      <c r="H80" s="11">
        <f t="shared" si="33"/>
        <v>15.943020154919575</v>
      </c>
      <c r="I80" s="11">
        <f t="shared" si="33"/>
        <v>17.475533337813243</v>
      </c>
      <c r="J80" s="11">
        <f t="shared" si="33"/>
        <v>19.278351436023598</v>
      </c>
      <c r="K80" s="11">
        <f t="shared" si="33"/>
        <v>17.993962581256042</v>
      </c>
      <c r="L80" s="11">
        <f t="shared" si="33"/>
        <v>21.208522080848418</v>
      </c>
      <c r="M80" s="14">
        <f t="shared" si="36"/>
        <v>1.9378037920872032E-2</v>
      </c>
      <c r="N80" s="14">
        <f t="shared" si="37"/>
        <v>1.418615098170474E-2</v>
      </c>
      <c r="O80" s="11"/>
      <c r="P80" s="11">
        <f t="shared" si="34"/>
        <v>0</v>
      </c>
      <c r="Q80" s="11">
        <f t="shared" si="34"/>
        <v>0</v>
      </c>
      <c r="R80" s="11">
        <f t="shared" si="34"/>
        <v>0</v>
      </c>
      <c r="S80" s="11">
        <f t="shared" si="34"/>
        <v>0</v>
      </c>
      <c r="T80" s="11">
        <f t="shared" si="34"/>
        <v>0</v>
      </c>
      <c r="U80" s="11">
        <f t="shared" si="34"/>
        <v>0</v>
      </c>
      <c r="V80" s="11">
        <f t="shared" si="34"/>
        <v>0</v>
      </c>
      <c r="W80" s="11">
        <f t="shared" si="34"/>
        <v>0</v>
      </c>
      <c r="X80" s="11">
        <f t="shared" si="34"/>
        <v>3.054623840706391E-3</v>
      </c>
      <c r="Y80" s="11">
        <f t="shared" si="34"/>
        <v>0</v>
      </c>
      <c r="Z80" s="11"/>
      <c r="AA80" s="11"/>
      <c r="AB80" s="11">
        <f t="shared" si="35"/>
        <v>14.996665513247464</v>
      </c>
      <c r="AC80" s="11">
        <f t="shared" si="35"/>
        <v>14.925567553097169</v>
      </c>
      <c r="AD80" s="11">
        <f t="shared" si="35"/>
        <v>14.781984565844855</v>
      </c>
      <c r="AE80" s="11">
        <f t="shared" si="35"/>
        <v>14.829022082192871</v>
      </c>
      <c r="AF80" s="11">
        <f t="shared" si="35"/>
        <v>16.196309658031304</v>
      </c>
      <c r="AG80" s="11">
        <f t="shared" si="35"/>
        <v>15.943020154919575</v>
      </c>
      <c r="AH80" s="11">
        <f t="shared" si="35"/>
        <v>17.475533337813243</v>
      </c>
      <c r="AI80" s="11">
        <f t="shared" si="35"/>
        <v>19.278351436023598</v>
      </c>
      <c r="AJ80" s="11">
        <f t="shared" si="35"/>
        <v>17.990907957415335</v>
      </c>
      <c r="AK80" s="11">
        <f t="shared" si="35"/>
        <v>21.208522080848418</v>
      </c>
      <c r="AM80" t="s">
        <v>35</v>
      </c>
      <c r="AN80" s="17">
        <f>(C80-P80)/'[1]Fig 1 data GIEC'!M$21</f>
        <v>8.6950246519607657E-3</v>
      </c>
      <c r="AO80" s="14">
        <f>(D80-Q80)/'[1]Fig 1 data GIEC'!N$21</f>
        <v>8.4653091793909004E-3</v>
      </c>
      <c r="AP80" s="14">
        <f>(E80-R80)/'[1]Fig 1 data GIEC'!O$21</f>
        <v>8.4086059833277417E-3</v>
      </c>
      <c r="AQ80" s="14">
        <f>(F80-S80)/'[1]Fig 1 data GIEC'!P$21</f>
        <v>8.2426638412195236E-3</v>
      </c>
      <c r="AR80" s="14">
        <f>(G80-T80)/'[1]Fig 1 data GIEC'!Q$21</f>
        <v>8.9076852659887053E-3</v>
      </c>
      <c r="AS80" s="14">
        <f>(H80-U80)/'[1]Fig 1 data GIEC'!R$21</f>
        <v>8.7451113747846095E-3</v>
      </c>
      <c r="AT80" s="14">
        <f>(I80-V80)/'[1]Fig 1 data GIEC'!S$21</f>
        <v>9.5771775495960693E-3</v>
      </c>
      <c r="AU80" s="14">
        <f>(J80-W80)/'[1]Fig 1 data GIEC'!T$21</f>
        <v>1.0672379444403995E-2</v>
      </c>
      <c r="AV80" s="14">
        <f>(K80-X80)/'[1]Fig 1 data GIEC'!U$21</f>
        <v>9.9852409920440314E-3</v>
      </c>
      <c r="AW80" s="14">
        <f>(L80-Y80)/'[1]Fig 1 data GIEC'!V$21</f>
        <v>1.2455416123193541E-2</v>
      </c>
    </row>
    <row r="81" spans="1:50" x14ac:dyDescent="0.2">
      <c r="A81" t="s">
        <v>36</v>
      </c>
      <c r="B81" t="s">
        <v>37</v>
      </c>
      <c r="C81" s="11">
        <f t="shared" si="33"/>
        <v>5.9714083085285363</v>
      </c>
      <c r="D81" s="11">
        <f t="shared" si="33"/>
        <v>6.7710577741620162</v>
      </c>
      <c r="E81" s="11">
        <f t="shared" si="33"/>
        <v>7.5741495190026322</v>
      </c>
      <c r="F81" s="11">
        <f t="shared" si="33"/>
        <v>8.758200377016772</v>
      </c>
      <c r="G81" s="11">
        <f t="shared" si="33"/>
        <v>9.2707065268970279</v>
      </c>
      <c r="H81" s="11">
        <f t="shared" si="33"/>
        <v>9.7337912773784936</v>
      </c>
      <c r="I81" s="11">
        <f t="shared" si="33"/>
        <v>13.876209309348173</v>
      </c>
      <c r="J81" s="11">
        <f t="shared" si="33"/>
        <v>11.555509815291213</v>
      </c>
      <c r="K81" s="11">
        <f t="shared" si="33"/>
        <v>10.60280853979058</v>
      </c>
      <c r="L81" s="11">
        <f t="shared" si="33"/>
        <v>8.5182742484007221</v>
      </c>
      <c r="M81" s="14">
        <f t="shared" si="36"/>
        <v>7.7830713887864457E-3</v>
      </c>
      <c r="N81" s="14">
        <f t="shared" si="37"/>
        <v>8.6611590114990047E-3</v>
      </c>
      <c r="O81" s="11"/>
      <c r="P81" s="11">
        <f t="shared" si="34"/>
        <v>0</v>
      </c>
      <c r="Q81" s="11">
        <f t="shared" si="34"/>
        <v>0</v>
      </c>
      <c r="R81" s="11">
        <f t="shared" si="34"/>
        <v>0</v>
      </c>
      <c r="S81" s="11">
        <f t="shared" si="34"/>
        <v>0</v>
      </c>
      <c r="T81" s="11">
        <f t="shared" si="34"/>
        <v>1.5273119203531955E-2</v>
      </c>
      <c r="U81" s="11">
        <f t="shared" si="34"/>
        <v>0</v>
      </c>
      <c r="V81" s="11">
        <f t="shared" si="34"/>
        <v>0</v>
      </c>
      <c r="W81" s="11">
        <f t="shared" si="34"/>
        <v>0</v>
      </c>
      <c r="X81" s="11">
        <f t="shared" si="34"/>
        <v>6.806766428106701E-4</v>
      </c>
      <c r="Y81" s="11">
        <f t="shared" si="34"/>
        <v>0</v>
      </c>
      <c r="Z81" s="11"/>
      <c r="AA81" s="11"/>
      <c r="AB81" s="11">
        <f t="shared" si="35"/>
        <v>5.9714083085285363</v>
      </c>
      <c r="AC81" s="11">
        <f t="shared" si="35"/>
        <v>6.7710577741620162</v>
      </c>
      <c r="AD81" s="11">
        <f t="shared" si="35"/>
        <v>7.5741495190026322</v>
      </c>
      <c r="AE81" s="11">
        <f t="shared" si="35"/>
        <v>8.758200377016772</v>
      </c>
      <c r="AF81" s="11">
        <f t="shared" si="35"/>
        <v>9.2554334076934968</v>
      </c>
      <c r="AG81" s="11">
        <f t="shared" si="35"/>
        <v>9.7337912773784936</v>
      </c>
      <c r="AH81" s="11">
        <f t="shared" si="35"/>
        <v>13.876209309348173</v>
      </c>
      <c r="AI81" s="11">
        <f t="shared" si="35"/>
        <v>11.555509815291213</v>
      </c>
      <c r="AJ81" s="11">
        <f t="shared" si="35"/>
        <v>10.60212786314777</v>
      </c>
      <c r="AK81" s="11">
        <f t="shared" si="35"/>
        <v>8.5182742484007221</v>
      </c>
      <c r="AM81" t="s">
        <v>37</v>
      </c>
      <c r="AN81" s="17">
        <f>(C81-P81)/'[1]Fig 1 data GIEC'!M$21</f>
        <v>3.4622058085988193E-3</v>
      </c>
      <c r="AO81" s="14">
        <f>(D81-Q81)/'[1]Fig 1 data GIEC'!N$21</f>
        <v>3.8403295101435311E-3</v>
      </c>
      <c r="AP81" s="14">
        <f>(E81-R81)/'[1]Fig 1 data GIEC'!O$21</f>
        <v>4.308490424977279E-3</v>
      </c>
      <c r="AQ81" s="14">
        <f>(F81-S81)/'[1]Fig 1 data GIEC'!P$21</f>
        <v>4.8682172810626742E-3</v>
      </c>
      <c r="AR81" s="14">
        <f>(G81-T81)/'[1]Fig 1 data GIEC'!Q$21</f>
        <v>5.090325483815941E-3</v>
      </c>
      <c r="AS81" s="14">
        <f>(H81-U81)/'[1]Fig 1 data GIEC'!R$21</f>
        <v>5.339207251351008E-3</v>
      </c>
      <c r="AT81" s="14">
        <f>(I81-V81)/'[1]Fig 1 data GIEC'!S$21</f>
        <v>7.6046274355146383E-3</v>
      </c>
      <c r="AU81" s="14">
        <f>(J81-W81)/'[1]Fig 1 data GIEC'!T$21</f>
        <v>6.3970607565477511E-3</v>
      </c>
      <c r="AV81" s="14">
        <f>(K81-X81)/'[1]Fig 1 data GIEC'!U$21</f>
        <v>5.8843501391135115E-3</v>
      </c>
      <c r="AW81" s="14">
        <f>(L81-Y81)/'[1]Fig 1 data GIEC'!V$21</f>
        <v>5.0026423345699888E-3</v>
      </c>
    </row>
    <row r="82" spans="1:50" x14ac:dyDescent="0.2">
      <c r="A82" t="s">
        <v>24</v>
      </c>
      <c r="B82" t="s">
        <v>25</v>
      </c>
      <c r="C82" s="11">
        <f t="shared" ref="C82:J82" si="38">SUM(C7:C12,C28:C33,C49:C55)-SUM(C71:C81)</f>
        <v>197.95847839873068</v>
      </c>
      <c r="D82" s="11">
        <f t="shared" si="38"/>
        <v>213.54481091045307</v>
      </c>
      <c r="E82" s="11">
        <f t="shared" si="38"/>
        <v>212.52877449619564</v>
      </c>
      <c r="F82" s="11">
        <f t="shared" si="38"/>
        <v>199.36318466447676</v>
      </c>
      <c r="G82" s="11">
        <f t="shared" si="38"/>
        <v>211.64690253919093</v>
      </c>
      <c r="H82" s="11">
        <f t="shared" si="38"/>
        <v>234.52396620203081</v>
      </c>
      <c r="I82" s="11">
        <f t="shared" si="38"/>
        <v>253.45288563412873</v>
      </c>
      <c r="J82" s="11">
        <f t="shared" si="38"/>
        <v>282.24000900870908</v>
      </c>
      <c r="K82" s="11">
        <f>SUM(K7:K12,K28:K33,K49:K55)-SUM(K71:K81)</f>
        <v>301.01866440462959</v>
      </c>
      <c r="L82" s="11">
        <f>SUM(L7:L12,L28:L33,L49:L55)-SUM(L71:L81)</f>
        <v>294.94681089814844</v>
      </c>
      <c r="M82" s="14">
        <f t="shared" si="36"/>
        <v>0.26949027680649928</v>
      </c>
      <c r="N82" s="14">
        <f t="shared" si="37"/>
        <v>0.20868018487347961</v>
      </c>
      <c r="O82" s="11"/>
      <c r="P82" s="11">
        <f t="shared" ref="P82:Y82" si="39">SUM(P7:P12,P28:P33,P49:P55)-SUM(P71:P81)</f>
        <v>106.80801103056007</v>
      </c>
      <c r="Q82" s="11">
        <f t="shared" si="39"/>
        <v>98.074702199188565</v>
      </c>
      <c r="R82" s="11">
        <f t="shared" si="39"/>
        <v>111.6069039444515</v>
      </c>
      <c r="S82" s="11">
        <f t="shared" si="39"/>
        <v>119.93614774327453</v>
      </c>
      <c r="T82" s="11">
        <f t="shared" si="39"/>
        <v>126.61660548709837</v>
      </c>
      <c r="U82" s="11">
        <f t="shared" si="39"/>
        <v>126.47128830932846</v>
      </c>
      <c r="V82" s="11">
        <f t="shared" si="39"/>
        <v>122.58397814047952</v>
      </c>
      <c r="W82" s="11">
        <f t="shared" si="39"/>
        <v>142.45807497683285</v>
      </c>
      <c r="X82" s="11">
        <f t="shared" si="39"/>
        <v>144.57617077121492</v>
      </c>
      <c r="Y82" s="11">
        <f t="shared" si="39"/>
        <v>139.94835921381326</v>
      </c>
      <c r="Z82" s="11"/>
      <c r="AA82" s="11"/>
      <c r="AB82" s="11">
        <f t="shared" si="35"/>
        <v>91.150467368170609</v>
      </c>
      <c r="AC82" s="11">
        <f t="shared" si="35"/>
        <v>115.4701087112645</v>
      </c>
      <c r="AD82" s="11">
        <f t="shared" si="35"/>
        <v>100.92187055174414</v>
      </c>
      <c r="AE82" s="11">
        <f t="shared" si="35"/>
        <v>79.42703692120223</v>
      </c>
      <c r="AF82" s="11">
        <f t="shared" si="35"/>
        <v>85.030297052092564</v>
      </c>
      <c r="AG82" s="11">
        <f t="shared" si="35"/>
        <v>108.05267789270235</v>
      </c>
      <c r="AH82" s="11">
        <f t="shared" si="35"/>
        <v>130.8689074936492</v>
      </c>
      <c r="AI82" s="11">
        <f t="shared" si="35"/>
        <v>139.78193403187623</v>
      </c>
      <c r="AJ82" s="11">
        <f t="shared" si="35"/>
        <v>156.44249363341467</v>
      </c>
      <c r="AK82" s="11">
        <f t="shared" si="35"/>
        <v>154.99845168433518</v>
      </c>
      <c r="AM82" t="s">
        <v>25</v>
      </c>
      <c r="AN82" s="17">
        <f>(C82-P82)/'[1]Fig 1 data GIEC'!M$21</f>
        <v>5.2848785625302937E-2</v>
      </c>
      <c r="AO82" s="14">
        <f>(D82-Q82)/'[1]Fig 1 data GIEC'!N$21</f>
        <v>6.5490988382274004E-2</v>
      </c>
      <c r="AP82" s="14">
        <f>(E82-R82)/'[1]Fig 1 data GIEC'!O$21</f>
        <v>5.7408546246951228E-2</v>
      </c>
      <c r="AQ82" s="14">
        <f>(F82-S82)/'[1]Fig 1 data GIEC'!P$21</f>
        <v>4.4149260930144089E-2</v>
      </c>
      <c r="AR82" s="14">
        <f>(G82-T82)/'[1]Fig 1 data GIEC'!Q$21</f>
        <v>4.6765166893310325E-2</v>
      </c>
      <c r="AS82" s="14">
        <f>(H82-U82)/'[1]Fig 1 data GIEC'!R$21</f>
        <v>5.9269366364303862E-2</v>
      </c>
      <c r="AT82" s="14">
        <f>(I82-V82)/'[1]Fig 1 data GIEC'!S$21</f>
        <v>7.1720544292422569E-2</v>
      </c>
      <c r="AU82" s="14">
        <f>(J82-W82)/'[1]Fig 1 data GIEC'!T$21</f>
        <v>7.7382438244861393E-2</v>
      </c>
      <c r="AV82" s="14">
        <f>(K82-X82)/'[1]Fig 1 data GIEC'!U$21</f>
        <v>8.6828080273853012E-2</v>
      </c>
      <c r="AW82" s="14">
        <f>(L82-Y82)/'[1]Fig 1 data GIEC'!V$21</f>
        <v>9.1028040842243987E-2</v>
      </c>
    </row>
    <row r="83" spans="1:50" x14ac:dyDescent="0.2">
      <c r="B83" s="6" t="s">
        <v>49</v>
      </c>
      <c r="C83" s="64">
        <f>SUM(C71:C82)</f>
        <v>941.66810200825421</v>
      </c>
      <c r="D83" s="64">
        <f t="shared" ref="D83:J83" si="40">SUM(D71:D82)</f>
        <v>965.70268390441629</v>
      </c>
      <c r="E83" s="64">
        <f t="shared" si="40"/>
        <v>981.39854558910724</v>
      </c>
      <c r="F83" s="64">
        <f t="shared" si="40"/>
        <v>1036.0067623760817</v>
      </c>
      <c r="G83" s="64">
        <f t="shared" si="40"/>
        <v>1079.5547585899801</v>
      </c>
      <c r="H83" s="64">
        <f t="shared" si="40"/>
        <v>1123.8439641225159</v>
      </c>
      <c r="I83" s="64">
        <f t="shared" si="40"/>
        <v>1146.7641578341511</v>
      </c>
      <c r="J83" s="64">
        <f t="shared" si="40"/>
        <v>1142.5582754458587</v>
      </c>
      <c r="K83" s="64">
        <f>SUM(K71:K82)</f>
        <v>1172.541752809859</v>
      </c>
      <c r="L83" s="64">
        <f>SUM(L71:L82)</f>
        <v>1094.4617905822538</v>
      </c>
      <c r="M83" s="20"/>
      <c r="N83" s="20"/>
      <c r="O83" s="20"/>
      <c r="P83" s="20">
        <f t="shared" ref="P83:U83" si="41">SUM(P71:P82)</f>
        <v>114.72376393111061</v>
      </c>
      <c r="Q83" s="20">
        <f t="shared" si="41"/>
        <v>105.5029628603652</v>
      </c>
      <c r="R83" s="20">
        <f t="shared" si="41"/>
        <v>119.92835118703616</v>
      </c>
      <c r="S83" s="20">
        <f t="shared" si="41"/>
        <v>127.97436542048347</v>
      </c>
      <c r="T83" s="20">
        <f t="shared" si="41"/>
        <v>135.1022631564781</v>
      </c>
      <c r="U83" s="20">
        <f t="shared" si="41"/>
        <v>136.24580334369386</v>
      </c>
      <c r="V83" s="20">
        <f>SUM(V71:V82)</f>
        <v>132.28000845387047</v>
      </c>
      <c r="W83" s="20">
        <f>SUM(W71:W82)</f>
        <v>151.5938824452048</v>
      </c>
      <c r="X83" s="20">
        <f t="shared" ref="X83:Y83" si="42">SUM(X71:X82)</f>
        <v>154.75765219881021</v>
      </c>
      <c r="Y83" s="20">
        <f t="shared" si="42"/>
        <v>149.5872500191669</v>
      </c>
      <c r="Z83" s="20"/>
      <c r="AA83" s="20"/>
      <c r="AB83" s="20">
        <f t="shared" si="35"/>
        <v>826.94433807714358</v>
      </c>
      <c r="AC83" s="20">
        <f t="shared" si="35"/>
        <v>860.1997210440511</v>
      </c>
      <c r="AD83" s="20">
        <f t="shared" si="35"/>
        <v>861.47019440207112</v>
      </c>
      <c r="AE83" s="20">
        <f t="shared" si="35"/>
        <v>908.0323969555983</v>
      </c>
      <c r="AF83" s="20">
        <f t="shared" si="35"/>
        <v>944.45249543350201</v>
      </c>
      <c r="AG83" s="20">
        <f t="shared" si="35"/>
        <v>987.59816077882203</v>
      </c>
      <c r="AH83" s="20">
        <f t="shared" si="35"/>
        <v>1014.4841493802807</v>
      </c>
      <c r="AI83" s="20">
        <f t="shared" si="35"/>
        <v>990.9643930006539</v>
      </c>
      <c r="AJ83" s="20">
        <f t="shared" si="35"/>
        <v>1017.7841006110488</v>
      </c>
      <c r="AK83" s="20">
        <f t="shared" si="35"/>
        <v>944.87454056308684</v>
      </c>
      <c r="AN83" s="17">
        <f>(C83-P83)/'[1]Fig 1 data GIEC'!M$21</f>
        <v>0.4794600105622488</v>
      </c>
      <c r="AO83" s="14">
        <f>(D83-Q83)/'[1]Fig 1 data GIEC'!N$21</f>
        <v>0.48787803671510349</v>
      </c>
      <c r="AP83" s="14">
        <f>(E83-R83)/'[1]Fig 1 data GIEC'!O$21</f>
        <v>0.49003998068332144</v>
      </c>
      <c r="AQ83" s="14">
        <f>(F83-S83)/'[1]Fig 1 data GIEC'!P$21</f>
        <v>0.5047268635488471</v>
      </c>
      <c r="AR83" s="14">
        <f>(G83-T83)/'[1]Fig 1 data GIEC'!Q$21</f>
        <v>0.51943225065640508</v>
      </c>
      <c r="AS83" s="15">
        <f>(H83-U83)/'[1]Fig 1 data GIEC'!R$21</f>
        <v>0.54172019012835548</v>
      </c>
      <c r="AT83" s="14">
        <f>(I83-V83)/'[1]Fig 1 data GIEC'!S$21</f>
        <v>0.55597129037789139</v>
      </c>
      <c r="AU83" s="14">
        <f>(J83-W83)/'[1]Fig 1 data GIEC'!T$21</f>
        <v>0.5485919298179307</v>
      </c>
      <c r="AV83" s="14">
        <f>(K83-X83)/'[1]Fig 1 data GIEC'!U$21</f>
        <v>0.56488641632360137</v>
      </c>
      <c r="AW83" s="15">
        <f>(L83-Y83)/'[1]Fig 1 data GIEC'!V$21</f>
        <v>0.55490927383157695</v>
      </c>
      <c r="AX83" s="14">
        <f>((L83-Y83)/('[1]Fig 1 data GIEC'!U$20))/((K83-X83)/'[1]Fig 1 data GIEC'!$U20)-1</f>
        <v>-7.1635585586559025E-2</v>
      </c>
    </row>
    <row r="84" spans="1:50" x14ac:dyDescent="0.2">
      <c r="B84" s="22" t="s">
        <v>51</v>
      </c>
      <c r="C84" s="65">
        <f t="shared" ref="C84:L86" si="43">C14+C35+C57</f>
        <v>303.49112358022228</v>
      </c>
      <c r="D84" s="65">
        <f t="shared" si="43"/>
        <v>312.13084512422688</v>
      </c>
      <c r="E84" s="65">
        <f t="shared" si="43"/>
        <v>303.45639318149699</v>
      </c>
      <c r="F84" s="65">
        <f t="shared" si="43"/>
        <v>289.22229016449597</v>
      </c>
      <c r="G84" s="65">
        <f t="shared" si="43"/>
        <v>305.72301290185209</v>
      </c>
      <c r="H84" s="65">
        <f t="shared" si="43"/>
        <v>307.23202765652303</v>
      </c>
      <c r="I84" s="65">
        <f t="shared" si="43"/>
        <v>323.24649228732193</v>
      </c>
      <c r="J84" s="65">
        <f t="shared" si="43"/>
        <v>297.78428612680824</v>
      </c>
      <c r="K84" s="65">
        <f t="shared" si="43"/>
        <v>300.65951472912525</v>
      </c>
      <c r="L84" s="65">
        <f t="shared" si="43"/>
        <v>287.21066290136685</v>
      </c>
      <c r="M84" s="20"/>
      <c r="N84" s="20"/>
      <c r="O84" s="20"/>
      <c r="P84" s="65">
        <f t="shared" ref="P84:Y86" si="44">P14+P35+P57</f>
        <v>303.49112358022228</v>
      </c>
      <c r="Q84" s="65">
        <f t="shared" si="44"/>
        <v>312.13084512422688</v>
      </c>
      <c r="R84" s="65">
        <f t="shared" si="44"/>
        <v>303.45639318149699</v>
      </c>
      <c r="S84" s="65">
        <f t="shared" si="44"/>
        <v>289.22229016449597</v>
      </c>
      <c r="T84" s="65">
        <f t="shared" si="44"/>
        <v>305.72301290185209</v>
      </c>
      <c r="U84" s="65">
        <f t="shared" si="44"/>
        <v>307.23202765652303</v>
      </c>
      <c r="V84" s="65">
        <f t="shared" si="44"/>
        <v>323.24649228732193</v>
      </c>
      <c r="W84" s="65">
        <f t="shared" si="44"/>
        <v>297.78428612680824</v>
      </c>
      <c r="X84" s="65">
        <f t="shared" si="44"/>
        <v>300.65951472912525</v>
      </c>
      <c r="Y84" s="65">
        <f t="shared" si="44"/>
        <v>287.21066290136685</v>
      </c>
      <c r="Z84" s="65"/>
      <c r="AB84" s="65">
        <f t="shared" si="35"/>
        <v>0</v>
      </c>
      <c r="AC84" s="65">
        <f t="shared" si="35"/>
        <v>0</v>
      </c>
      <c r="AD84" s="65">
        <f t="shared" si="35"/>
        <v>0</v>
      </c>
      <c r="AE84" s="65">
        <f t="shared" si="35"/>
        <v>0</v>
      </c>
      <c r="AF84" s="65">
        <f t="shared" si="35"/>
        <v>0</v>
      </c>
      <c r="AG84" s="65">
        <f t="shared" si="35"/>
        <v>0</v>
      </c>
      <c r="AH84" s="65">
        <f t="shared" si="35"/>
        <v>0</v>
      </c>
      <c r="AI84" s="65">
        <f t="shared" si="35"/>
        <v>0</v>
      </c>
      <c r="AJ84" s="65">
        <f t="shared" si="35"/>
        <v>0</v>
      </c>
      <c r="AK84" s="65">
        <f t="shared" si="35"/>
        <v>0</v>
      </c>
      <c r="AN84" s="5"/>
      <c r="AX84" s="14"/>
    </row>
    <row r="85" spans="1:50" x14ac:dyDescent="0.2">
      <c r="B85" s="6" t="s">
        <v>28</v>
      </c>
      <c r="C85" s="59">
        <f t="shared" si="43"/>
        <v>1245.1592255884766</v>
      </c>
      <c r="D85" s="59">
        <f t="shared" si="43"/>
        <v>1277.8335290286432</v>
      </c>
      <c r="E85" s="59">
        <f t="shared" si="43"/>
        <v>1284.8549387706043</v>
      </c>
      <c r="F85" s="59">
        <f t="shared" si="43"/>
        <v>1325.2290525405779</v>
      </c>
      <c r="G85" s="59">
        <f t="shared" si="43"/>
        <v>1385.277771491832</v>
      </c>
      <c r="H85" s="59">
        <f t="shared" si="43"/>
        <v>1431.0759917790388</v>
      </c>
      <c r="I85" s="59">
        <f t="shared" si="43"/>
        <v>1470.0106501214727</v>
      </c>
      <c r="J85" s="59">
        <f t="shared" si="43"/>
        <v>1440.3425615726667</v>
      </c>
      <c r="K85" s="59">
        <f t="shared" si="43"/>
        <v>1473.2012675389838</v>
      </c>
      <c r="L85" s="59">
        <f t="shared" si="43"/>
        <v>1381.6724534836203</v>
      </c>
      <c r="M85" s="59"/>
      <c r="N85" s="59"/>
      <c r="O85" s="59"/>
      <c r="P85" s="59">
        <f t="shared" si="44"/>
        <v>418.21488751133285</v>
      </c>
      <c r="Q85" s="59">
        <f t="shared" si="44"/>
        <v>417.63380798459207</v>
      </c>
      <c r="R85" s="59">
        <f t="shared" si="44"/>
        <v>423.38474436853312</v>
      </c>
      <c r="S85" s="59">
        <f t="shared" si="44"/>
        <v>417.19665558497945</v>
      </c>
      <c r="T85" s="59">
        <f t="shared" si="44"/>
        <v>440.82527605833025</v>
      </c>
      <c r="U85" s="59">
        <f t="shared" si="44"/>
        <v>443.4778310002169</v>
      </c>
      <c r="V85" s="59">
        <f t="shared" si="44"/>
        <v>455.52650074119236</v>
      </c>
      <c r="W85" s="59">
        <f t="shared" si="44"/>
        <v>449.37816857201307</v>
      </c>
      <c r="X85" s="59">
        <f t="shared" si="44"/>
        <v>455.41716692793551</v>
      </c>
      <c r="Y85" s="59">
        <f t="shared" si="44"/>
        <v>436.79791292053375</v>
      </c>
      <c r="Z85" s="59"/>
      <c r="AB85" s="59">
        <f t="shared" si="35"/>
        <v>826.94433807714381</v>
      </c>
      <c r="AC85" s="59">
        <f t="shared" si="35"/>
        <v>860.1997210440511</v>
      </c>
      <c r="AD85" s="59">
        <f t="shared" si="35"/>
        <v>861.47019440207123</v>
      </c>
      <c r="AE85" s="59">
        <f t="shared" si="35"/>
        <v>908.03239695559841</v>
      </c>
      <c r="AF85" s="59">
        <f t="shared" si="35"/>
        <v>944.45249543350178</v>
      </c>
      <c r="AG85" s="59">
        <f t="shared" si="35"/>
        <v>987.59816077882192</v>
      </c>
      <c r="AH85" s="59">
        <f t="shared" si="35"/>
        <v>1014.4841493802803</v>
      </c>
      <c r="AI85" s="59">
        <f t="shared" si="35"/>
        <v>990.96439300065367</v>
      </c>
      <c r="AJ85" s="59">
        <f t="shared" si="35"/>
        <v>1017.7841006110482</v>
      </c>
      <c r="AK85" s="59">
        <f t="shared" si="35"/>
        <v>944.87454056308661</v>
      </c>
    </row>
    <row r="86" spans="1:50" x14ac:dyDescent="0.2">
      <c r="B86" s="28" t="s">
        <v>29</v>
      </c>
      <c r="C86" s="66">
        <f t="shared" si="43"/>
        <v>241.82264527683262</v>
      </c>
      <c r="D86" s="66">
        <f t="shared" si="43"/>
        <v>240.6344710175365</v>
      </c>
      <c r="E86" s="66">
        <f t="shared" si="43"/>
        <v>237.96025249837447</v>
      </c>
      <c r="F86" s="66">
        <f t="shared" si="43"/>
        <v>235.60060959831605</v>
      </c>
      <c r="G86" s="66">
        <f t="shared" si="43"/>
        <v>243.92997421373494</v>
      </c>
      <c r="H86" s="66">
        <f t="shared" si="43"/>
        <v>253.67839351219297</v>
      </c>
      <c r="I86" s="66">
        <f t="shared" si="43"/>
        <v>264.98271959171194</v>
      </c>
      <c r="J86" s="66">
        <f t="shared" si="43"/>
        <v>237.55713685703202</v>
      </c>
      <c r="K86" s="66">
        <f t="shared" si="43"/>
        <v>241.45192823788159</v>
      </c>
      <c r="L86" s="66">
        <f t="shared" si="43"/>
        <v>231.70099118283585</v>
      </c>
      <c r="M86" s="11"/>
      <c r="N86" s="11"/>
      <c r="O86" s="11"/>
      <c r="P86" s="67">
        <f t="shared" si="44"/>
        <v>303.49112358022228</v>
      </c>
      <c r="Q86" s="67">
        <f t="shared" si="44"/>
        <v>312.13084512422688</v>
      </c>
      <c r="R86" s="67">
        <f t="shared" si="44"/>
        <v>303.45639318149699</v>
      </c>
      <c r="S86" s="67">
        <f t="shared" si="44"/>
        <v>287.34218088127966</v>
      </c>
      <c r="T86" s="67">
        <f t="shared" si="44"/>
        <v>305.72301290185209</v>
      </c>
      <c r="U86" s="67">
        <f t="shared" si="44"/>
        <v>303.39251854945888</v>
      </c>
      <c r="V86" s="67">
        <f t="shared" si="44"/>
        <v>316.74377341142088</v>
      </c>
      <c r="W86" s="67">
        <f t="shared" si="44"/>
        <v>295.74271425208121</v>
      </c>
      <c r="X86" s="67">
        <f t="shared" si="44"/>
        <v>309.50235533344409</v>
      </c>
      <c r="Y86" s="67">
        <f t="shared" si="44"/>
        <v>284.14861690011946</v>
      </c>
      <c r="Z86" s="67"/>
      <c r="AB86" s="67">
        <f t="shared" si="35"/>
        <v>-61.668478303389662</v>
      </c>
      <c r="AC86" s="67">
        <f t="shared" si="35"/>
        <v>-71.496374106690382</v>
      </c>
      <c r="AD86" s="67">
        <f t="shared" si="35"/>
        <v>-65.496140683122519</v>
      </c>
      <c r="AE86" s="67">
        <f t="shared" si="35"/>
        <v>-51.741571282963605</v>
      </c>
      <c r="AF86" s="67">
        <f t="shared" si="35"/>
        <v>-61.79303868811715</v>
      </c>
      <c r="AG86" s="67">
        <f t="shared" si="35"/>
        <v>-49.714125037265916</v>
      </c>
      <c r="AH86" s="67">
        <f t="shared" si="35"/>
        <v>-51.761053819708934</v>
      </c>
      <c r="AI86" s="67">
        <f t="shared" si="35"/>
        <v>-58.185577395049194</v>
      </c>
      <c r="AJ86" s="67">
        <f t="shared" si="35"/>
        <v>-68.050427095562497</v>
      </c>
      <c r="AK86" s="67">
        <f t="shared" si="35"/>
        <v>-52.447625717283614</v>
      </c>
      <c r="AN86">
        <v>2000</v>
      </c>
      <c r="AO86">
        <v>2009</v>
      </c>
    </row>
    <row r="87" spans="1:50" x14ac:dyDescent="0.2">
      <c r="P87" s="11"/>
      <c r="Q87" s="11"/>
      <c r="R87" s="11"/>
      <c r="S87" s="11"/>
      <c r="T87" s="11"/>
      <c r="U87" s="11"/>
      <c r="V87" s="11"/>
      <c r="W87" s="11"/>
      <c r="X87" s="11"/>
      <c r="Y87" s="11"/>
      <c r="AM87" t="str">
        <f>AM71</f>
        <v>Russia</v>
      </c>
      <c r="AN87" s="18">
        <f t="shared" ref="AN87:AN98" si="45">AN71</f>
        <v>0.14748509602372109</v>
      </c>
      <c r="AO87" s="68">
        <f>AW71</f>
        <v>0.20913968629877153</v>
      </c>
    </row>
    <row r="88" spans="1:50" x14ac:dyDescent="0.2">
      <c r="P88" s="11"/>
      <c r="Q88" s="11"/>
      <c r="R88" s="11"/>
      <c r="S88" s="11"/>
      <c r="T88" s="11"/>
      <c r="U88" s="11"/>
      <c r="V88" s="11"/>
      <c r="W88" s="11"/>
      <c r="X88" s="11"/>
      <c r="Y88" s="11"/>
      <c r="AM88" t="str">
        <f t="shared" ref="AM88:AM98" si="46">AM72</f>
        <v>Norway</v>
      </c>
      <c r="AN88" s="18">
        <f t="shared" si="45"/>
        <v>9.293862340961781E-2</v>
      </c>
      <c r="AO88" s="68">
        <f t="shared" ref="AO88:AO98" si="47">AW72</f>
        <v>0.10151680236735354</v>
      </c>
    </row>
    <row r="89" spans="1:50" x14ac:dyDescent="0.2">
      <c r="A89" t="s">
        <v>59</v>
      </c>
      <c r="C89" s="11">
        <f t="shared" ref="C89:J89" si="48">C13+C14-C15+C34+C35-C36+C56+C57-C58+C83+C84-C85</f>
        <v>0</v>
      </c>
      <c r="D89" s="11">
        <f t="shared" si="48"/>
        <v>0</v>
      </c>
      <c r="E89" s="11">
        <f t="shared" si="48"/>
        <v>0</v>
      </c>
      <c r="F89" s="11">
        <f t="shared" si="48"/>
        <v>0</v>
      </c>
      <c r="G89" s="11">
        <f t="shared" si="48"/>
        <v>0</v>
      </c>
      <c r="H89" s="11">
        <f t="shared" si="48"/>
        <v>0</v>
      </c>
      <c r="I89" s="11">
        <f t="shared" si="48"/>
        <v>0</v>
      </c>
      <c r="J89" s="11">
        <f t="shared" si="48"/>
        <v>0</v>
      </c>
      <c r="K89" s="11">
        <f>K13+K14-K15+K34+K35-K36+K56+K57-K58+K83+K84-K85</f>
        <v>0</v>
      </c>
      <c r="L89" s="11"/>
      <c r="P89" s="11">
        <f t="shared" ref="P89:Y89" si="49">P13+P14-P15+P34+P35-P36+P56+P57-P58+P83+P84-P85</f>
        <v>0</v>
      </c>
      <c r="Q89" s="11">
        <f t="shared" si="49"/>
        <v>0</v>
      </c>
      <c r="R89" s="11">
        <f t="shared" si="49"/>
        <v>0</v>
      </c>
      <c r="S89" s="11">
        <f t="shared" si="49"/>
        <v>0</v>
      </c>
      <c r="T89" s="11">
        <f t="shared" si="49"/>
        <v>0</v>
      </c>
      <c r="U89" s="11">
        <f t="shared" si="49"/>
        <v>0</v>
      </c>
      <c r="V89" s="11">
        <f t="shared" si="49"/>
        <v>0</v>
      </c>
      <c r="W89" s="11">
        <f t="shared" si="49"/>
        <v>0</v>
      </c>
      <c r="X89" s="11">
        <f t="shared" si="49"/>
        <v>0</v>
      </c>
      <c r="Y89" s="11">
        <f t="shared" si="49"/>
        <v>0</v>
      </c>
      <c r="AB89" s="11">
        <f t="shared" ref="AB89:AK89" si="50">AB13+AB14-AB15+AB34+AB35-AB36+AB56+AB57-AB58+AB83+AB84-AB85</f>
        <v>0</v>
      </c>
      <c r="AC89" s="11">
        <f t="shared" si="50"/>
        <v>0</v>
      </c>
      <c r="AD89" s="11">
        <f t="shared" si="50"/>
        <v>0</v>
      </c>
      <c r="AE89" s="11">
        <f t="shared" si="50"/>
        <v>0</v>
      </c>
      <c r="AF89" s="11">
        <f t="shared" si="50"/>
        <v>0</v>
      </c>
      <c r="AG89" s="11">
        <f t="shared" si="50"/>
        <v>0</v>
      </c>
      <c r="AH89" s="11">
        <f t="shared" si="50"/>
        <v>0</v>
      </c>
      <c r="AI89" s="11">
        <f t="shared" si="50"/>
        <v>0</v>
      </c>
      <c r="AJ89" s="11">
        <f t="shared" si="50"/>
        <v>0</v>
      </c>
      <c r="AK89" s="11">
        <f t="shared" si="50"/>
        <v>0</v>
      </c>
      <c r="AM89" t="str">
        <f t="shared" si="46"/>
        <v>Algeria</v>
      </c>
      <c r="AN89" s="18">
        <f t="shared" si="45"/>
        <v>4.0328870214047893E-2</v>
      </c>
      <c r="AO89" s="68">
        <f t="shared" si="47"/>
        <v>3.0476019651545824E-2</v>
      </c>
    </row>
    <row r="90" spans="1:50" x14ac:dyDescent="0.2">
      <c r="AM90" t="str">
        <f t="shared" si="46"/>
        <v>Nigeria</v>
      </c>
      <c r="AN90" s="18">
        <f t="shared" si="45"/>
        <v>1.5280580813718612E-2</v>
      </c>
      <c r="AO90" s="18">
        <f t="shared" si="47"/>
        <v>1.7983751970223515E-2</v>
      </c>
    </row>
    <row r="91" spans="1:50" x14ac:dyDescent="0.2">
      <c r="B91" s="6"/>
      <c r="P91" s="6"/>
      <c r="AM91" t="str">
        <f t="shared" si="46"/>
        <v>Libya</v>
      </c>
      <c r="AN91" s="18">
        <f t="shared" si="45"/>
        <v>3.130733042834237E-2</v>
      </c>
      <c r="AO91" s="68">
        <f t="shared" si="47"/>
        <v>3.5412406711241115E-2</v>
      </c>
    </row>
    <row r="92" spans="1:50" x14ac:dyDescent="0.2">
      <c r="AM92" t="str">
        <f t="shared" si="46"/>
        <v>Saudi Arabia</v>
      </c>
      <c r="AN92" s="18">
        <f t="shared" si="45"/>
        <v>3.9287319327029585E-2</v>
      </c>
      <c r="AO92" s="18">
        <f t="shared" si="47"/>
        <v>1.9633753297477241E-2</v>
      </c>
    </row>
    <row r="93" spans="1:50" x14ac:dyDescent="0.2"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AM93" t="str">
        <f t="shared" si="46"/>
        <v>Iran</v>
      </c>
      <c r="AN93" s="18">
        <f t="shared" si="45"/>
        <v>2.09231542725383E-2</v>
      </c>
      <c r="AO93" s="18">
        <f t="shared" si="47"/>
        <v>1.5814696724468974E-2</v>
      </c>
    </row>
    <row r="94" spans="1:50" x14ac:dyDescent="0.2"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AM94" t="str">
        <f t="shared" si="46"/>
        <v>South Africa</v>
      </c>
      <c r="AN94" s="18">
        <f t="shared" si="45"/>
        <v>1.5813478585022932E-2</v>
      </c>
      <c r="AO94" s="18">
        <f t="shared" si="47"/>
        <v>1.1067956755160912E-2</v>
      </c>
    </row>
    <row r="95" spans="1:50" x14ac:dyDescent="0.2"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AM95" t="str">
        <f t="shared" si="46"/>
        <v>Australia</v>
      </c>
      <c r="AN95" s="18">
        <f t="shared" si="45"/>
        <v>1.108954140234778E-2</v>
      </c>
      <c r="AO95" s="18">
        <f t="shared" si="47"/>
        <v>5.3781007553267207E-3</v>
      </c>
    </row>
    <row r="96" spans="1:50" x14ac:dyDescent="0.2"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AM96" t="str">
        <f t="shared" si="46"/>
        <v>Colombia</v>
      </c>
      <c r="AN96" s="18">
        <f t="shared" si="45"/>
        <v>8.6950246519607657E-3</v>
      </c>
      <c r="AO96" s="18">
        <f t="shared" si="47"/>
        <v>1.2455416123193541E-2</v>
      </c>
    </row>
    <row r="97" spans="1:41" x14ac:dyDescent="0.2"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AM97" t="str">
        <f t="shared" si="46"/>
        <v>Indonesia</v>
      </c>
      <c r="AN97" s="18">
        <f t="shared" si="45"/>
        <v>3.4622058085988193E-3</v>
      </c>
      <c r="AO97" s="18">
        <f t="shared" si="47"/>
        <v>5.0026423345699888E-3</v>
      </c>
    </row>
    <row r="98" spans="1:41" x14ac:dyDescent="0.2">
      <c r="AM98" t="str">
        <f t="shared" si="46"/>
        <v>Other countries</v>
      </c>
      <c r="AN98" s="18">
        <f t="shared" si="45"/>
        <v>5.2848785625302937E-2</v>
      </c>
      <c r="AO98" s="18">
        <f t="shared" si="47"/>
        <v>9.1028040842243987E-2</v>
      </c>
    </row>
    <row r="100" spans="1:41" ht="13.5" thickBot="1" x14ac:dyDescent="0.25">
      <c r="A100" s="70" t="s">
        <v>60</v>
      </c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</row>
    <row r="101" spans="1:41" ht="24" customHeight="1" x14ac:dyDescent="0.2">
      <c r="A101" s="71" t="s">
        <v>61</v>
      </c>
      <c r="B101" s="71" t="s">
        <v>62</v>
      </c>
      <c r="C101" s="72" t="s">
        <v>63</v>
      </c>
      <c r="D101" s="72"/>
      <c r="E101" s="72"/>
      <c r="F101" s="72"/>
      <c r="G101" s="72" t="s">
        <v>64</v>
      </c>
      <c r="H101" s="72"/>
      <c r="I101" s="72"/>
      <c r="J101" s="72"/>
      <c r="K101" s="72" t="s">
        <v>65</v>
      </c>
      <c r="L101" s="72"/>
      <c r="M101" s="72"/>
      <c r="N101" s="72"/>
      <c r="O101" s="72"/>
      <c r="P101" s="11"/>
      <c r="Q101" s="11"/>
      <c r="R101" s="11"/>
      <c r="S101" s="11"/>
      <c r="T101" s="11"/>
      <c r="U101" s="11"/>
      <c r="V101" s="11"/>
    </row>
    <row r="102" spans="1:41" x14ac:dyDescent="0.2">
      <c r="A102" s="73"/>
      <c r="B102" s="74"/>
      <c r="C102" s="75" t="s">
        <v>66</v>
      </c>
      <c r="D102" s="75"/>
      <c r="E102" s="75" t="s">
        <v>67</v>
      </c>
      <c r="F102" s="75"/>
      <c r="G102" s="75" t="s">
        <v>66</v>
      </c>
      <c r="H102" s="75"/>
      <c r="I102" s="75" t="s">
        <v>67</v>
      </c>
      <c r="J102" s="75"/>
      <c r="K102" s="75" t="s">
        <v>66</v>
      </c>
      <c r="L102" s="75"/>
      <c r="M102" s="75"/>
      <c r="N102" s="75" t="s">
        <v>66</v>
      </c>
      <c r="O102" s="75"/>
      <c r="P102" s="11"/>
      <c r="Q102" s="11"/>
      <c r="R102" s="11"/>
      <c r="S102" s="11"/>
      <c r="T102" s="11"/>
      <c r="U102" s="11"/>
      <c r="V102" s="11"/>
    </row>
    <row r="103" spans="1:41" ht="13.5" thickBot="1" x14ac:dyDescent="0.25">
      <c r="A103" s="76"/>
      <c r="B103" s="77">
        <v>2009</v>
      </c>
      <c r="C103" s="77">
        <v>2020</v>
      </c>
      <c r="D103" s="77">
        <v>2030</v>
      </c>
      <c r="E103" s="77">
        <v>2020</v>
      </c>
      <c r="F103" s="77">
        <v>2030</v>
      </c>
      <c r="G103" s="77">
        <v>2020</v>
      </c>
      <c r="H103" s="77">
        <v>2030</v>
      </c>
      <c r="I103" s="77">
        <v>2020</v>
      </c>
      <c r="J103" s="77">
        <v>2030</v>
      </c>
      <c r="K103" s="77">
        <v>2020</v>
      </c>
      <c r="L103" s="77"/>
      <c r="M103" s="77">
        <v>2030</v>
      </c>
      <c r="N103" s="77">
        <v>2020</v>
      </c>
      <c r="O103" s="77">
        <v>2030</v>
      </c>
      <c r="P103" s="11"/>
      <c r="Q103" s="11"/>
      <c r="R103" s="11"/>
      <c r="S103" s="11"/>
      <c r="T103" s="11"/>
      <c r="U103" s="11"/>
      <c r="V103" s="11"/>
    </row>
    <row r="104" spans="1:41" x14ac:dyDescent="0.2">
      <c r="A104" s="78" t="s">
        <v>68</v>
      </c>
      <c r="B104" s="79">
        <f>AK56/VLOOKUP($A104,'[1]Fig 1 data GIEC'!$A$13:$Z$22,MATCH(B$103,'[1]Fig 1 data GIEC'!$A$13:$Z$13,0),0)</f>
        <v>0.43647518861983226</v>
      </c>
      <c r="C104" s="80">
        <v>0.44</v>
      </c>
      <c r="D104" s="80">
        <v>0.47</v>
      </c>
      <c r="E104" s="80">
        <v>0.4</v>
      </c>
      <c r="F104" s="80">
        <v>0.41</v>
      </c>
      <c r="G104" s="80">
        <v>0.44</v>
      </c>
      <c r="H104" s="80">
        <v>0.47</v>
      </c>
      <c r="I104" s="80">
        <v>0.4</v>
      </c>
      <c r="J104" s="80">
        <v>0.41</v>
      </c>
      <c r="K104" s="80">
        <v>0.58499999999999996</v>
      </c>
      <c r="L104" s="80"/>
      <c r="M104" s="80">
        <v>0.625</v>
      </c>
      <c r="N104" s="80">
        <v>0.58499999999999996</v>
      </c>
      <c r="O104" s="80">
        <v>0.625</v>
      </c>
      <c r="P104" s="11"/>
      <c r="Q104" s="11"/>
      <c r="R104" s="11"/>
      <c r="S104" s="11"/>
      <c r="T104" s="11"/>
      <c r="U104" s="11"/>
      <c r="V104" s="11"/>
    </row>
    <row r="105" spans="1:41" x14ac:dyDescent="0.2">
      <c r="A105" s="78" t="s">
        <v>46</v>
      </c>
      <c r="B105" s="79">
        <f>AK34/VLOOKUP($A105,'[1]Fig 1 data GIEC'!$A$13:$Z$22,MATCH(B$103,'[1]Fig 1 data GIEC'!$A$13:$Z$13,0),0)</f>
        <v>0.8994329365601792</v>
      </c>
      <c r="C105" s="81">
        <v>0.87</v>
      </c>
      <c r="D105" s="81">
        <v>0.92</v>
      </c>
      <c r="E105" s="81">
        <v>0.86</v>
      </c>
      <c r="F105" s="81">
        <v>0.93</v>
      </c>
      <c r="G105" s="81">
        <v>0.87</v>
      </c>
      <c r="H105" s="81">
        <v>0.92</v>
      </c>
      <c r="I105" s="81">
        <v>0.86</v>
      </c>
      <c r="J105" s="81">
        <v>0.93</v>
      </c>
      <c r="K105" s="80">
        <v>1.01</v>
      </c>
      <c r="L105" s="80"/>
      <c r="M105" s="80">
        <v>1.03</v>
      </c>
      <c r="N105" s="80">
        <v>1.01</v>
      </c>
      <c r="O105" s="80">
        <v>1.03</v>
      </c>
    </row>
    <row r="106" spans="1:41" x14ac:dyDescent="0.2">
      <c r="A106" s="78" t="s">
        <v>69</v>
      </c>
      <c r="B106" s="79">
        <f>AK13/VLOOKUP($A106,'[1]Fig 1 data GIEC'!$A$13:$Z$22,MATCH(B$103,'[1]Fig 1 data GIEC'!$A$13:$Z$13,0),0)</f>
        <v>0.64232933184704344</v>
      </c>
      <c r="C106" s="81">
        <v>0.74</v>
      </c>
      <c r="D106" s="81">
        <v>0.79</v>
      </c>
      <c r="E106" s="81">
        <v>0.73</v>
      </c>
      <c r="F106" s="81">
        <v>0.76</v>
      </c>
      <c r="G106" s="81">
        <v>0.74</v>
      </c>
      <c r="H106" s="81">
        <v>0.79</v>
      </c>
      <c r="I106" s="81">
        <v>0.73</v>
      </c>
      <c r="J106" s="81">
        <v>0.76</v>
      </c>
      <c r="K106" s="80">
        <v>0.77</v>
      </c>
      <c r="L106" s="80"/>
      <c r="M106" s="80">
        <v>0.84</v>
      </c>
      <c r="N106" s="80">
        <v>0.77</v>
      </c>
      <c r="O106" s="80">
        <v>0.84</v>
      </c>
    </row>
    <row r="107" spans="1:41" ht="64.5" customHeight="1" x14ac:dyDescent="0.2">
      <c r="A107" s="78" t="s">
        <v>70</v>
      </c>
      <c r="B107" s="82">
        <f>'[1]Fig 4'!F56/'[1]Fig 4'!G56</f>
        <v>7.6405589764822303E-4</v>
      </c>
      <c r="C107" s="83" t="s">
        <v>71</v>
      </c>
      <c r="D107" s="83" t="s">
        <v>71</v>
      </c>
      <c r="E107" s="83" t="s">
        <v>71</v>
      </c>
      <c r="F107" s="83" t="s">
        <v>71</v>
      </c>
      <c r="G107" s="83" t="s">
        <v>71</v>
      </c>
      <c r="H107" s="83" t="s">
        <v>71</v>
      </c>
      <c r="I107" s="83" t="s">
        <v>71</v>
      </c>
      <c r="J107" s="83" t="s">
        <v>71</v>
      </c>
      <c r="K107" s="84">
        <v>3.0000000000000001E-3</v>
      </c>
      <c r="L107" s="84"/>
      <c r="M107" s="84">
        <v>3.0000000000000001E-3</v>
      </c>
      <c r="N107" s="84">
        <v>3.0000000000000001E-3</v>
      </c>
      <c r="O107" s="84">
        <v>3.0000000000000001E-3</v>
      </c>
      <c r="P107" s="11"/>
      <c r="Q107" s="11"/>
      <c r="R107" s="11"/>
      <c r="S107" s="11"/>
      <c r="T107" s="11"/>
      <c r="U107" s="11"/>
      <c r="V107" s="11"/>
    </row>
    <row r="108" spans="1:41" ht="62.25" customHeight="1" thickBot="1" x14ac:dyDescent="0.25">
      <c r="A108" s="85" t="s">
        <v>72</v>
      </c>
      <c r="B108" s="86">
        <f>'[1]Fig 4'!H56/100</f>
        <v>0.5516489453855663</v>
      </c>
      <c r="C108" s="87">
        <v>0.52500000000000002</v>
      </c>
      <c r="D108" s="87">
        <v>0.51700000000000002</v>
      </c>
      <c r="E108" s="87">
        <v>0.49</v>
      </c>
      <c r="F108" s="87">
        <v>0.46300000000000002</v>
      </c>
      <c r="G108" s="87">
        <v>0.52500000000000002</v>
      </c>
      <c r="H108" s="87">
        <v>0.51700000000000002</v>
      </c>
      <c r="I108" s="87">
        <v>0.49</v>
      </c>
      <c r="J108" s="87">
        <v>0.46300000000000002</v>
      </c>
      <c r="K108" s="87">
        <v>0.66</v>
      </c>
      <c r="L108" s="87"/>
      <c r="M108" s="87">
        <v>0.68400000000000005</v>
      </c>
      <c r="N108" s="87">
        <v>0.66</v>
      </c>
      <c r="O108" s="87">
        <v>0.68400000000000005</v>
      </c>
      <c r="P108" s="11"/>
      <c r="Q108" s="11"/>
      <c r="R108" s="11"/>
      <c r="S108" s="11"/>
      <c r="T108" s="11"/>
      <c r="U108" s="11"/>
      <c r="V108" s="11"/>
    </row>
    <row r="109" spans="1:41" x14ac:dyDescent="0.2">
      <c r="A109" s="88" t="s">
        <v>73</v>
      </c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</row>
    <row r="110" spans="1:41" x14ac:dyDescent="0.2">
      <c r="A110" s="88" t="s">
        <v>74</v>
      </c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</row>
    <row r="111" spans="1:41" x14ac:dyDescent="0.2">
      <c r="A111" s="89" t="s">
        <v>75</v>
      </c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</row>
    <row r="113" spans="2:12" x14ac:dyDescent="0.2">
      <c r="B113" s="6"/>
    </row>
    <row r="115" spans="2:12" x14ac:dyDescent="0.2">
      <c r="J115" s="90"/>
      <c r="K115" s="90"/>
      <c r="L115" s="90"/>
    </row>
    <row r="116" spans="2:12" x14ac:dyDescent="0.2">
      <c r="J116" s="90"/>
      <c r="K116" s="90"/>
      <c r="L116" s="90"/>
    </row>
    <row r="117" spans="2:12" x14ac:dyDescent="0.2">
      <c r="J117" s="90"/>
      <c r="K117" s="90"/>
      <c r="L117" s="90"/>
    </row>
    <row r="118" spans="2:12" x14ac:dyDescent="0.2">
      <c r="J118" s="90"/>
      <c r="K118" s="90"/>
      <c r="L118" s="90"/>
    </row>
    <row r="119" spans="2:12" x14ac:dyDescent="0.2">
      <c r="J119" s="90"/>
      <c r="K119" s="90"/>
      <c r="L119" s="90"/>
    </row>
    <row r="120" spans="2:12" x14ac:dyDescent="0.2">
      <c r="J120" s="90"/>
      <c r="K120" s="90"/>
      <c r="L120" s="90"/>
    </row>
    <row r="121" spans="2:12" x14ac:dyDescent="0.2">
      <c r="J121" s="90"/>
      <c r="K121" s="90"/>
      <c r="L121" s="90"/>
    </row>
    <row r="122" spans="2:12" x14ac:dyDescent="0.2">
      <c r="J122" s="90"/>
      <c r="K122" s="90"/>
      <c r="L122" s="90"/>
    </row>
    <row r="123" spans="2:12" x14ac:dyDescent="0.2">
      <c r="J123" s="90"/>
      <c r="K123" s="90"/>
      <c r="L123" s="90"/>
    </row>
    <row r="124" spans="2:12" x14ac:dyDescent="0.2">
      <c r="J124" s="90"/>
      <c r="K124" s="90"/>
      <c r="L124" s="90"/>
    </row>
    <row r="125" spans="2:12" x14ac:dyDescent="0.2">
      <c r="J125" s="90"/>
      <c r="K125" s="90"/>
      <c r="L125" s="90"/>
    </row>
    <row r="126" spans="2:12" x14ac:dyDescent="0.2">
      <c r="J126" s="90"/>
      <c r="K126" s="90"/>
      <c r="L126" s="90"/>
    </row>
    <row r="127" spans="2:12" x14ac:dyDescent="0.2">
      <c r="J127" s="90"/>
      <c r="K127" s="90"/>
      <c r="L127" s="90"/>
    </row>
    <row r="128" spans="2:12" x14ac:dyDescent="0.2">
      <c r="J128" s="90"/>
      <c r="K128" s="90"/>
      <c r="L128" s="90"/>
    </row>
    <row r="129" spans="10:12" x14ac:dyDescent="0.2">
      <c r="J129" s="90"/>
      <c r="K129" s="90"/>
      <c r="L129" s="90"/>
    </row>
    <row r="130" spans="10:12" x14ac:dyDescent="0.2">
      <c r="J130" s="90"/>
      <c r="K130" s="90"/>
      <c r="L130" s="90"/>
    </row>
    <row r="131" spans="10:12" x14ac:dyDescent="0.2">
      <c r="J131" s="90"/>
      <c r="K131" s="90"/>
      <c r="L131" s="90"/>
    </row>
    <row r="132" spans="10:12" x14ac:dyDescent="0.2">
      <c r="J132" s="90"/>
      <c r="K132" s="90"/>
      <c r="L132" s="90"/>
    </row>
    <row r="133" spans="10:12" x14ac:dyDescent="0.2">
      <c r="J133" s="90"/>
      <c r="K133" s="90"/>
      <c r="L133" s="90"/>
    </row>
    <row r="135" spans="10:12" x14ac:dyDescent="0.2">
      <c r="J135" s="91"/>
      <c r="K135" s="91"/>
      <c r="L135" s="91"/>
    </row>
  </sheetData>
  <mergeCells count="9">
    <mergeCell ref="C101:F101"/>
    <mergeCell ref="G101:J101"/>
    <mergeCell ref="K101:O101"/>
    <mergeCell ref="C102:D102"/>
    <mergeCell ref="E102:F102"/>
    <mergeCell ref="G102:H102"/>
    <mergeCell ref="I102:J102"/>
    <mergeCell ref="K102:M102"/>
    <mergeCell ref="N102:O102"/>
  </mergeCells>
  <pageMargins left="0.75" right="0.75" top="1" bottom="1" header="0.5" footer="0.5"/>
  <pageSetup paperSize="260" orientation="landscape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1 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2012-02-02T09:34:27Z</dcterms:created>
  <dcterms:modified xsi:type="dcterms:W3CDTF">2012-02-02T09:45:08Z</dcterms:modified>
</cp:coreProperties>
</file>