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4940" windowHeight="7620" activeTab="0"/>
  </bookViews>
  <sheets>
    <sheet name="SO2 chart - NEW EEA32" sheetId="1" r:id="rId1"/>
    <sheet name="data" sheetId="2" r:id="rId2"/>
  </sheets>
  <externalReferences>
    <externalReference r:id="rId5"/>
    <externalReference r:id="rId6"/>
    <externalReference r:id="rId7"/>
    <externalReference r:id="rId8"/>
  </externalReferences>
  <definedNames>
    <definedName name="AT_Range">'[2]AT'!$B:$B</definedName>
    <definedName name="BE_Range">'[2]BE'!$B:$B</definedName>
    <definedName name="CO2_EFs">'[2]CO2 EFs IPCC'!$A$2:$P$26</definedName>
    <definedName name="CO2Range">'[2]CO2'!$F$2:$F$17</definedName>
    <definedName name="DE_Range">'[2]DE'!$B:$B</definedName>
    <definedName name="DK_Range">'[2]DK'!$B:$B</definedName>
    <definedName name="ES_Range">'[2]ES'!$B:$B</definedName>
    <definedName name="ESI">'[3]ESI - output'!$D$2:$K$532</definedName>
    <definedName name="EU15_Range">'[2]eu15'!$B:$B</definedName>
    <definedName name="FI_Range">'[2]FI'!$B:$B</definedName>
    <definedName name="FR_Range">'[2]FR'!$B:$B</definedName>
    <definedName name="GR_Range">'[2]GR'!$B:$B</definedName>
    <definedName name="IE_Range">'[2]IE'!$B:$B</definedName>
    <definedName name="IS_Range">'[2]IS'!$B:$B</definedName>
    <definedName name="IT_Range">'[2]IT'!$B:$B</definedName>
    <definedName name="LU_Range">'[2]LU'!$B:$B</definedName>
    <definedName name="NL_Range">'[2]NL'!$B:$B</definedName>
    <definedName name="NO_Range">'[2]NO'!$B:$B</definedName>
    <definedName name="NO2_EM_FACT">#REF!</definedName>
    <definedName name="NOx_EFs">'[2]NOx EFs RAINS'!$A$2:$P$26</definedName>
    <definedName name="NOxRange">'[2]NOx'!$F$2:$F$17</definedName>
    <definedName name="PT_Range">'[2]PT'!$B:$B</definedName>
    <definedName name="SE_Range">'[2]SE'!$B:$B</definedName>
    <definedName name="SO2_EFs">'[2]SO2 EFs RAINS'!$A$2:$P$26</definedName>
    <definedName name="SO2_EM_FACT">#REF!</definedName>
    <definedName name="SO2Range">'[2]SO2'!$F$2:$F$17</definedName>
    <definedName name="UK_Range">'[2]UK'!$B:$B</definedName>
    <definedName name="wind">'[4]nrg_1072a'!$A$66:$T$99</definedName>
  </definedNames>
  <calcPr fullCalcOnLoad="1"/>
</workbook>
</file>

<file path=xl/comments2.xml><?xml version="1.0" encoding="utf-8"?>
<comments xmlns="http://schemas.openxmlformats.org/spreadsheetml/2006/main">
  <authors>
    <author>Anne_Wagner</author>
    <author> </author>
  </authors>
  <commentList>
    <comment ref="A79" authorId="0">
      <text>
        <r>
          <rPr>
            <b/>
            <sz val="10"/>
            <rFont val="Tahoma"/>
            <family val="2"/>
          </rPr>
          <t>Anne_Wagner:</t>
        </r>
        <r>
          <rPr>
            <sz val="10"/>
            <rFont val="Tahoma"/>
            <family val="2"/>
          </rPr>
          <t xml:space="preserve">
flue gas desulphurisation (FGD) </t>
        </r>
      </text>
    </comment>
    <comment ref="F75" authorId="1">
      <text>
        <r>
          <rPr>
            <b/>
            <sz val="8"/>
            <rFont val="Tahoma"/>
            <family val="0"/>
          </rPr>
          <t>Ricardo:</t>
        </r>
        <r>
          <rPr>
            <sz val="8"/>
            <rFont val="Tahoma"/>
            <family val="0"/>
          </rPr>
          <t xml:space="preserve">
residual.</t>
        </r>
      </text>
    </comment>
  </commentList>
</comments>
</file>

<file path=xl/sharedStrings.xml><?xml version="1.0" encoding="utf-8"?>
<sst xmlns="http://schemas.openxmlformats.org/spreadsheetml/2006/main" count="124" uniqueCount="100">
  <si>
    <t>SO2 emissions</t>
  </si>
  <si>
    <t>EEA32</t>
  </si>
  <si>
    <t>Input data:</t>
  </si>
  <si>
    <t>Total fuel input to public conventional thermal power plants (ktoe)</t>
  </si>
  <si>
    <t>Renewable energy  input to public conventional thermal electricity plants (ktoe)</t>
  </si>
  <si>
    <t>Total fuel input to all conventional thermal power plants (ktoe)</t>
  </si>
  <si>
    <t>Renewable energy input to all conventional thermal electricity plants (ktoe)</t>
  </si>
  <si>
    <t>Biomass input to public conventional power plants (ktoe)</t>
  </si>
  <si>
    <t>Biomass input to all conventional thermal power plants (ktoe)</t>
  </si>
  <si>
    <t>Transformation output from all conventional thermal power plants (ktoe)</t>
  </si>
  <si>
    <t>Transformation output from public conventional thermal power plants (ktoe)</t>
  </si>
  <si>
    <t>Transformation output from nuclear power plants (ktoe)</t>
  </si>
  <si>
    <t>Gross electricity generation from all conventional thermal power plants (ktoe)</t>
  </si>
  <si>
    <t>Gross electricity generation from biomass power plants (ktoe)</t>
  </si>
  <si>
    <t>Gross electricity generation from geothermal power plants (ktoe)</t>
  </si>
  <si>
    <t>Electricity generation from hydro plants</t>
  </si>
  <si>
    <t>Electricity generation from wind plants</t>
  </si>
  <si>
    <t>Data manipulation:</t>
  </si>
  <si>
    <t>Efficiency of all public thermal plant</t>
  </si>
  <si>
    <t>Estimate biomass transformation output - public (ktoe)</t>
  </si>
  <si>
    <t>Estimate geothermal transformation output - public (ktoe)</t>
  </si>
  <si>
    <t>Total SO2 emissions (MtC)</t>
  </si>
  <si>
    <t>Fossil fuel input (ktoe)</t>
  </si>
  <si>
    <t>Electricity from fossil fuels (ktoe) + biomass</t>
  </si>
  <si>
    <t>Total electricity output (ktoe)</t>
  </si>
  <si>
    <t>Calculation:</t>
  </si>
  <si>
    <t>Total electricity output</t>
  </si>
  <si>
    <t>Electricity from fossil fuels/Total electricity output</t>
  </si>
  <si>
    <t>Fossil fuel input/Electricity from fossil fuels</t>
  </si>
  <si>
    <t>Aggregate emissions factor</t>
  </si>
  <si>
    <t>Electricity from non-fossil fuels</t>
  </si>
  <si>
    <t>Electricity from nuclear</t>
  </si>
  <si>
    <t>Electricity from renewables</t>
  </si>
  <si>
    <t>Share of nuclear in total electricity</t>
  </si>
  <si>
    <t>Share of renewables total electricity</t>
  </si>
  <si>
    <t>Change in share of nuclear from 1990</t>
  </si>
  <si>
    <t>Change in share of renewables from 1990</t>
  </si>
  <si>
    <t>Contribution of nuclear to change in share of non-fossil fuels</t>
  </si>
  <si>
    <t>&lt;99%</t>
  </si>
  <si>
    <t>Contribution of renewables to change in share of non-fossil fuels</t>
  </si>
  <si>
    <t>Results:</t>
  </si>
  <si>
    <t>Reference</t>
  </si>
  <si>
    <t>Change due to share of nuclear and renewables</t>
  </si>
  <si>
    <t>Change due to fossil fuel switching</t>
  </si>
  <si>
    <t>Change due to efficiency improvement</t>
  </si>
  <si>
    <t>Change due to abatement</t>
  </si>
  <si>
    <t>Actual SO2 emissions (kt/year)</t>
  </si>
  <si>
    <t>Data for Graph 1:</t>
  </si>
  <si>
    <t>Change due to share of nuclear and non-combustible renewables</t>
  </si>
  <si>
    <t>Actual SO2 emissions</t>
  </si>
  <si>
    <t>Data for Graph 2:</t>
  </si>
  <si>
    <t>Change due to electricity consumption</t>
  </si>
  <si>
    <t>Fuel input:</t>
  </si>
  <si>
    <t>Transformation input - hard coal</t>
  </si>
  <si>
    <t>Transformation input - lignite</t>
  </si>
  <si>
    <t>Transformation input - petroleum products</t>
  </si>
  <si>
    <t>Transformation input - gas</t>
  </si>
  <si>
    <t>Transformation input - biomass</t>
  </si>
  <si>
    <t>Transformation input - other</t>
  </si>
  <si>
    <t>Total</t>
  </si>
  <si>
    <t>all thermal renewables</t>
  </si>
  <si>
    <t>geothermal</t>
  </si>
  <si>
    <t>Emissions factors:</t>
  </si>
  <si>
    <t>EU27</t>
  </si>
  <si>
    <t>SO2 emissions factor (kt/PJ)</t>
  </si>
  <si>
    <t>SO2 emissions factor (kt/ktoe)</t>
  </si>
  <si>
    <t>Emissions factor - hard coal</t>
  </si>
  <si>
    <t>Emissions factor - lignite</t>
  </si>
  <si>
    <t>Emissions factor - petroleum products</t>
  </si>
  <si>
    <t>Emissions factor - gas</t>
  </si>
  <si>
    <t>Emissions factor - biomass</t>
  </si>
  <si>
    <t>Emissions factor - other</t>
  </si>
  <si>
    <t>Emissions:</t>
  </si>
  <si>
    <t>Emissions - hard coal</t>
  </si>
  <si>
    <t>Emissions - lignite</t>
  </si>
  <si>
    <t>Emissions - petroleum products</t>
  </si>
  <si>
    <t>Emissions - gas</t>
  </si>
  <si>
    <t>Emissions - biomass</t>
  </si>
  <si>
    <t>Emissions - other</t>
  </si>
  <si>
    <t>Data for factsheet</t>
  </si>
  <si>
    <t>SO2 emissions from public electricity plant (kt)</t>
  </si>
  <si>
    <t>Fossil fuel &amp; biomass input (ktoe)</t>
  </si>
  <si>
    <t>Electricity &amp; heat production from fossil fuels &amp; biomass (ktoe)</t>
  </si>
  <si>
    <t>Total electricity &amp; heat production (ktoe)</t>
  </si>
  <si>
    <t>Reference SO2 emissions</t>
  </si>
  <si>
    <t>of which nuclear</t>
  </si>
  <si>
    <t>of which renewables</t>
  </si>
  <si>
    <t>Data for graph 3</t>
  </si>
  <si>
    <t>End</t>
  </si>
  <si>
    <t>Start</t>
  </si>
  <si>
    <t>1990 emissions</t>
  </si>
  <si>
    <t>Overall change 1990 - 2005</t>
  </si>
  <si>
    <t>Data for Chart 1b splitting out nuclear and renewables</t>
  </si>
  <si>
    <t>Change due to share of nuclear</t>
  </si>
  <si>
    <t>Change due to share of renewables (excluding biomass)</t>
  </si>
  <si>
    <t>Hypothetical emissions if no changes had occurred</t>
  </si>
  <si>
    <t>Hypothetical</t>
  </si>
  <si>
    <t>Note: The charts show the estimated contributions of the various factors that have affected emissions from public electricity and heat production (including public thermal power stations, nuclear power stations, hydro power plants and wind plants). The top line represents the hypothetical development of emissions that would have occurred due to increasing public heat and electricity production between 1990 and 2006, if the structure of electricity and heat production had remained unchanged from 1990 (i.e. if the shares of input fuels used to produce electricity and heat had remained constant, the efficiency of electricity and heat production also stayed the same and no additional abatement technologies had been introduced). However, there were a number of changes to the structure of electricity and heat production that tended to reduce emissions and the contributions of each of these changes to reducing emissions are shown in each of the bars. The cumulative effect of all these changes was that emissions from electricity and heat production actually followed the trend shown by the black bars. This is a frequently used approach for portraying the primary driving forces of emissions. The explanatory factors should not be seen as fundamental factors in themselves nor should they be seen as independent from each other.</t>
  </si>
  <si>
    <t>Source: European Environment Agency.</t>
  </si>
  <si>
    <t>Fig. 2 Estimated impact of different factors on the reduction in emissions of SO2 from public electricity and heat production between 1990 and 2006, EEA-32</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</si>
</sst>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0"/>
    <numFmt numFmtId="191" formatCode="0.000"/>
    <numFmt numFmtId="192" formatCode="_(* #,##0.0_);_(* \(#,##0.0\);_(* &quot;-&quot;??_);_(@_)"/>
    <numFmt numFmtId="193" formatCode="_(* #,##0_);_(* \(#,##0\);_(* &quot;-&quot;??_);_(@_)"/>
    <numFmt numFmtId="194" formatCode="_-&quot;F&quot;\ * #,##0_-;_-&quot;F&quot;\ * #,##0\-;_-&quot;F&quot;\ * &quot;-&quot;_-;_-@_-"/>
    <numFmt numFmtId="195" formatCode="_-* #,##0_-;_-* #,##0\-;_-* &quot;-&quot;_-;_-@_-"/>
    <numFmt numFmtId="196" formatCode="_-&quot;F&quot;\ * #,##0.00_-;_-&quot;F&quot;\ * #,##0.00\-;_-&quot;F&quot;\ * &quot;-&quot;??_-;_-@_-"/>
    <numFmt numFmtId="197" formatCode="_-* #,##0.00_-;_-* #,##0.00\-;_-* &quot;-&quot;??_-;_-@_-"/>
    <numFmt numFmtId="198" formatCode="0.000%"/>
    <numFmt numFmtId="199" formatCode="#,##0.000"/>
    <numFmt numFmtId="200" formatCode="0.0000"/>
    <numFmt numFmtId="201" formatCode="&quot;£&quot;#,##0.0;[Red]\-&quot;£&quot;#,##0.0"/>
    <numFmt numFmtId="202" formatCode="0.00000"/>
    <numFmt numFmtId="203" formatCode="0.000000"/>
    <numFmt numFmtId="204" formatCode="0.0%"/>
    <numFmt numFmtId="205" formatCode="_(* #,##0.00000_);_(* \(#,##0.00000\);_(* &quot;-&quot;??_);_(@_)"/>
    <numFmt numFmtId="206" formatCode="#,##0.0000"/>
    <numFmt numFmtId="207" formatCode="0.000000000000000%"/>
    <numFmt numFmtId="208" formatCode="0.00000000000000%"/>
    <numFmt numFmtId="209" formatCode="0.0000000000000%"/>
    <numFmt numFmtId="210" formatCode="0.000000000000%"/>
    <numFmt numFmtId="211" formatCode="0.00000000000%"/>
    <numFmt numFmtId="212" formatCode="0.0000000000%"/>
    <numFmt numFmtId="213" formatCode="0.000000000%"/>
    <numFmt numFmtId="214" formatCode="0.00000000%"/>
    <numFmt numFmtId="215" formatCode="0.0000000%"/>
    <numFmt numFmtId="216" formatCode="0.0000%"/>
    <numFmt numFmtId="217" formatCode="_-* #,##0.0_-;\-* #,##0.0_-;_-* &quot;-&quot;??_-;_-@_-"/>
    <numFmt numFmtId="218" formatCode="_-* #,##0_-;\-* #,##0_-;_-* &quot;-&quot;??_-;_-@_-"/>
    <numFmt numFmtId="219" formatCode="0.0000000"/>
  </numFmts>
  <fonts count="35">
    <font>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sz val="10"/>
      <color indexed="8"/>
      <name val="MS Sans Serif"/>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i/>
      <sz val="10"/>
      <name val="Arial"/>
      <family val="2"/>
    </font>
    <font>
      <i/>
      <sz val="10"/>
      <name val="Arial"/>
      <family val="2"/>
    </font>
    <font>
      <b/>
      <sz val="10"/>
      <color indexed="10"/>
      <name val="Arial"/>
      <family val="2"/>
    </font>
    <font>
      <sz val="10"/>
      <color indexed="12"/>
      <name val="Arial"/>
      <family val="2"/>
    </font>
    <font>
      <sz val="8"/>
      <name val="Arial"/>
      <family val="2"/>
    </font>
    <font>
      <b/>
      <sz val="10"/>
      <name val="Tahoma"/>
      <family val="2"/>
    </font>
    <font>
      <sz val="10"/>
      <name val="Tahoma"/>
      <family val="2"/>
    </font>
    <font>
      <b/>
      <sz val="8"/>
      <name val="Tahoma"/>
      <family val="0"/>
    </font>
    <font>
      <sz val="8"/>
      <name val="Tahoma"/>
      <family val="0"/>
    </font>
    <font>
      <sz val="12"/>
      <name val="Verdan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4" fontId="16" fillId="0" borderId="7" applyFill="0" applyBorder="0" applyProtection="0">
      <alignment horizontal="right" vertical="center"/>
    </xf>
    <xf numFmtId="0" fontId="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0" fontId="18" fillId="0" borderId="0">
      <alignment/>
      <protection/>
    </xf>
    <xf numFmtId="0" fontId="19" fillId="0" borderId="0" applyNumberFormat="0" applyFill="0" applyBorder="0" applyAlignment="0" applyProtection="0"/>
    <xf numFmtId="0" fontId="20" fillId="0" borderId="10" applyNumberFormat="0" applyFill="0" applyAlignment="0" applyProtection="0"/>
    <xf numFmtId="194" fontId="0" fillId="0" borderId="0" applyFont="0" applyFill="0" applyBorder="0" applyAlignment="0" applyProtection="0"/>
    <xf numFmtId="196" fontId="0" fillId="0" borderId="0" applyFont="0" applyFill="0" applyBorder="0" applyAlignment="0" applyProtection="0"/>
    <xf numFmtId="0" fontId="21" fillId="0" borderId="0" applyNumberFormat="0" applyFill="0" applyBorder="0" applyAlignment="0" applyProtection="0"/>
    <xf numFmtId="0" fontId="0" fillId="0" borderId="0">
      <alignment/>
      <protection/>
    </xf>
  </cellStyleXfs>
  <cellXfs count="48">
    <xf numFmtId="0" fontId="0" fillId="0" borderId="0" xfId="0"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3" fillId="0" borderId="0" xfId="0" applyFont="1" applyFill="1" applyAlignment="1">
      <alignment/>
    </xf>
    <xf numFmtId="1" fontId="0" fillId="0" borderId="0" xfId="0" applyNumberFormat="1" applyAlignment="1">
      <alignment/>
    </xf>
    <xf numFmtId="9" fontId="0" fillId="24" borderId="0" xfId="61" applyFill="1" applyAlignment="1">
      <alignment/>
    </xf>
    <xf numFmtId="0" fontId="0" fillId="0" borderId="0" xfId="0" applyFill="1" applyAlignment="1">
      <alignment/>
    </xf>
    <xf numFmtId="1" fontId="0" fillId="0" borderId="0" xfId="0" applyNumberFormat="1" applyFill="1" applyAlignment="1">
      <alignment/>
    </xf>
    <xf numFmtId="2" fontId="0" fillId="0" borderId="0" xfId="0" applyNumberFormat="1" applyAlignment="1">
      <alignment/>
    </xf>
    <xf numFmtId="204" fontId="0" fillId="24" borderId="0" xfId="61" applyNumberFormat="1" applyFont="1" applyFill="1" applyAlignment="1">
      <alignment/>
    </xf>
    <xf numFmtId="9" fontId="0" fillId="24" borderId="0" xfId="61" applyFont="1" applyFill="1" applyAlignment="1">
      <alignment/>
    </xf>
    <xf numFmtId="0" fontId="0" fillId="0" borderId="0" xfId="0" applyNumberFormat="1" applyAlignment="1">
      <alignment/>
    </xf>
    <xf numFmtId="0" fontId="25" fillId="0" borderId="0" xfId="0" applyNumberFormat="1" applyFont="1" applyAlignment="1">
      <alignment/>
    </xf>
    <xf numFmtId="0" fontId="23" fillId="0" borderId="0" xfId="0" applyNumberFormat="1" applyFont="1" applyAlignment="1">
      <alignment/>
    </xf>
    <xf numFmtId="204" fontId="26" fillId="25" borderId="0" xfId="61" applyNumberFormat="1" applyFont="1" applyFill="1" applyAlignment="1">
      <alignment/>
    </xf>
    <xf numFmtId="191" fontId="0" fillId="0" borderId="0" xfId="0" applyNumberFormat="1" applyAlignment="1">
      <alignment/>
    </xf>
    <xf numFmtId="0" fontId="25" fillId="0" borderId="0" xfId="0" applyFont="1" applyAlignment="1">
      <alignment/>
    </xf>
    <xf numFmtId="0" fontId="0" fillId="22" borderId="0" xfId="0" applyFill="1" applyAlignment="1">
      <alignment/>
    </xf>
    <xf numFmtId="190" fontId="0" fillId="22" borderId="0" xfId="0" applyNumberFormat="1" applyFill="1" applyAlignment="1">
      <alignment/>
    </xf>
    <xf numFmtId="191" fontId="0" fillId="22" borderId="0" xfId="0" applyNumberFormat="1" applyFill="1" applyAlignment="1">
      <alignment/>
    </xf>
    <xf numFmtId="2" fontId="0" fillId="22" borderId="0" xfId="0" applyNumberFormat="1" applyFill="1" applyAlignment="1">
      <alignment/>
    </xf>
    <xf numFmtId="200" fontId="0" fillId="22" borderId="0" xfId="0" applyNumberFormat="1" applyFill="1" applyAlignment="1">
      <alignment/>
    </xf>
    <xf numFmtId="9" fontId="0" fillId="24" borderId="0" xfId="0" applyNumberFormat="1" applyFill="1" applyAlignment="1">
      <alignment/>
    </xf>
    <xf numFmtId="1" fontId="23" fillId="20" borderId="0" xfId="0" applyNumberFormat="1" applyFont="1" applyFill="1" applyAlignment="1">
      <alignment/>
    </xf>
    <xf numFmtId="9" fontId="23" fillId="20" borderId="0" xfId="61" applyFont="1" applyFill="1" applyAlignment="1">
      <alignment/>
    </xf>
    <xf numFmtId="2" fontId="0" fillId="0" borderId="0" xfId="58" applyNumberFormat="1">
      <alignment/>
      <protection/>
    </xf>
    <xf numFmtId="9" fontId="23" fillId="20" borderId="0" xfId="0" applyNumberFormat="1" applyFont="1" applyFill="1" applyAlignment="1">
      <alignment/>
    </xf>
    <xf numFmtId="9" fontId="0" fillId="24" borderId="0" xfId="61" applyNumberFormat="1" applyFont="1" applyFill="1" applyAlignment="1">
      <alignment/>
    </xf>
    <xf numFmtId="204" fontId="0" fillId="0" borderId="0" xfId="61" applyNumberFormat="1" applyFont="1" applyAlignment="1">
      <alignment/>
    </xf>
    <xf numFmtId="0" fontId="26" fillId="0" borderId="0" xfId="0" applyFont="1" applyAlignment="1">
      <alignment/>
    </xf>
    <xf numFmtId="204" fontId="0" fillId="0" borderId="0" xfId="0" applyNumberFormat="1" applyAlignment="1">
      <alignment/>
    </xf>
    <xf numFmtId="0" fontId="0" fillId="0" borderId="0" xfId="0" applyAlignment="1">
      <alignment/>
    </xf>
    <xf numFmtId="190" fontId="0" fillId="0" borderId="0" xfId="0" applyNumberFormat="1" applyAlignment="1">
      <alignment/>
    </xf>
    <xf numFmtId="0" fontId="0" fillId="0" borderId="0" xfId="0" applyAlignment="1">
      <alignment horizontal="right"/>
    </xf>
    <xf numFmtId="10" fontId="0" fillId="24" borderId="0" xfId="61" applyNumberFormat="1" applyFill="1" applyAlignment="1">
      <alignment/>
    </xf>
    <xf numFmtId="0" fontId="0" fillId="25" borderId="0" xfId="0" applyFill="1" applyAlignment="1">
      <alignment/>
    </xf>
    <xf numFmtId="1" fontId="0" fillId="25" borderId="0" xfId="0" applyNumberFormat="1" applyFill="1" applyAlignment="1">
      <alignment/>
    </xf>
    <xf numFmtId="0" fontId="28" fillId="24" borderId="0" xfId="0" applyFont="1" applyFill="1" applyAlignment="1">
      <alignment/>
    </xf>
    <xf numFmtId="0" fontId="0" fillId="24" borderId="0" xfId="0" applyFill="1" applyAlignment="1">
      <alignment/>
    </xf>
    <xf numFmtId="0" fontId="0" fillId="8" borderId="0" xfId="0" applyFill="1" applyAlignment="1">
      <alignment/>
    </xf>
    <xf numFmtId="190" fontId="0" fillId="8" borderId="0" xfId="0" applyNumberFormat="1" applyFill="1" applyAlignment="1">
      <alignment/>
    </xf>
    <xf numFmtId="1" fontId="0" fillId="8" borderId="0" xfId="0" applyNumberFormat="1" applyFill="1" applyAlignment="1">
      <alignment/>
    </xf>
    <xf numFmtId="0" fontId="27" fillId="8" borderId="0" xfId="0" applyFont="1" applyFill="1" applyAlignment="1">
      <alignment/>
    </xf>
    <xf numFmtId="1" fontId="27" fillId="8" borderId="0" xfId="0" applyNumberFormat="1" applyFont="1" applyFill="1" applyAlignment="1">
      <alignment/>
    </xf>
    <xf numFmtId="204" fontId="27" fillId="8" borderId="0" xfId="61" applyNumberFormat="1" applyFont="1" applyFill="1" applyAlignment="1">
      <alignment/>
    </xf>
    <xf numFmtId="0" fontId="0" fillId="8" borderId="0" xfId="0" applyNumberFormat="1" applyFill="1" applyAlignment="1">
      <alignment/>
    </xf>
    <xf numFmtId="9" fontId="0" fillId="8" borderId="0" xfId="61" applyFill="1" applyAlignment="1" quotePrefix="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GHG Numbers (0.00)" xfId="57"/>
    <cellStyle name="Normal_Book1" xfId="58"/>
    <cellStyle name="Note" xfId="59"/>
    <cellStyle name="Output" xfId="60"/>
    <cellStyle name="Percent" xfId="61"/>
    <cellStyle name="Standaard_Blad1" xfId="62"/>
    <cellStyle name="Title" xfId="63"/>
    <cellStyle name="Total" xfId="64"/>
    <cellStyle name="Valuta [0]_InvestAnalysis" xfId="65"/>
    <cellStyle name="Valuta_InvestAnalysis" xfId="66"/>
    <cellStyle name="Warning Text" xfId="67"/>
    <cellStyle name="一般_EN09_EU25 Policy effectiveness 2006 - final draft 161106"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
          <c:w val="0.99475"/>
          <c:h val="0.68"/>
        </c:manualLayout>
      </c:layout>
      <c:barChart>
        <c:barDir val="col"/>
        <c:grouping val="stacked"/>
        <c:varyColors val="0"/>
        <c:ser>
          <c:idx val="5"/>
          <c:order val="0"/>
          <c:tx>
            <c:strRef>
              <c:f>data!$A$168</c:f>
              <c:strCache>
                <c:ptCount val="1"/>
                <c:pt idx="0">
                  <c:v>Actual SO2 emissions</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data!$B$162:$R$162</c:f>
              <c:numCach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data!$B$168:$R$168</c:f>
              <c:numCache>
                <c:ptCount val="17"/>
                <c:pt idx="0">
                  <c:v>14194.680408351</c:v>
                </c:pt>
                <c:pt idx="1">
                  <c:v>13326.092116687998</c:v>
                </c:pt>
                <c:pt idx="2">
                  <c:v>12544.914115737001</c:v>
                </c:pt>
                <c:pt idx="3">
                  <c:v>11516.368461539001</c:v>
                </c:pt>
                <c:pt idx="4">
                  <c:v>10919.26406539</c:v>
                </c:pt>
                <c:pt idx="5">
                  <c:v>10218.076700004</c:v>
                </c:pt>
                <c:pt idx="6">
                  <c:v>9364.638019326</c:v>
                </c:pt>
                <c:pt idx="7">
                  <c:v>9216.231891636002</c:v>
                </c:pt>
                <c:pt idx="8">
                  <c:v>8656.222494799002</c:v>
                </c:pt>
                <c:pt idx="9">
                  <c:v>7807.844811867998</c:v>
                </c:pt>
                <c:pt idx="10">
                  <c:v>7354.235751915001</c:v>
                </c:pt>
                <c:pt idx="11">
                  <c:v>7182.0298604136</c:v>
                </c:pt>
                <c:pt idx="12">
                  <c:v>6636.4714694251</c:v>
                </c:pt>
                <c:pt idx="13">
                  <c:v>6100.4357384179</c:v>
                </c:pt>
                <c:pt idx="14">
                  <c:v>5624.3087863307</c:v>
                </c:pt>
                <c:pt idx="15">
                  <c:v>5525.9584825727</c:v>
                </c:pt>
                <c:pt idx="16">
                  <c:v>5482.8192494626</c:v>
                </c:pt>
              </c:numCache>
            </c:numRef>
          </c:val>
        </c:ser>
        <c:ser>
          <c:idx val="2"/>
          <c:order val="1"/>
          <c:tx>
            <c:strRef>
              <c:f>data!$A$167</c:f>
              <c:strCache>
                <c:ptCount val="1"/>
                <c:pt idx="0">
                  <c:v>Change due to abatement</c:v>
                </c:pt>
              </c:strCache>
            </c:strRef>
          </c:tx>
          <c:spPr>
            <a:pattFill prst="pct50">
              <a:fgClr>
                <a:srgbClr val="0000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dPt>
            <c:idx val="8"/>
            <c:invertIfNegative val="0"/>
            <c:spPr>
              <a:pattFill prst="pct50">
                <a:fgClr>
                  <a:srgbClr val="000000"/>
                </a:fgClr>
                <a:bgClr>
                  <a:srgbClr val="FFFFCC"/>
                </a:bgClr>
              </a:pattFill>
              <a:ln w="12700">
                <a:solidFill>
                  <a:srgbClr val="000000"/>
                </a:solidFill>
              </a:ln>
            </c:spPr>
          </c:dPt>
          <c:cat>
            <c:numRef>
              <c:f>data!$B$162:$R$162</c:f>
              <c:numCach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data!$B$167:$R$167</c:f>
              <c:numCache>
                <c:ptCount val="17"/>
                <c:pt idx="0">
                  <c:v>0</c:v>
                </c:pt>
                <c:pt idx="1">
                  <c:v>646.5091614796384</c:v>
                </c:pt>
                <c:pt idx="2">
                  <c:v>1210.3270731134198</c:v>
                </c:pt>
                <c:pt idx="3">
                  <c:v>1354.3857994720402</c:v>
                </c:pt>
                <c:pt idx="4">
                  <c:v>2013.9535353070878</c:v>
                </c:pt>
                <c:pt idx="5">
                  <c:v>2879.3098020024354</c:v>
                </c:pt>
                <c:pt idx="6">
                  <c:v>4173.45686484432</c:v>
                </c:pt>
                <c:pt idx="7">
                  <c:v>3622.9753174696234</c:v>
                </c:pt>
                <c:pt idx="8">
                  <c:v>4290.169449453542</c:v>
                </c:pt>
                <c:pt idx="9">
                  <c:v>4576.806879381183</c:v>
                </c:pt>
                <c:pt idx="10">
                  <c:v>5719.67127266082</c:v>
                </c:pt>
                <c:pt idx="11">
                  <c:v>6194.3024154605</c:v>
                </c:pt>
                <c:pt idx="12">
                  <c:v>6602.398082262567</c:v>
                </c:pt>
                <c:pt idx="13">
                  <c:v>7129.109636556897</c:v>
                </c:pt>
                <c:pt idx="14">
                  <c:v>7147.2876446272285</c:v>
                </c:pt>
                <c:pt idx="15">
                  <c:v>7071.459542869912</c:v>
                </c:pt>
                <c:pt idx="16">
                  <c:v>7318.096153047602</c:v>
                </c:pt>
              </c:numCache>
            </c:numRef>
          </c:val>
        </c:ser>
        <c:ser>
          <c:idx val="1"/>
          <c:order val="2"/>
          <c:tx>
            <c:strRef>
              <c:f>data!$A$164</c:f>
              <c:strCache>
                <c:ptCount val="1"/>
                <c:pt idx="0">
                  <c:v>Change due to share of renewables (excluding biomass)</c:v>
                </c:pt>
              </c:strCache>
            </c:strRef>
          </c:tx>
          <c:spPr>
            <a:pattFill prst="lgCheck">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data!$B$162:$R$162</c:f>
              <c:numCach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data!$B$164:$R$164</c:f>
              <c:numCache>
                <c:ptCount val="17"/>
                <c:pt idx="0">
                  <c:v>0</c:v>
                </c:pt>
                <c:pt idx="1">
                  <c:v>-105.66986488622933</c:v>
                </c:pt>
                <c:pt idx="2">
                  <c:v>58.21185172325568</c:v>
                </c:pt>
                <c:pt idx="3">
                  <c:v>222.7522514208904</c:v>
                </c:pt>
                <c:pt idx="4">
                  <c:v>213.68167725018066</c:v>
                </c:pt>
                <c:pt idx="5">
                  <c:v>199.83667376885205</c:v>
                </c:pt>
                <c:pt idx="6">
                  <c:v>-122.33189992979351</c:v>
                </c:pt>
                <c:pt idx="7">
                  <c:v>65.1115605821924</c:v>
                </c:pt>
                <c:pt idx="8">
                  <c:v>188.09936257939262</c:v>
                </c:pt>
                <c:pt idx="9">
                  <c:v>225.37158021968025</c:v>
                </c:pt>
                <c:pt idx="10">
                  <c:v>355.08883735816744</c:v>
                </c:pt>
                <c:pt idx="11">
                  <c:v>190.29860758571886</c:v>
                </c:pt>
                <c:pt idx="12">
                  <c:v>-123.20919972003685</c:v>
                </c:pt>
                <c:pt idx="13">
                  <c:v>-421.32740574796844</c:v>
                </c:pt>
                <c:pt idx="14">
                  <c:v>-129.9989382608146</c:v>
                </c:pt>
                <c:pt idx="15">
                  <c:v>-103.28672988171093</c:v>
                </c:pt>
                <c:pt idx="16">
                  <c:v>-47.060507715574204</c:v>
                </c:pt>
              </c:numCache>
            </c:numRef>
          </c:val>
        </c:ser>
        <c:ser>
          <c:idx val="4"/>
          <c:order val="3"/>
          <c:tx>
            <c:strRef>
              <c:f>data!$A$163</c:f>
              <c:strCache>
                <c:ptCount val="1"/>
                <c:pt idx="0">
                  <c:v>Change due to share of nuclear</c:v>
                </c:pt>
              </c:strCache>
            </c:strRef>
          </c:tx>
          <c:spPr>
            <a:pattFill prst="wd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data!$B$162:$R$162</c:f>
              <c:numCach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data!$B$163:$R$163</c:f>
              <c:numCache>
                <c:ptCount val="17"/>
                <c:pt idx="0">
                  <c:v>0</c:v>
                </c:pt>
                <c:pt idx="1">
                  <c:v>107.0455835329285</c:v>
                </c:pt>
                <c:pt idx="2">
                  <c:v>47.64895591115783</c:v>
                </c:pt>
                <c:pt idx="3">
                  <c:v>331.37597018571796</c:v>
                </c:pt>
                <c:pt idx="4">
                  <c:v>234.43546563381278</c:v>
                </c:pt>
                <c:pt idx="5">
                  <c:v>269.61728486475295</c:v>
                </c:pt>
                <c:pt idx="6">
                  <c:v>436.7605694291524</c:v>
                </c:pt>
                <c:pt idx="7">
                  <c:v>499.57225393796944</c:v>
                </c:pt>
                <c:pt idx="8">
                  <c:v>322.6808308642867</c:v>
                </c:pt>
                <c:pt idx="9">
                  <c:v>377.9580622764297</c:v>
                </c:pt>
                <c:pt idx="10">
                  <c:v>141.34328488259416</c:v>
                </c:pt>
                <c:pt idx="11">
                  <c:v>111.60457293526997</c:v>
                </c:pt>
                <c:pt idx="12">
                  <c:v>208.26998386166815</c:v>
                </c:pt>
                <c:pt idx="13">
                  <c:v>82.1252547400436</c:v>
                </c:pt>
                <c:pt idx="14">
                  <c:v>11.092438538173155</c:v>
                </c:pt>
                <c:pt idx="15">
                  <c:v>-266.5974703330867</c:v>
                </c:pt>
                <c:pt idx="16">
                  <c:v>-639.752479017694</c:v>
                </c:pt>
              </c:numCache>
            </c:numRef>
          </c:val>
        </c:ser>
        <c:ser>
          <c:idx val="0"/>
          <c:order val="4"/>
          <c:tx>
            <c:strRef>
              <c:f>data!$A$165</c:f>
              <c:strCache>
                <c:ptCount val="1"/>
                <c:pt idx="0">
                  <c:v>Change due to fossil fuel switching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data!$B$162:$R$162</c:f>
              <c:numCach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data!$B$165:$R$165</c:f>
              <c:numCache>
                <c:ptCount val="17"/>
                <c:pt idx="0">
                  <c:v>0</c:v>
                </c:pt>
                <c:pt idx="1">
                  <c:v>252.35094647789992</c:v>
                </c:pt>
                <c:pt idx="2">
                  <c:v>13.936854654073613</c:v>
                </c:pt>
                <c:pt idx="3">
                  <c:v>225.10228070738594</c:v>
                </c:pt>
                <c:pt idx="4">
                  <c:v>427.50159390954286</c:v>
                </c:pt>
                <c:pt idx="5">
                  <c:v>623.8838593412074</c:v>
                </c:pt>
                <c:pt idx="6">
                  <c:v>830.9637197292959</c:v>
                </c:pt>
                <c:pt idx="7">
                  <c:v>1077.6871913015384</c:v>
                </c:pt>
                <c:pt idx="8">
                  <c:v>1310.536221052147</c:v>
                </c:pt>
                <c:pt idx="9">
                  <c:v>1921.8050061526083</c:v>
                </c:pt>
                <c:pt idx="10">
                  <c:v>2192.4646321680048</c:v>
                </c:pt>
                <c:pt idx="11">
                  <c:v>2312.404239187883</c:v>
                </c:pt>
                <c:pt idx="12">
                  <c:v>2712.0389632624447</c:v>
                </c:pt>
                <c:pt idx="13">
                  <c:v>3281.540019945405</c:v>
                </c:pt>
                <c:pt idx="14">
                  <c:v>3727.896900972186</c:v>
                </c:pt>
                <c:pt idx="15">
                  <c:v>4256.915124888819</c:v>
                </c:pt>
                <c:pt idx="16">
                  <c:v>4663.928032488877</c:v>
                </c:pt>
              </c:numCache>
            </c:numRef>
          </c:val>
        </c:ser>
        <c:ser>
          <c:idx val="3"/>
          <c:order val="5"/>
          <c:tx>
            <c:strRef>
              <c:f>data!$A$166</c:f>
              <c:strCache>
                <c:ptCount val="1"/>
                <c:pt idx="0">
                  <c:v>Change due to efficiency improvement</c:v>
                </c:pt>
              </c:strCache>
            </c:strRef>
          </c:tx>
          <c:spPr>
            <a:pattFill prst="narVert">
              <a:fgClr>
                <a:srgbClr val="333333"/>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data!$B$162:$R$162</c:f>
              <c:numCach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data!$B$166:$R$166</c:f>
              <c:numCache>
                <c:ptCount val="17"/>
                <c:pt idx="0">
                  <c:v>0</c:v>
                </c:pt>
                <c:pt idx="1">
                  <c:v>178.95569541867917</c:v>
                </c:pt>
                <c:pt idx="2">
                  <c:v>786.04208755951</c:v>
                </c:pt>
                <c:pt idx="3">
                  <c:v>1048.1246916429081</c:v>
                </c:pt>
                <c:pt idx="4">
                  <c:v>1042.88759002579</c:v>
                </c:pt>
                <c:pt idx="5">
                  <c:v>1001.1175869909475</c:v>
                </c:pt>
                <c:pt idx="6">
                  <c:v>979.2915824528936</c:v>
                </c:pt>
                <c:pt idx="7">
                  <c:v>1230.7043081577704</c:v>
                </c:pt>
                <c:pt idx="8">
                  <c:v>1234.3946033161355</c:v>
                </c:pt>
                <c:pt idx="9">
                  <c:v>1154.068619436921</c:v>
                </c:pt>
                <c:pt idx="10">
                  <c:v>805.6143316002417</c:v>
                </c:pt>
                <c:pt idx="11">
                  <c:v>1243.214308451943</c:v>
                </c:pt>
                <c:pt idx="12">
                  <c:v>1207.5812995558626</c:v>
                </c:pt>
                <c:pt idx="13">
                  <c:v>1423.9202537648962</c:v>
                </c:pt>
                <c:pt idx="14">
                  <c:v>1569.1140162172032</c:v>
                </c:pt>
                <c:pt idx="15">
                  <c:v>1763.8049429620423</c:v>
                </c:pt>
                <c:pt idx="16">
                  <c:v>1661.830422568968</c:v>
                </c:pt>
              </c:numCache>
            </c:numRef>
          </c:val>
        </c:ser>
        <c:overlap val="100"/>
        <c:gapWidth val="50"/>
        <c:axId val="34607566"/>
        <c:axId val="43032639"/>
      </c:barChart>
      <c:lineChart>
        <c:grouping val="standard"/>
        <c:varyColors val="0"/>
        <c:ser>
          <c:idx val="6"/>
          <c:order val="6"/>
          <c:tx>
            <c:strRef>
              <c:f>data!$A$169</c:f>
              <c:strCache>
                <c:ptCount val="1"/>
                <c:pt idx="0">
                  <c:v>Hypothetical emissions if no changes had occurred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data!$B$162:$R$162</c:f>
              <c:numCach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data!$B$169:$R$169</c:f>
              <c:numCache>
                <c:ptCount val="17"/>
                <c:pt idx="0">
                  <c:v>14194.680408351</c:v>
                </c:pt>
                <c:pt idx="1">
                  <c:v>14405.283638710915</c:v>
                </c:pt>
                <c:pt idx="2">
                  <c:v>14661.080938698418</c:v>
                </c:pt>
                <c:pt idx="3">
                  <c:v>14698.109454967944</c:v>
                </c:pt>
                <c:pt idx="4">
                  <c:v>14851.723927516414</c:v>
                </c:pt>
                <c:pt idx="5">
                  <c:v>15191.841906972195</c:v>
                </c:pt>
                <c:pt idx="6">
                  <c:v>15662.778855851868</c:v>
                </c:pt>
                <c:pt idx="7">
                  <c:v>15712.282523085096</c:v>
                </c:pt>
                <c:pt idx="8">
                  <c:v>16002.102962064506</c:v>
                </c:pt>
                <c:pt idx="9">
                  <c:v>16063.85495933482</c:v>
                </c:pt>
                <c:pt idx="10">
                  <c:v>16568.41811058483</c:v>
                </c:pt>
                <c:pt idx="11">
                  <c:v>17233.854004034914</c:v>
                </c:pt>
                <c:pt idx="12">
                  <c:v>17243.550598647606</c:v>
                </c:pt>
                <c:pt idx="13">
                  <c:v>17595.803497677174</c:v>
                </c:pt>
                <c:pt idx="14">
                  <c:v>17949.700848424676</c:v>
                </c:pt>
                <c:pt idx="15">
                  <c:v>18248.253893078676</c:v>
                </c:pt>
                <c:pt idx="16">
                  <c:v>18439.86087083478</c:v>
                </c:pt>
              </c:numCache>
            </c:numRef>
          </c:val>
          <c:smooth val="0"/>
        </c:ser>
        <c:axId val="34607566"/>
        <c:axId val="43032639"/>
      </c:lineChart>
      <c:catAx>
        <c:axId val="3460756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43032639"/>
        <c:crossesAt val="0"/>
        <c:auto val="1"/>
        <c:lblOffset val="160"/>
        <c:tickLblSkip val="1"/>
        <c:noMultiLvlLbl val="0"/>
      </c:catAx>
      <c:valAx>
        <c:axId val="43032639"/>
        <c:scaling>
          <c:orientation val="minMax"/>
          <c:max val="20000"/>
          <c:min val="-2000"/>
        </c:scaling>
        <c:axPos val="l"/>
        <c:title>
          <c:tx>
            <c:rich>
              <a:bodyPr vert="horz" rot="0" anchor="ctr"/>
              <a:lstStyle/>
              <a:p>
                <a:pPr algn="ctr">
                  <a:defRPr/>
                </a:pPr>
                <a:r>
                  <a:rPr lang="en-US"/>
                  <a:t>Emissions of sulphur dioxide (Ktonnes)</a:t>
                </a:r>
              </a:p>
            </c:rich>
          </c:tx>
          <c:layout>
            <c:manualLayout>
              <c:xMode val="factor"/>
              <c:yMode val="factor"/>
              <c:x val="0.04575"/>
              <c:y val="0.15925"/>
            </c:manualLayout>
          </c:layout>
          <c:overlay val="0"/>
          <c:spPr>
            <a:noFill/>
            <a:ln>
              <a:noFill/>
            </a:ln>
          </c:spPr>
        </c:title>
        <c:delete val="0"/>
        <c:numFmt formatCode="0" sourceLinked="0"/>
        <c:majorTickMark val="out"/>
        <c:minorTickMark val="none"/>
        <c:tickLblPos val="nextTo"/>
        <c:spPr>
          <a:ln w="3175">
            <a:solidFill>
              <a:srgbClr val="000000"/>
            </a:solidFill>
          </a:ln>
        </c:spPr>
        <c:crossAx val="34607566"/>
        <c:crossesAt val="1"/>
        <c:crossBetween val="between"/>
        <c:dispUnits/>
        <c:majorUnit val="2000"/>
        <c:minorUnit val="400"/>
      </c:valAx>
      <c:spPr>
        <a:noFill/>
        <a:ln>
          <a:noFill/>
        </a:ln>
      </c:spPr>
    </c:plotArea>
    <c:legend>
      <c:legendPos val="b"/>
      <c:layout>
        <c:manualLayout>
          <c:xMode val="edge"/>
          <c:yMode val="edge"/>
          <c:x val="0.03"/>
          <c:y val="0.79425"/>
          <c:w val="0.57625"/>
          <c:h val="0.20575"/>
        </c:manualLayout>
      </c:layout>
      <c:overlay val="0"/>
      <c:spPr>
        <a:solidFill>
          <a:srgbClr val="FFFFFF"/>
        </a:solidFill>
        <a:ln w="3175">
          <a:noFill/>
        </a:ln>
      </c:sp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4">
    <tabColor indexed="10"/>
  </sheetPr>
  <sheetViews>
    <sheetView tabSelected="1"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09_EU27_Policy_effectiveness_final_no%20links_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ams\Local%20Settings\Temporary%20Internet%20Files\OLKC\windows\TEMP\SO2&amp;NOx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ams\Local%20Settings\Temporary%20Internet%20Files\OLKC\Other%20files\FINISHED\4th%20back-up\ED02040\Factsheets\Final%20draft\Spreadsheets\Projects\CURRENT\Low%20Carbon%202\MARKAL%20results%20-%20Core%20runs%20-%20N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Policy_Group\Live_Projects\ETC_2008%20ED05945\Working%20Files\08%20Energy%20Factsheets\Raw%20data\Eurostat_Cronos%20Data%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 ETC emissions data"/>
      <sheetName val="New Cronos Data"/>
      <sheetName val="Output - pub therm power plants"/>
      <sheetName val="Output - all therm power pl"/>
      <sheetName val="Output - nuclear power plants"/>
      <sheetName val="Output - hydroelectric plants"/>
      <sheetName val="Output - wind power plants"/>
      <sheetName val="Input - all prods pub therm plt"/>
      <sheetName val="Input - lignite pub therm pl"/>
      <sheetName val="Input - h coal  pub therm pl"/>
      <sheetName val="Input - oil  pub therm pl"/>
      <sheetName val="Input - gas  pub therm pl"/>
      <sheetName val="Input - renewables pub therm pl"/>
      <sheetName val="Input - biomass all therm"/>
      <sheetName val="Input - biomass pub therm"/>
      <sheetName val="gross generation - biomass"/>
      <sheetName val="gross generation - geothermal"/>
      <sheetName val="gross generation - conv therm p"/>
      <sheetName val="Input - all prod all therm pl"/>
      <sheetName val="Input - renew all therm pl"/>
      <sheetName val="CO2 chart - NEW EU27"/>
      <sheetName val="CO2 chart - NEW EEA32"/>
      <sheetName val="SO2 chart - NEW EU27"/>
      <sheetName val="SO2 chart - NEW EEA32"/>
      <sheetName val="NOx chart - NEW EU27"/>
      <sheetName val="NOx chart - NEW EEA32"/>
      <sheetName val="ETC emissions data"/>
      <sheetName val="CO2 emissions calculations"/>
      <sheetName val="CO2 emissions calculations EEA"/>
      <sheetName val="SO2 emissions calculations "/>
      <sheetName val="SO2 emissions calculations  EEA"/>
      <sheetName val="NOx emissions calculations"/>
      <sheetName val="NOx emissions calculations EEA"/>
      <sheetName val="Graph 1-CO2"/>
      <sheetName val="Graph 1- SO2"/>
      <sheetName val="Graph 1- NOx"/>
      <sheetName val="Summary chart"/>
      <sheetName val="Summary"/>
      <sheetName val="NOx emission factors"/>
      <sheetName val="SO2 emission factors"/>
      <sheetName val="SO2 emissions"/>
      <sheetName val="SO2"/>
      <sheetName val="NOx emissions"/>
      <sheetName val="NOx"/>
      <sheetName val="Energy use in PS"/>
      <sheetName val="Energy"/>
      <sheetName val="Country Grouping"/>
    </sheetNames>
    <sheetDataSet>
      <sheetData sheetId="7">
        <row r="4">
          <cell r="C4" t="str">
            <v>Iceland</v>
          </cell>
          <cell r="D4">
            <v>423</v>
          </cell>
          <cell r="E4">
            <v>510</v>
          </cell>
          <cell r="F4">
            <v>450</v>
          </cell>
          <cell r="G4">
            <v>539</v>
          </cell>
          <cell r="H4">
            <v>531</v>
          </cell>
          <cell r="I4">
            <v>598</v>
          </cell>
          <cell r="J4">
            <v>661</v>
          </cell>
          <cell r="K4">
            <v>687</v>
          </cell>
          <cell r="L4">
            <v>770</v>
          </cell>
          <cell r="M4">
            <v>1067</v>
          </cell>
          <cell r="N4">
            <v>1109</v>
          </cell>
          <cell r="O4">
            <v>1245</v>
          </cell>
          <cell r="P4">
            <v>1247</v>
          </cell>
          <cell r="Q4">
            <v>1198</v>
          </cell>
          <cell r="R4">
            <v>1238</v>
          </cell>
          <cell r="S4">
            <v>1418</v>
          </cell>
          <cell r="T4">
            <v>2018</v>
          </cell>
        </row>
        <row r="5">
          <cell r="C5" t="str">
            <v>Norway</v>
          </cell>
          <cell r="D5">
            <v>69</v>
          </cell>
          <cell r="E5">
            <v>72</v>
          </cell>
          <cell r="F5">
            <v>72</v>
          </cell>
          <cell r="G5">
            <v>75</v>
          </cell>
          <cell r="H5">
            <v>79</v>
          </cell>
          <cell r="I5">
            <v>80</v>
          </cell>
          <cell r="J5">
            <v>79</v>
          </cell>
          <cell r="K5">
            <v>86</v>
          </cell>
          <cell r="L5">
            <v>78</v>
          </cell>
          <cell r="M5">
            <v>82</v>
          </cell>
          <cell r="N5">
            <v>79</v>
          </cell>
          <cell r="O5">
            <v>79</v>
          </cell>
          <cell r="P5">
            <v>85</v>
          </cell>
          <cell r="Q5">
            <v>110</v>
          </cell>
          <cell r="R5">
            <v>126</v>
          </cell>
          <cell r="S5">
            <v>121</v>
          </cell>
          <cell r="T5">
            <v>123</v>
          </cell>
        </row>
        <row r="6">
          <cell r="C6" t="str">
            <v>Switzerland</v>
          </cell>
          <cell r="D6">
            <v>150</v>
          </cell>
          <cell r="E6">
            <v>209</v>
          </cell>
          <cell r="F6">
            <v>260</v>
          </cell>
          <cell r="G6">
            <v>125</v>
          </cell>
          <cell r="H6">
            <v>102</v>
          </cell>
          <cell r="I6">
            <v>105</v>
          </cell>
          <cell r="J6">
            <v>137</v>
          </cell>
          <cell r="K6">
            <v>101</v>
          </cell>
          <cell r="L6">
            <v>178</v>
          </cell>
          <cell r="M6">
            <v>76</v>
          </cell>
          <cell r="N6">
            <v>46</v>
          </cell>
          <cell r="O6">
            <v>48</v>
          </cell>
          <cell r="P6">
            <v>43</v>
          </cell>
          <cell r="Q6">
            <v>59</v>
          </cell>
          <cell r="R6">
            <v>51</v>
          </cell>
          <cell r="S6">
            <v>53</v>
          </cell>
          <cell r="T6" t="str">
            <v/>
          </cell>
        </row>
        <row r="7">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C8" t="str">
            <v>Bulgaria</v>
          </cell>
          <cell r="D8">
            <v>9543</v>
          </cell>
          <cell r="E8">
            <v>8595</v>
          </cell>
          <cell r="F8">
            <v>7458</v>
          </cell>
          <cell r="G8">
            <v>7955</v>
          </cell>
          <cell r="H8">
            <v>7312</v>
          </cell>
          <cell r="I8">
            <v>7478</v>
          </cell>
          <cell r="J8">
            <v>7203</v>
          </cell>
          <cell r="K8">
            <v>6583</v>
          </cell>
          <cell r="L8">
            <v>6393</v>
          </cell>
          <cell r="M8">
            <v>5615</v>
          </cell>
          <cell r="N8">
            <v>5858</v>
          </cell>
          <cell r="O8">
            <v>6561</v>
          </cell>
          <cell r="P8">
            <v>5952</v>
          </cell>
          <cell r="Q8">
            <v>6390</v>
          </cell>
          <cell r="R8">
            <v>6208</v>
          </cell>
          <cell r="S8">
            <v>6103</v>
          </cell>
          <cell r="T8">
            <v>6164</v>
          </cell>
        </row>
        <row r="9">
          <cell r="C9" t="str">
            <v>Romania</v>
          </cell>
          <cell r="D9">
            <v>21926</v>
          </cell>
          <cell r="E9">
            <v>20109</v>
          </cell>
          <cell r="F9">
            <v>15707</v>
          </cell>
          <cell r="G9">
            <v>16099</v>
          </cell>
          <cell r="H9">
            <v>15349</v>
          </cell>
          <cell r="I9">
            <v>15712</v>
          </cell>
          <cell r="J9">
            <v>16299</v>
          </cell>
          <cell r="K9">
            <v>13081</v>
          </cell>
          <cell r="L9">
            <v>10939</v>
          </cell>
          <cell r="M9">
            <v>10056</v>
          </cell>
          <cell r="N9">
            <v>10145</v>
          </cell>
          <cell r="O9">
            <v>11172</v>
          </cell>
          <cell r="P9">
            <v>10304</v>
          </cell>
          <cell r="Q9">
            <v>11470</v>
          </cell>
          <cell r="R9">
            <v>9970</v>
          </cell>
          <cell r="S9">
            <v>9485</v>
          </cell>
          <cell r="T9">
            <v>10659</v>
          </cell>
        </row>
        <row r="10">
          <cell r="C10" t="str">
            <v>Turkey</v>
          </cell>
          <cell r="D10">
            <v>7589</v>
          </cell>
          <cell r="E10">
            <v>8133</v>
          </cell>
          <cell r="F10">
            <v>9104</v>
          </cell>
          <cell r="G10">
            <v>8758</v>
          </cell>
          <cell r="H10">
            <v>10266</v>
          </cell>
          <cell r="I10">
            <v>10688</v>
          </cell>
          <cell r="J10">
            <v>12067</v>
          </cell>
          <cell r="K10">
            <v>13143</v>
          </cell>
          <cell r="L10">
            <v>13992</v>
          </cell>
          <cell r="M10">
            <v>15600</v>
          </cell>
          <cell r="N10">
            <v>16826</v>
          </cell>
          <cell r="O10">
            <v>17129</v>
          </cell>
          <cell r="P10">
            <v>15529</v>
          </cell>
          <cell r="Q10">
            <v>15327</v>
          </cell>
          <cell r="R10">
            <v>16038</v>
          </cell>
          <cell r="S10">
            <v>20094</v>
          </cell>
          <cell r="T10">
            <v>22850</v>
          </cell>
        </row>
        <row r="11">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C12" t="str">
            <v>Austria</v>
          </cell>
          <cell r="D12">
            <v>3003</v>
          </cell>
          <cell r="E12">
            <v>3161</v>
          </cell>
          <cell r="F12">
            <v>2337</v>
          </cell>
          <cell r="G12">
            <v>2325</v>
          </cell>
          <cell r="H12">
            <v>2467</v>
          </cell>
          <cell r="I12">
            <v>2715</v>
          </cell>
          <cell r="J12">
            <v>3189</v>
          </cell>
          <cell r="K12">
            <v>3117</v>
          </cell>
          <cell r="L12">
            <v>2994</v>
          </cell>
          <cell r="M12">
            <v>3052</v>
          </cell>
          <cell r="N12">
            <v>2785</v>
          </cell>
          <cell r="O12">
            <v>3286</v>
          </cell>
          <cell r="P12">
            <v>3106</v>
          </cell>
          <cell r="Q12">
            <v>3909</v>
          </cell>
          <cell r="R12">
            <v>2724</v>
          </cell>
          <cell r="S12">
            <v>4185</v>
          </cell>
          <cell r="T12">
            <v>4039</v>
          </cell>
        </row>
        <row r="13">
          <cell r="C13" t="str">
            <v>Belgium</v>
          </cell>
          <cell r="D13">
            <v>5858</v>
          </cell>
          <cell r="E13">
            <v>6030</v>
          </cell>
          <cell r="F13">
            <v>5888</v>
          </cell>
          <cell r="G13">
            <v>5842</v>
          </cell>
          <cell r="H13">
            <v>6312</v>
          </cell>
          <cell r="I13">
            <v>6416</v>
          </cell>
          <cell r="J13">
            <v>6399</v>
          </cell>
          <cell r="K13">
            <v>6174</v>
          </cell>
          <cell r="L13">
            <v>6813</v>
          </cell>
          <cell r="M13">
            <v>6570</v>
          </cell>
          <cell r="N13">
            <v>7114</v>
          </cell>
          <cell r="O13">
            <v>5964</v>
          </cell>
          <cell r="P13">
            <v>6379</v>
          </cell>
          <cell r="Q13">
            <v>7182</v>
          </cell>
          <cell r="R13">
            <v>7414</v>
          </cell>
          <cell r="S13">
            <v>7451</v>
          </cell>
          <cell r="T13">
            <v>7297</v>
          </cell>
        </row>
        <row r="14">
          <cell r="C14" t="str">
            <v>Cyprus</v>
          </cell>
          <cell r="D14">
            <v>516</v>
          </cell>
          <cell r="E14">
            <v>536</v>
          </cell>
          <cell r="F14">
            <v>616</v>
          </cell>
          <cell r="G14">
            <v>666</v>
          </cell>
          <cell r="H14">
            <v>697</v>
          </cell>
          <cell r="I14">
            <v>641</v>
          </cell>
          <cell r="J14">
            <v>678</v>
          </cell>
          <cell r="K14">
            <v>716</v>
          </cell>
          <cell r="L14">
            <v>787</v>
          </cell>
          <cell r="M14">
            <v>839</v>
          </cell>
          <cell r="N14">
            <v>862</v>
          </cell>
          <cell r="O14">
            <v>854</v>
          </cell>
          <cell r="P14">
            <v>890</v>
          </cell>
          <cell r="Q14">
            <v>1046</v>
          </cell>
          <cell r="R14">
            <v>999</v>
          </cell>
          <cell r="S14">
            <v>1071</v>
          </cell>
          <cell r="T14">
            <v>1093</v>
          </cell>
        </row>
        <row r="15">
          <cell r="C15" t="str">
            <v>Czech Republic</v>
          </cell>
          <cell r="D15">
            <v>13511</v>
          </cell>
          <cell r="E15">
            <v>13033</v>
          </cell>
          <cell r="F15">
            <v>12935</v>
          </cell>
          <cell r="G15">
            <v>9903</v>
          </cell>
          <cell r="H15">
            <v>9926</v>
          </cell>
          <cell r="I15">
            <v>10607</v>
          </cell>
          <cell r="J15">
            <v>14437</v>
          </cell>
          <cell r="K15">
            <v>13529</v>
          </cell>
          <cell r="L15">
            <v>13081</v>
          </cell>
          <cell r="M15">
            <v>12741</v>
          </cell>
          <cell r="N15">
            <v>13664</v>
          </cell>
          <cell r="O15">
            <v>14127</v>
          </cell>
          <cell r="P15">
            <v>13696</v>
          </cell>
          <cell r="Q15">
            <v>13792</v>
          </cell>
          <cell r="R15">
            <v>13848</v>
          </cell>
          <cell r="S15">
            <v>13805</v>
          </cell>
          <cell r="T15">
            <v>13650</v>
          </cell>
        </row>
        <row r="16">
          <cell r="C16" t="str">
            <v>Denmark</v>
          </cell>
          <cell r="D16">
            <v>5873</v>
          </cell>
          <cell r="E16">
            <v>8125</v>
          </cell>
          <cell r="F16">
            <v>6939</v>
          </cell>
          <cell r="G16">
            <v>7448</v>
          </cell>
          <cell r="H16">
            <v>8583</v>
          </cell>
          <cell r="I16">
            <v>8086</v>
          </cell>
          <cell r="J16">
            <v>11674</v>
          </cell>
          <cell r="K16">
            <v>9541</v>
          </cell>
          <cell r="L16">
            <v>8629</v>
          </cell>
          <cell r="M16">
            <v>7866</v>
          </cell>
          <cell r="N16">
            <v>7080</v>
          </cell>
          <cell r="O16">
            <v>7520</v>
          </cell>
          <cell r="P16">
            <v>7568</v>
          </cell>
          <cell r="Q16">
            <v>8528</v>
          </cell>
          <cell r="R16">
            <v>7142</v>
          </cell>
          <cell r="S16">
            <v>6318</v>
          </cell>
          <cell r="T16">
            <v>8299</v>
          </cell>
        </row>
        <row r="17">
          <cell r="C17" t="str">
            <v>Estonia</v>
          </cell>
          <cell r="D17">
            <v>5568</v>
          </cell>
          <cell r="E17">
            <v>4720</v>
          </cell>
          <cell r="F17">
            <v>3943</v>
          </cell>
          <cell r="G17">
            <v>3090</v>
          </cell>
          <cell r="H17">
            <v>2999</v>
          </cell>
          <cell r="I17">
            <v>2607</v>
          </cell>
          <cell r="J17">
            <v>2705</v>
          </cell>
          <cell r="K17">
            <v>2515</v>
          </cell>
          <cell r="L17">
            <v>2486</v>
          </cell>
          <cell r="M17">
            <v>2403</v>
          </cell>
          <cell r="N17">
            <v>2411</v>
          </cell>
          <cell r="O17">
            <v>2674</v>
          </cell>
          <cell r="P17">
            <v>2275</v>
          </cell>
          <cell r="Q17">
            <v>2616</v>
          </cell>
          <cell r="R17">
            <v>2828</v>
          </cell>
          <cell r="S17">
            <v>2511</v>
          </cell>
          <cell r="T17">
            <v>2351</v>
          </cell>
        </row>
        <row r="18">
          <cell r="C18" t="str">
            <v>Finland</v>
          </cell>
          <cell r="D18">
            <v>4126</v>
          </cell>
          <cell r="E18">
            <v>4252</v>
          </cell>
          <cell r="F18">
            <v>3646</v>
          </cell>
          <cell r="G18">
            <v>4484</v>
          </cell>
          <cell r="H18">
            <v>5747</v>
          </cell>
          <cell r="I18">
            <v>5289</v>
          </cell>
          <cell r="J18">
            <v>6931</v>
          </cell>
          <cell r="K18">
            <v>6232</v>
          </cell>
          <cell r="L18">
            <v>4979</v>
          </cell>
          <cell r="M18">
            <v>5226</v>
          </cell>
          <cell r="N18">
            <v>5289</v>
          </cell>
          <cell r="O18">
            <v>6621</v>
          </cell>
          <cell r="P18">
            <v>7275</v>
          </cell>
          <cell r="Q18">
            <v>10030</v>
          </cell>
          <cell r="R18">
            <v>8930</v>
          </cell>
          <cell r="S18">
            <v>6044</v>
          </cell>
          <cell r="T18">
            <v>9512</v>
          </cell>
        </row>
        <row r="19">
          <cell r="C19" t="str">
            <v>France</v>
          </cell>
          <cell r="D19">
            <v>6262</v>
          </cell>
          <cell r="E19">
            <v>8538</v>
          </cell>
          <cell r="F19">
            <v>7096</v>
          </cell>
          <cell r="G19">
            <v>3065</v>
          </cell>
          <cell r="H19">
            <v>3170</v>
          </cell>
          <cell r="I19">
            <v>4196</v>
          </cell>
          <cell r="J19">
            <v>4517</v>
          </cell>
          <cell r="K19">
            <v>4209</v>
          </cell>
          <cell r="L19">
            <v>7176</v>
          </cell>
          <cell r="M19">
            <v>6119</v>
          </cell>
          <cell r="N19">
            <v>9393</v>
          </cell>
          <cell r="O19">
            <v>8231</v>
          </cell>
          <cell r="P19">
            <v>9231</v>
          </cell>
          <cell r="Q19">
            <v>9993</v>
          </cell>
          <cell r="R19">
            <v>9691</v>
          </cell>
          <cell r="S19">
            <v>11096</v>
          </cell>
          <cell r="T19">
            <v>12439</v>
          </cell>
        </row>
        <row r="20">
          <cell r="C20" t="str">
            <v>Germany</v>
          </cell>
          <cell r="D20">
            <v>73100</v>
          </cell>
          <cell r="E20">
            <v>72479</v>
          </cell>
          <cell r="F20">
            <v>69777</v>
          </cell>
          <cell r="G20">
            <v>68650</v>
          </cell>
          <cell r="H20">
            <v>70209</v>
          </cell>
          <cell r="I20">
            <v>70764</v>
          </cell>
          <cell r="J20">
            <v>72936</v>
          </cell>
          <cell r="K20">
            <v>69854</v>
          </cell>
          <cell r="L20">
            <v>72628</v>
          </cell>
          <cell r="M20">
            <v>73300</v>
          </cell>
          <cell r="N20">
            <v>75203</v>
          </cell>
          <cell r="O20">
            <v>79770</v>
          </cell>
          <cell r="P20">
            <v>80060</v>
          </cell>
          <cell r="Q20">
            <v>80558</v>
          </cell>
          <cell r="R20">
            <v>80630</v>
          </cell>
          <cell r="S20">
            <v>80044</v>
          </cell>
          <cell r="T20">
            <v>82718</v>
          </cell>
        </row>
        <row r="21">
          <cell r="C21" t="str">
            <v>Greece</v>
          </cell>
          <cell r="D21">
            <v>8566</v>
          </cell>
          <cell r="E21">
            <v>8392</v>
          </cell>
          <cell r="F21">
            <v>8962</v>
          </cell>
          <cell r="G21">
            <v>8783</v>
          </cell>
          <cell r="H21">
            <v>9289</v>
          </cell>
          <cell r="I21">
            <v>9742</v>
          </cell>
          <cell r="J21">
            <v>9899</v>
          </cell>
          <cell r="K21">
            <v>9023</v>
          </cell>
          <cell r="L21">
            <v>10182</v>
          </cell>
          <cell r="M21">
            <v>9958</v>
          </cell>
          <cell r="N21">
            <v>11434</v>
          </cell>
          <cell r="O21">
            <v>11543</v>
          </cell>
          <cell r="P21">
            <v>12131</v>
          </cell>
          <cell r="Q21">
            <v>11851</v>
          </cell>
          <cell r="R21">
            <v>11988</v>
          </cell>
          <cell r="S21">
            <v>12263</v>
          </cell>
          <cell r="T21">
            <v>11865</v>
          </cell>
        </row>
        <row r="22">
          <cell r="C22" t="str">
            <v>Hungary</v>
          </cell>
          <cell r="D22">
            <v>4733</v>
          </cell>
          <cell r="E22">
            <v>5295</v>
          </cell>
          <cell r="F22">
            <v>5596</v>
          </cell>
          <cell r="G22">
            <v>5834</v>
          </cell>
          <cell r="H22">
            <v>5800</v>
          </cell>
          <cell r="I22">
            <v>5856</v>
          </cell>
          <cell r="J22">
            <v>5935</v>
          </cell>
          <cell r="K22">
            <v>6384</v>
          </cell>
          <cell r="L22">
            <v>6455</v>
          </cell>
          <cell r="M22">
            <v>6492</v>
          </cell>
          <cell r="N22">
            <v>6013</v>
          </cell>
          <cell r="O22">
            <v>5946</v>
          </cell>
          <cell r="P22">
            <v>5793</v>
          </cell>
          <cell r="Q22">
            <v>6300</v>
          </cell>
          <cell r="R22">
            <v>5699</v>
          </cell>
          <cell r="S22">
            <v>5124</v>
          </cell>
          <cell r="T22">
            <v>5336</v>
          </cell>
        </row>
        <row r="23">
          <cell r="C23" t="str">
            <v>Ireland</v>
          </cell>
          <cell r="D23">
            <v>2971</v>
          </cell>
          <cell r="E23">
            <v>3133</v>
          </cell>
          <cell r="F23">
            <v>3309</v>
          </cell>
          <cell r="G23">
            <v>3400</v>
          </cell>
          <cell r="H23">
            <v>3518</v>
          </cell>
          <cell r="I23">
            <v>3689</v>
          </cell>
          <cell r="J23">
            <v>3946</v>
          </cell>
          <cell r="K23">
            <v>4144</v>
          </cell>
          <cell r="L23">
            <v>4359</v>
          </cell>
          <cell r="M23">
            <v>4599</v>
          </cell>
          <cell r="N23">
            <v>4666</v>
          </cell>
          <cell r="O23">
            <v>5022</v>
          </cell>
          <cell r="P23">
            <v>4896</v>
          </cell>
          <cell r="Q23">
            <v>4679</v>
          </cell>
          <cell r="R23">
            <v>4609</v>
          </cell>
          <cell r="S23">
            <v>4635</v>
          </cell>
          <cell r="T23">
            <v>4777</v>
          </cell>
        </row>
        <row r="24">
          <cell r="C24" t="str">
            <v>Italy</v>
          </cell>
          <cell r="D24">
            <v>36441</v>
          </cell>
          <cell r="E24">
            <v>34709</v>
          </cell>
          <cell r="F24">
            <v>35225</v>
          </cell>
          <cell r="G24">
            <v>34079</v>
          </cell>
          <cell r="H24">
            <v>34418</v>
          </cell>
          <cell r="I24">
            <v>37351</v>
          </cell>
          <cell r="J24">
            <v>36235</v>
          </cell>
          <cell r="K24">
            <v>35659</v>
          </cell>
          <cell r="L24">
            <v>36081</v>
          </cell>
          <cell r="M24">
            <v>35625</v>
          </cell>
          <cell r="N24">
            <v>47531</v>
          </cell>
          <cell r="O24">
            <v>45710</v>
          </cell>
          <cell r="P24">
            <v>48763</v>
          </cell>
          <cell r="Q24">
            <v>50482</v>
          </cell>
          <cell r="R24">
            <v>47935</v>
          </cell>
          <cell r="S24">
            <v>48237</v>
          </cell>
          <cell r="T24">
            <v>49746</v>
          </cell>
        </row>
        <row r="25">
          <cell r="C25" t="str">
            <v>Latvia</v>
          </cell>
          <cell r="D25">
            <v>754</v>
          </cell>
          <cell r="E25">
            <v>750</v>
          </cell>
          <cell r="F25">
            <v>570</v>
          </cell>
          <cell r="G25">
            <v>487</v>
          </cell>
          <cell r="H25">
            <v>537</v>
          </cell>
          <cell r="I25">
            <v>521</v>
          </cell>
          <cell r="J25">
            <v>528</v>
          </cell>
          <cell r="K25">
            <v>598</v>
          </cell>
          <cell r="L25">
            <v>572</v>
          </cell>
          <cell r="M25">
            <v>548</v>
          </cell>
          <cell r="N25">
            <v>487</v>
          </cell>
          <cell r="O25">
            <v>558</v>
          </cell>
          <cell r="P25">
            <v>571</v>
          </cell>
          <cell r="Q25">
            <v>584</v>
          </cell>
          <cell r="R25">
            <v>562</v>
          </cell>
          <cell r="S25">
            <v>553</v>
          </cell>
          <cell r="T25">
            <v>657</v>
          </cell>
        </row>
        <row r="26">
          <cell r="C26" t="str">
            <v>Lithuania</v>
          </cell>
          <cell r="D26">
            <v>2552</v>
          </cell>
          <cell r="E26">
            <v>2707</v>
          </cell>
          <cell r="F26">
            <v>1309</v>
          </cell>
          <cell r="G26">
            <v>964</v>
          </cell>
          <cell r="H26">
            <v>1034</v>
          </cell>
          <cell r="I26">
            <v>934</v>
          </cell>
          <cell r="J26">
            <v>1169</v>
          </cell>
          <cell r="K26">
            <v>933</v>
          </cell>
          <cell r="L26">
            <v>1251</v>
          </cell>
          <cell r="M26">
            <v>1065</v>
          </cell>
          <cell r="N26">
            <v>903</v>
          </cell>
          <cell r="O26">
            <v>980</v>
          </cell>
          <cell r="P26">
            <v>957</v>
          </cell>
          <cell r="Q26">
            <v>1008</v>
          </cell>
          <cell r="R26">
            <v>1104</v>
          </cell>
          <cell r="S26">
            <v>1188</v>
          </cell>
          <cell r="T26">
            <v>1136</v>
          </cell>
        </row>
        <row r="27">
          <cell r="C27" t="str">
            <v>Luxembourg</v>
          </cell>
          <cell r="D27">
            <v>25</v>
          </cell>
          <cell r="E27">
            <v>26</v>
          </cell>
          <cell r="F27">
            <v>26</v>
          </cell>
          <cell r="G27">
            <v>25</v>
          </cell>
          <cell r="H27">
            <v>24</v>
          </cell>
          <cell r="I27">
            <v>23</v>
          </cell>
          <cell r="J27">
            <v>18</v>
          </cell>
          <cell r="K27">
            <v>23</v>
          </cell>
          <cell r="L27">
            <v>23</v>
          </cell>
          <cell r="M27">
            <v>20</v>
          </cell>
          <cell r="N27">
            <v>27</v>
          </cell>
          <cell r="O27">
            <v>28</v>
          </cell>
          <cell r="P27">
            <v>383</v>
          </cell>
          <cell r="Q27">
            <v>382</v>
          </cell>
          <cell r="R27">
            <v>465</v>
          </cell>
          <cell r="S27">
            <v>458</v>
          </cell>
          <cell r="T27">
            <v>480</v>
          </cell>
        </row>
        <row r="28">
          <cell r="C28" t="str">
            <v>Malta</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C29" t="str">
            <v>Netherlands</v>
          </cell>
          <cell r="D29">
            <v>11772</v>
          </cell>
          <cell r="E29">
            <v>12177</v>
          </cell>
          <cell r="F29">
            <v>12411</v>
          </cell>
          <cell r="G29">
            <v>12746</v>
          </cell>
          <cell r="H29">
            <v>13180</v>
          </cell>
          <cell r="I29">
            <v>14184</v>
          </cell>
          <cell r="J29">
            <v>15092</v>
          </cell>
          <cell r="K29">
            <v>14895</v>
          </cell>
          <cell r="L29">
            <v>15323</v>
          </cell>
          <cell r="M29">
            <v>15375</v>
          </cell>
          <cell r="N29">
            <v>15035</v>
          </cell>
          <cell r="O29">
            <v>16160</v>
          </cell>
          <cell r="P29">
            <v>16555</v>
          </cell>
          <cell r="Q29">
            <v>16435</v>
          </cell>
          <cell r="R29">
            <v>17172</v>
          </cell>
          <cell r="S29">
            <v>16428</v>
          </cell>
          <cell r="T29">
            <v>15809</v>
          </cell>
        </row>
        <row r="30">
          <cell r="C30" t="str">
            <v>Poland</v>
          </cell>
          <cell r="D30">
            <v>34870</v>
          </cell>
          <cell r="E30">
            <v>34492</v>
          </cell>
          <cell r="F30">
            <v>33582</v>
          </cell>
          <cell r="G30">
            <v>33343</v>
          </cell>
          <cell r="H30">
            <v>33450</v>
          </cell>
          <cell r="I30">
            <v>34195</v>
          </cell>
          <cell r="J30">
            <v>35319</v>
          </cell>
          <cell r="K30">
            <v>35038</v>
          </cell>
          <cell r="L30">
            <v>34488</v>
          </cell>
          <cell r="M30">
            <v>33890</v>
          </cell>
          <cell r="N30">
            <v>34155</v>
          </cell>
          <cell r="O30">
            <v>34414</v>
          </cell>
          <cell r="P30">
            <v>33667</v>
          </cell>
          <cell r="Q30">
            <v>35336</v>
          </cell>
          <cell r="R30">
            <v>35762</v>
          </cell>
          <cell r="S30">
            <v>36075</v>
          </cell>
          <cell r="T30">
            <v>37232</v>
          </cell>
        </row>
        <row r="31">
          <cell r="C31" t="str">
            <v>Portugal</v>
          </cell>
          <cell r="D31">
            <v>4008</v>
          </cell>
          <cell r="E31">
            <v>4229</v>
          </cell>
          <cell r="F31">
            <v>5103</v>
          </cell>
          <cell r="G31">
            <v>4498</v>
          </cell>
          <cell r="H31">
            <v>4022</v>
          </cell>
          <cell r="I31">
            <v>4894</v>
          </cell>
          <cell r="J31">
            <v>3698</v>
          </cell>
          <cell r="K31">
            <v>3865</v>
          </cell>
          <cell r="L31">
            <v>4651</v>
          </cell>
          <cell r="M31">
            <v>6395</v>
          </cell>
          <cell r="N31">
            <v>5661</v>
          </cell>
          <cell r="O31">
            <v>5658</v>
          </cell>
          <cell r="P31">
            <v>6683</v>
          </cell>
          <cell r="Q31">
            <v>5278</v>
          </cell>
          <cell r="R31">
            <v>5820</v>
          </cell>
          <cell r="S31">
            <v>6825</v>
          </cell>
          <cell r="T31">
            <v>5793</v>
          </cell>
        </row>
        <row r="32">
          <cell r="C32" t="str">
            <v>Slovakia</v>
          </cell>
          <cell r="D32">
            <v>2739</v>
          </cell>
          <cell r="E32">
            <v>2777</v>
          </cell>
          <cell r="F32">
            <v>2769</v>
          </cell>
          <cell r="G32">
            <v>2788</v>
          </cell>
          <cell r="H32">
            <v>2513</v>
          </cell>
          <cell r="I32">
            <v>2769</v>
          </cell>
          <cell r="J32">
            <v>2819</v>
          </cell>
          <cell r="K32">
            <v>2786</v>
          </cell>
          <cell r="L32">
            <v>2877</v>
          </cell>
          <cell r="M32">
            <v>2928</v>
          </cell>
          <cell r="N32">
            <v>2244</v>
          </cell>
          <cell r="O32">
            <v>2560</v>
          </cell>
          <cell r="P32">
            <v>2098</v>
          </cell>
          <cell r="Q32">
            <v>2442</v>
          </cell>
          <cell r="R32">
            <v>2204</v>
          </cell>
          <cell r="S32">
            <v>2102</v>
          </cell>
          <cell r="T32">
            <v>1961</v>
          </cell>
        </row>
        <row r="33">
          <cell r="C33" t="str">
            <v>Slovenia</v>
          </cell>
          <cell r="D33">
            <v>1307</v>
          </cell>
          <cell r="E33">
            <v>1158</v>
          </cell>
          <cell r="F33">
            <v>1316</v>
          </cell>
          <cell r="G33">
            <v>1325</v>
          </cell>
          <cell r="H33">
            <v>1270</v>
          </cell>
          <cell r="I33">
            <v>1311</v>
          </cell>
          <cell r="J33">
            <v>1279</v>
          </cell>
          <cell r="K33">
            <v>1348</v>
          </cell>
          <cell r="L33">
            <v>1387</v>
          </cell>
          <cell r="M33">
            <v>1208</v>
          </cell>
          <cell r="N33">
            <v>1250</v>
          </cell>
          <cell r="O33">
            <v>1399</v>
          </cell>
          <cell r="P33">
            <v>1503</v>
          </cell>
          <cell r="Q33">
            <v>1436</v>
          </cell>
          <cell r="R33">
            <v>1447</v>
          </cell>
          <cell r="S33">
            <v>1450</v>
          </cell>
          <cell r="T33">
            <v>1501</v>
          </cell>
        </row>
        <row r="34">
          <cell r="C34" t="str">
            <v>Spain</v>
          </cell>
          <cell r="D34">
            <v>16046</v>
          </cell>
          <cell r="E34">
            <v>16479</v>
          </cell>
          <cell r="F34">
            <v>19169</v>
          </cell>
          <cell r="G34">
            <v>16267</v>
          </cell>
          <cell r="H34">
            <v>16134</v>
          </cell>
          <cell r="I34">
            <v>16351</v>
          </cell>
          <cell r="J34">
            <v>15616</v>
          </cell>
          <cell r="K34">
            <v>19083</v>
          </cell>
          <cell r="L34">
            <v>18236</v>
          </cell>
          <cell r="M34">
            <v>22119</v>
          </cell>
          <cell r="N34">
            <v>23427</v>
          </cell>
          <cell r="O34">
            <v>21533</v>
          </cell>
          <cell r="P34">
            <v>25846</v>
          </cell>
          <cell r="Q34">
            <v>24127</v>
          </cell>
          <cell r="R34">
            <v>27790</v>
          </cell>
          <cell r="S34">
            <v>30869</v>
          </cell>
          <cell r="T34">
            <v>30833</v>
          </cell>
        </row>
        <row r="35">
          <cell r="C35" t="str">
            <v>Sweden</v>
          </cell>
          <cell r="D35">
            <v>1203</v>
          </cell>
          <cell r="E35">
            <v>1657</v>
          </cell>
          <cell r="F35">
            <v>1892</v>
          </cell>
          <cell r="G35">
            <v>2117</v>
          </cell>
          <cell r="H35">
            <v>2373</v>
          </cell>
          <cell r="I35">
            <v>2465</v>
          </cell>
          <cell r="J35">
            <v>3487</v>
          </cell>
          <cell r="K35">
            <v>2367</v>
          </cell>
          <cell r="L35">
            <v>2644</v>
          </cell>
          <cell r="M35">
            <v>2513</v>
          </cell>
          <cell r="N35">
            <v>2273</v>
          </cell>
          <cell r="O35">
            <v>2519</v>
          </cell>
          <cell r="P35">
            <v>2890</v>
          </cell>
          <cell r="Q35">
            <v>3321</v>
          </cell>
          <cell r="R35">
            <v>3205</v>
          </cell>
          <cell r="S35">
            <v>3060</v>
          </cell>
          <cell r="T35">
            <v>3374</v>
          </cell>
        </row>
        <row r="36">
          <cell r="C36" t="str">
            <v>United Kingdom</v>
          </cell>
          <cell r="D36">
            <v>52700</v>
          </cell>
          <cell r="E36">
            <v>52415</v>
          </cell>
          <cell r="F36">
            <v>50902</v>
          </cell>
          <cell r="G36">
            <v>46694</v>
          </cell>
          <cell r="H36">
            <v>46771</v>
          </cell>
          <cell r="I36">
            <v>46119</v>
          </cell>
          <cell r="J36">
            <v>46789</v>
          </cell>
          <cell r="K36">
            <v>44606</v>
          </cell>
          <cell r="L36">
            <v>47781</v>
          </cell>
          <cell r="M36">
            <v>45357</v>
          </cell>
          <cell r="N36">
            <v>48367</v>
          </cell>
          <cell r="O36">
            <v>50601</v>
          </cell>
          <cell r="P36">
            <v>49322</v>
          </cell>
          <cell r="Q36">
            <v>52148</v>
          </cell>
          <cell r="R36">
            <v>52170</v>
          </cell>
          <cell r="S36">
            <v>52437</v>
          </cell>
          <cell r="T36">
            <v>52677</v>
          </cell>
        </row>
        <row r="38">
          <cell r="C38" t="str">
            <v>EU27</v>
          </cell>
          <cell r="D38">
            <v>329973</v>
          </cell>
          <cell r="E38">
            <v>329974</v>
          </cell>
          <cell r="F38">
            <v>318483</v>
          </cell>
          <cell r="G38">
            <v>302877</v>
          </cell>
          <cell r="H38">
            <v>307104</v>
          </cell>
          <cell r="I38">
            <v>314915</v>
          </cell>
          <cell r="J38">
            <v>328797</v>
          </cell>
          <cell r="K38">
            <v>316303</v>
          </cell>
          <cell r="L38">
            <v>323215</v>
          </cell>
          <cell r="M38">
            <v>321879</v>
          </cell>
          <cell r="N38">
            <v>343277</v>
          </cell>
          <cell r="O38">
            <v>351411</v>
          </cell>
          <cell r="P38">
            <v>358794</v>
          </cell>
          <cell r="Q38">
            <v>371323</v>
          </cell>
          <cell r="R38">
            <v>368316</v>
          </cell>
          <cell r="S38">
            <v>369817</v>
          </cell>
          <cell r="T38">
            <v>381398</v>
          </cell>
        </row>
        <row r="39">
          <cell r="C39" t="str">
            <v>EU15</v>
          </cell>
          <cell r="D39">
            <v>231954</v>
          </cell>
          <cell r="E39">
            <v>235802</v>
          </cell>
          <cell r="F39">
            <v>232682</v>
          </cell>
          <cell r="G39">
            <v>220423</v>
          </cell>
          <cell r="H39">
            <v>226217</v>
          </cell>
          <cell r="I39">
            <v>232284</v>
          </cell>
          <cell r="J39">
            <v>240426</v>
          </cell>
          <cell r="K39">
            <v>232792</v>
          </cell>
          <cell r="L39">
            <v>242499</v>
          </cell>
          <cell r="M39">
            <v>244094</v>
          </cell>
          <cell r="N39">
            <v>265285</v>
          </cell>
          <cell r="O39">
            <v>270166</v>
          </cell>
          <cell r="P39">
            <v>281088</v>
          </cell>
          <cell r="Q39">
            <v>288903</v>
          </cell>
          <cell r="R39">
            <v>287685</v>
          </cell>
          <cell r="S39">
            <v>290350</v>
          </cell>
          <cell r="T39">
            <v>299658</v>
          </cell>
        </row>
        <row r="40">
          <cell r="C40" t="str">
            <v>NewEU12</v>
          </cell>
          <cell r="D40">
            <v>98019</v>
          </cell>
          <cell r="E40">
            <v>94172</v>
          </cell>
          <cell r="F40">
            <v>85801</v>
          </cell>
          <cell r="G40">
            <v>82454</v>
          </cell>
          <cell r="H40">
            <v>80887</v>
          </cell>
          <cell r="I40">
            <v>82631</v>
          </cell>
          <cell r="J40">
            <v>88371</v>
          </cell>
          <cell r="K40">
            <v>83511</v>
          </cell>
          <cell r="L40">
            <v>80716</v>
          </cell>
          <cell r="M40">
            <v>77785</v>
          </cell>
          <cell r="N40">
            <v>77992</v>
          </cell>
          <cell r="O40">
            <v>81245</v>
          </cell>
          <cell r="P40">
            <v>77706</v>
          </cell>
          <cell r="Q40">
            <v>82420</v>
          </cell>
          <cell r="R40">
            <v>80631</v>
          </cell>
          <cell r="S40">
            <v>79467</v>
          </cell>
          <cell r="T40">
            <v>81740</v>
          </cell>
        </row>
        <row r="41">
          <cell r="C41" t="str">
            <v>EEA32</v>
          </cell>
          <cell r="D41">
            <v>338204</v>
          </cell>
          <cell r="E41">
            <v>338898</v>
          </cell>
          <cell r="F41">
            <v>328369</v>
          </cell>
          <cell r="G41">
            <v>312374</v>
          </cell>
          <cell r="H41">
            <v>318082</v>
          </cell>
          <cell r="I41">
            <v>326386</v>
          </cell>
          <cell r="J41">
            <v>341741</v>
          </cell>
          <cell r="K41">
            <v>330320</v>
          </cell>
          <cell r="L41">
            <v>338233</v>
          </cell>
          <cell r="M41">
            <v>338704</v>
          </cell>
          <cell r="N41">
            <v>361337</v>
          </cell>
          <cell r="O41">
            <v>369912</v>
          </cell>
          <cell r="P41">
            <v>375698</v>
          </cell>
          <cell r="Q41">
            <v>388017</v>
          </cell>
          <cell r="R41">
            <v>385769</v>
          </cell>
          <cell r="S41">
            <v>391503</v>
          </cell>
          <cell r="T41">
            <v>406389</v>
          </cell>
        </row>
      </sheetData>
      <sheetData sheetId="8">
        <row r="4">
          <cell r="C4" t="str">
            <v>Iceland</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row>
        <row r="5">
          <cell r="C5" t="str">
            <v>Norway</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row>
        <row r="6">
          <cell r="C6" t="str">
            <v>Switzerland</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row>
        <row r="7">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C8" t="str">
            <v>Bulgaria</v>
          </cell>
          <cell r="D8">
            <v>4272</v>
          </cell>
          <cell r="E8">
            <v>3448</v>
          </cell>
          <cell r="F8">
            <v>3736</v>
          </cell>
          <cell r="G8">
            <v>3607</v>
          </cell>
          <cell r="H8">
            <v>3803</v>
          </cell>
          <cell r="I8">
            <v>4081</v>
          </cell>
          <cell r="J8">
            <v>4085</v>
          </cell>
          <cell r="K8">
            <v>4421</v>
          </cell>
          <cell r="L8">
            <v>4365</v>
          </cell>
          <cell r="M8">
            <v>3876</v>
          </cell>
          <cell r="N8">
            <v>4188</v>
          </cell>
          <cell r="O8">
            <v>4533</v>
          </cell>
          <cell r="P8">
            <v>4100</v>
          </cell>
          <cell r="Q8">
            <v>4507</v>
          </cell>
          <cell r="R8">
            <v>4311</v>
          </cell>
          <cell r="S8">
            <v>4145</v>
          </cell>
          <cell r="T8">
            <v>4166</v>
          </cell>
        </row>
        <row r="9">
          <cell r="C9" t="str">
            <v>Romania</v>
          </cell>
          <cell r="D9">
            <v>4841</v>
          </cell>
          <cell r="E9">
            <v>4862</v>
          </cell>
          <cell r="F9">
            <v>5496</v>
          </cell>
          <cell r="G9">
            <v>6793</v>
          </cell>
          <cell r="H9">
            <v>6707</v>
          </cell>
          <cell r="I9">
            <v>6964</v>
          </cell>
          <cell r="J9">
            <v>6986</v>
          </cell>
          <cell r="K9">
            <v>5426</v>
          </cell>
          <cell r="L9">
            <v>5006</v>
          </cell>
          <cell r="M9">
            <v>4695</v>
          </cell>
          <cell r="N9">
            <v>5034</v>
          </cell>
          <cell r="O9">
            <v>5705</v>
          </cell>
          <cell r="P9">
            <v>5508</v>
          </cell>
          <cell r="Q9">
            <v>6321</v>
          </cell>
          <cell r="R9">
            <v>5428</v>
          </cell>
          <cell r="S9">
            <v>5354</v>
          </cell>
          <cell r="T9">
            <v>6365</v>
          </cell>
        </row>
        <row r="10">
          <cell r="C10" t="str">
            <v>Turkey</v>
          </cell>
          <cell r="D10">
            <v>4850</v>
          </cell>
          <cell r="E10">
            <v>5144</v>
          </cell>
          <cell r="F10">
            <v>5680</v>
          </cell>
          <cell r="G10">
            <v>5464</v>
          </cell>
          <cell r="H10">
            <v>6581</v>
          </cell>
          <cell r="I10">
            <v>6567</v>
          </cell>
          <cell r="J10">
            <v>7192</v>
          </cell>
          <cell r="K10">
            <v>7727</v>
          </cell>
          <cell r="L10">
            <v>8395</v>
          </cell>
          <cell r="M10">
            <v>8557</v>
          </cell>
          <cell r="N10">
            <v>8817</v>
          </cell>
          <cell r="O10">
            <v>8834</v>
          </cell>
          <cell r="P10">
            <v>7281</v>
          </cell>
          <cell r="Q10">
            <v>6011</v>
          </cell>
          <cell r="R10">
            <v>5728</v>
          </cell>
          <cell r="S10">
            <v>6692</v>
          </cell>
          <cell r="T10">
            <v>8206</v>
          </cell>
        </row>
        <row r="11">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C12" t="str">
            <v>Austria</v>
          </cell>
          <cell r="D12">
            <v>545</v>
          </cell>
          <cell r="E12">
            <v>604</v>
          </cell>
          <cell r="F12">
            <v>271</v>
          </cell>
          <cell r="G12">
            <v>251</v>
          </cell>
          <cell r="H12">
            <v>228</v>
          </cell>
          <cell r="I12">
            <v>333</v>
          </cell>
          <cell r="J12">
            <v>325</v>
          </cell>
          <cell r="K12">
            <v>275</v>
          </cell>
          <cell r="L12">
            <v>172</v>
          </cell>
          <cell r="M12">
            <v>323</v>
          </cell>
          <cell r="N12">
            <v>285</v>
          </cell>
          <cell r="O12">
            <v>350</v>
          </cell>
          <cell r="P12">
            <v>316</v>
          </cell>
          <cell r="Q12">
            <v>327</v>
          </cell>
          <cell r="R12">
            <v>223</v>
          </cell>
          <cell r="S12">
            <v>248</v>
          </cell>
          <cell r="T12">
            <v>149</v>
          </cell>
        </row>
        <row r="13">
          <cell r="C13" t="str">
            <v>Belgium</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C14" t="str">
            <v>Cyprus</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C15" t="str">
            <v>Czech Republic</v>
          </cell>
          <cell r="D15">
            <v>10935</v>
          </cell>
          <cell r="E15">
            <v>10615</v>
          </cell>
          <cell r="F15">
            <v>10158</v>
          </cell>
          <cell r="G15">
            <v>7617</v>
          </cell>
          <cell r="H15">
            <v>7407</v>
          </cell>
          <cell r="I15">
            <v>7724</v>
          </cell>
          <cell r="J15">
            <v>11369</v>
          </cell>
          <cell r="K15">
            <v>11354</v>
          </cell>
          <cell r="L15">
            <v>11091</v>
          </cell>
          <cell r="M15">
            <v>9909</v>
          </cell>
          <cell r="N15">
            <v>10953</v>
          </cell>
          <cell r="O15">
            <v>11192</v>
          </cell>
          <cell r="P15">
            <v>10718</v>
          </cell>
          <cell r="Q15">
            <v>10669</v>
          </cell>
          <cell r="R15">
            <v>10682</v>
          </cell>
          <cell r="S15">
            <v>11161</v>
          </cell>
          <cell r="T15">
            <v>11019</v>
          </cell>
        </row>
        <row r="16">
          <cell r="C16" t="str">
            <v>Denmark</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C17" t="str">
            <v>Estonia</v>
          </cell>
          <cell r="D17">
            <v>5085</v>
          </cell>
          <cell r="E17">
            <v>4263</v>
          </cell>
          <cell r="F17">
            <v>3693</v>
          </cell>
          <cell r="G17">
            <v>2907</v>
          </cell>
          <cell r="H17">
            <v>2783</v>
          </cell>
          <cell r="I17">
            <v>2456</v>
          </cell>
          <cell r="J17">
            <v>2547</v>
          </cell>
          <cell r="K17">
            <v>2378</v>
          </cell>
          <cell r="L17">
            <v>2324</v>
          </cell>
          <cell r="M17">
            <v>2211</v>
          </cell>
          <cell r="N17">
            <v>2190</v>
          </cell>
          <cell r="O17">
            <v>2450</v>
          </cell>
          <cell r="P17">
            <v>2064</v>
          </cell>
          <cell r="Q17">
            <v>2402</v>
          </cell>
          <cell r="R17">
            <v>2621</v>
          </cell>
          <cell r="S17">
            <v>2290</v>
          </cell>
          <cell r="T17">
            <v>2117</v>
          </cell>
        </row>
        <row r="18">
          <cell r="C18" t="str">
            <v>Finland</v>
          </cell>
          <cell r="D18">
            <v>865</v>
          </cell>
          <cell r="E18">
            <v>1016</v>
          </cell>
          <cell r="F18">
            <v>799</v>
          </cell>
          <cell r="G18">
            <v>998</v>
          </cell>
          <cell r="H18">
            <v>1137</v>
          </cell>
          <cell r="I18">
            <v>1353</v>
          </cell>
          <cell r="J18">
            <v>1455</v>
          </cell>
          <cell r="K18">
            <v>1489</v>
          </cell>
          <cell r="L18">
            <v>1171</v>
          </cell>
          <cell r="M18">
            <v>1112</v>
          </cell>
          <cell r="N18">
            <v>987</v>
          </cell>
          <cell r="O18">
            <v>1515</v>
          </cell>
          <cell r="P18">
            <v>1574</v>
          </cell>
          <cell r="Q18">
            <v>1999</v>
          </cell>
          <cell r="R18">
            <v>1690</v>
          </cell>
          <cell r="S18">
            <v>1222</v>
          </cell>
          <cell r="T18">
            <v>1725</v>
          </cell>
        </row>
        <row r="19">
          <cell r="C19" t="str">
            <v>France</v>
          </cell>
          <cell r="D19">
            <v>118</v>
          </cell>
          <cell r="E19">
            <v>63</v>
          </cell>
          <cell r="F19">
            <v>24</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t="str">
            <v>Germany</v>
          </cell>
          <cell r="D20">
            <v>38078</v>
          </cell>
          <cell r="E20">
            <v>35240</v>
          </cell>
          <cell r="F20">
            <v>35100</v>
          </cell>
          <cell r="G20">
            <v>33537</v>
          </cell>
          <cell r="H20">
            <v>33362</v>
          </cell>
          <cell r="I20">
            <v>32422</v>
          </cell>
          <cell r="J20">
            <v>33432</v>
          </cell>
          <cell r="K20">
            <v>32324</v>
          </cell>
          <cell r="L20">
            <v>32177</v>
          </cell>
          <cell r="M20">
            <v>31545</v>
          </cell>
          <cell r="N20">
            <v>34426</v>
          </cell>
          <cell r="O20">
            <v>36178</v>
          </cell>
          <cell r="P20">
            <v>37411</v>
          </cell>
          <cell r="Q20">
            <v>36742</v>
          </cell>
          <cell r="R20">
            <v>36691</v>
          </cell>
          <cell r="S20">
            <v>35879</v>
          </cell>
          <cell r="T20">
            <v>35804</v>
          </cell>
        </row>
        <row r="21">
          <cell r="C21" t="str">
            <v>Greece</v>
          </cell>
          <cell r="D21">
            <v>6889</v>
          </cell>
          <cell r="E21">
            <v>6550</v>
          </cell>
          <cell r="F21">
            <v>6835</v>
          </cell>
          <cell r="G21">
            <v>6900</v>
          </cell>
          <cell r="H21">
            <v>7461</v>
          </cell>
          <cell r="I21">
            <v>7736</v>
          </cell>
          <cell r="J21">
            <v>7882</v>
          </cell>
          <cell r="K21">
            <v>7067</v>
          </cell>
          <cell r="L21">
            <v>8036</v>
          </cell>
          <cell r="M21">
            <v>7246</v>
          </cell>
          <cell r="N21">
            <v>8231</v>
          </cell>
          <cell r="O21">
            <v>8450</v>
          </cell>
          <cell r="P21">
            <v>8841</v>
          </cell>
          <cell r="Q21">
            <v>8380</v>
          </cell>
          <cell r="R21">
            <v>8574</v>
          </cell>
          <cell r="S21">
            <v>8693</v>
          </cell>
          <cell r="T21">
            <v>7974</v>
          </cell>
        </row>
        <row r="22">
          <cell r="C22" t="str">
            <v>Hungary</v>
          </cell>
          <cell r="D22">
            <v>2413</v>
          </cell>
          <cell r="E22">
            <v>2473</v>
          </cell>
          <cell r="F22">
            <v>2712</v>
          </cell>
          <cell r="G22">
            <v>2710</v>
          </cell>
          <cell r="H22">
            <v>2572</v>
          </cell>
          <cell r="I22">
            <v>2614</v>
          </cell>
          <cell r="J22">
            <v>2751</v>
          </cell>
          <cell r="K22">
            <v>2834</v>
          </cell>
          <cell r="L22">
            <v>2764</v>
          </cell>
          <cell r="M22">
            <v>2956</v>
          </cell>
          <cell r="N22">
            <v>2830</v>
          </cell>
          <cell r="O22">
            <v>2556</v>
          </cell>
          <cell r="P22">
            <v>2567</v>
          </cell>
          <cell r="Q22">
            <v>2615</v>
          </cell>
          <cell r="R22">
            <v>2225</v>
          </cell>
          <cell r="S22">
            <v>1704</v>
          </cell>
          <cell r="T22">
            <v>1697</v>
          </cell>
        </row>
        <row r="23">
          <cell r="C23" t="str">
            <v>Ireland</v>
          </cell>
          <cell r="D23">
            <v>582</v>
          </cell>
          <cell r="E23">
            <v>602</v>
          </cell>
          <cell r="F23">
            <v>621</v>
          </cell>
          <cell r="G23">
            <v>563</v>
          </cell>
          <cell r="H23">
            <v>576</v>
          </cell>
          <cell r="I23">
            <v>565</v>
          </cell>
          <cell r="J23">
            <v>562</v>
          </cell>
          <cell r="K23">
            <v>554</v>
          </cell>
          <cell r="L23">
            <v>519</v>
          </cell>
          <cell r="M23">
            <v>519</v>
          </cell>
          <cell r="N23">
            <v>480</v>
          </cell>
          <cell r="O23">
            <v>539</v>
          </cell>
          <cell r="P23">
            <v>540</v>
          </cell>
          <cell r="Q23">
            <v>504</v>
          </cell>
          <cell r="R23">
            <v>290</v>
          </cell>
          <cell r="S23">
            <v>516</v>
          </cell>
          <cell r="T23">
            <v>428</v>
          </cell>
        </row>
        <row r="24">
          <cell r="C24" t="str">
            <v>Italy</v>
          </cell>
          <cell r="D24">
            <v>199</v>
          </cell>
          <cell r="E24">
            <v>172</v>
          </cell>
          <cell r="F24">
            <v>122</v>
          </cell>
          <cell r="G24">
            <v>105</v>
          </cell>
          <cell r="H24">
            <v>73</v>
          </cell>
          <cell r="I24">
            <v>43</v>
          </cell>
          <cell r="J24">
            <v>34</v>
          </cell>
          <cell r="K24">
            <v>51</v>
          </cell>
          <cell r="L24">
            <v>68</v>
          </cell>
          <cell r="M24">
            <v>53</v>
          </cell>
          <cell r="N24">
            <v>67</v>
          </cell>
          <cell r="O24">
            <v>1</v>
          </cell>
          <cell r="P24">
            <v>0</v>
          </cell>
          <cell r="Q24">
            <v>0</v>
          </cell>
          <cell r="R24">
            <v>0</v>
          </cell>
          <cell r="S24">
            <v>0</v>
          </cell>
          <cell r="T24">
            <v>0</v>
          </cell>
        </row>
        <row r="25">
          <cell r="C25" t="str">
            <v>Latvia</v>
          </cell>
          <cell r="D25">
            <v>11</v>
          </cell>
          <cell r="E25">
            <v>21</v>
          </cell>
          <cell r="F25">
            <v>29</v>
          </cell>
          <cell r="G25">
            <v>51</v>
          </cell>
          <cell r="H25">
            <v>48</v>
          </cell>
          <cell r="I25">
            <v>58</v>
          </cell>
          <cell r="J25">
            <v>49</v>
          </cell>
          <cell r="K25">
            <v>51</v>
          </cell>
          <cell r="L25">
            <v>36</v>
          </cell>
          <cell r="M25">
            <v>22</v>
          </cell>
          <cell r="N25">
            <v>44</v>
          </cell>
          <cell r="O25">
            <v>25</v>
          </cell>
          <cell r="P25">
            <v>23</v>
          </cell>
          <cell r="Q25">
            <v>14</v>
          </cell>
          <cell r="R25">
            <v>0</v>
          </cell>
          <cell r="S25">
            <v>0</v>
          </cell>
          <cell r="T25">
            <v>0</v>
          </cell>
        </row>
        <row r="26">
          <cell r="C26" t="str">
            <v>Lithuania</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1</v>
          </cell>
        </row>
        <row r="27">
          <cell r="C27" t="str">
            <v>Luxembourg</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row>
        <row r="28">
          <cell r="C28" t="str">
            <v>Malta</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C29" t="str">
            <v>Netherlands</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row>
        <row r="30">
          <cell r="C30" t="str">
            <v>Poland</v>
          </cell>
          <cell r="D30">
            <v>13156</v>
          </cell>
          <cell r="E30">
            <v>13314</v>
          </cell>
          <cell r="F30">
            <v>13020</v>
          </cell>
          <cell r="G30">
            <v>13108</v>
          </cell>
          <cell r="H30">
            <v>12846</v>
          </cell>
          <cell r="I30">
            <v>12614</v>
          </cell>
          <cell r="J30">
            <v>12706</v>
          </cell>
          <cell r="K30">
            <v>12656</v>
          </cell>
          <cell r="L30">
            <v>12772</v>
          </cell>
          <cell r="M30">
            <v>12433</v>
          </cell>
          <cell r="N30">
            <v>12050</v>
          </cell>
          <cell r="O30">
            <v>12099</v>
          </cell>
          <cell r="P30">
            <v>11799</v>
          </cell>
          <cell r="Q30">
            <v>12371</v>
          </cell>
          <cell r="R30">
            <v>12276</v>
          </cell>
          <cell r="S30">
            <v>12747</v>
          </cell>
          <cell r="T30">
            <v>12552</v>
          </cell>
        </row>
        <row r="31">
          <cell r="C31" t="str">
            <v>Portugal</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row>
        <row r="32">
          <cell r="C32" t="str">
            <v>Slovakia</v>
          </cell>
          <cell r="D32">
            <v>979</v>
          </cell>
          <cell r="E32">
            <v>1004</v>
          </cell>
          <cell r="F32">
            <v>951</v>
          </cell>
          <cell r="G32">
            <v>943</v>
          </cell>
          <cell r="H32">
            <v>934</v>
          </cell>
          <cell r="I32">
            <v>971</v>
          </cell>
          <cell r="J32">
            <v>915</v>
          </cell>
          <cell r="K32">
            <v>897</v>
          </cell>
          <cell r="L32">
            <v>916</v>
          </cell>
          <cell r="M32">
            <v>965</v>
          </cell>
          <cell r="N32">
            <v>796</v>
          </cell>
          <cell r="O32">
            <v>837</v>
          </cell>
          <cell r="P32">
            <v>656</v>
          </cell>
          <cell r="Q32">
            <v>941</v>
          </cell>
          <cell r="R32">
            <v>782</v>
          </cell>
          <cell r="S32">
            <v>709</v>
          </cell>
          <cell r="T32">
            <v>683</v>
          </cell>
        </row>
        <row r="33">
          <cell r="C33" t="str">
            <v>Slovenia</v>
          </cell>
          <cell r="D33">
            <v>985</v>
          </cell>
          <cell r="E33">
            <v>846</v>
          </cell>
          <cell r="F33">
            <v>951</v>
          </cell>
          <cell r="G33">
            <v>969</v>
          </cell>
          <cell r="H33">
            <v>899</v>
          </cell>
          <cell r="I33">
            <v>935</v>
          </cell>
          <cell r="J33">
            <v>917</v>
          </cell>
          <cell r="K33">
            <v>1228</v>
          </cell>
          <cell r="L33">
            <v>1221</v>
          </cell>
          <cell r="M33">
            <v>1043</v>
          </cell>
          <cell r="N33">
            <v>1091</v>
          </cell>
          <cell r="O33">
            <v>1193</v>
          </cell>
          <cell r="P33">
            <v>1255</v>
          </cell>
          <cell r="Q33">
            <v>1167</v>
          </cell>
          <cell r="R33">
            <v>1191</v>
          </cell>
          <cell r="S33">
            <v>1198</v>
          </cell>
          <cell r="T33">
            <v>1239</v>
          </cell>
        </row>
        <row r="34">
          <cell r="C34" t="str">
            <v>Spain</v>
          </cell>
          <cell r="D34">
            <v>2891</v>
          </cell>
          <cell r="E34">
            <v>2755</v>
          </cell>
          <cell r="F34">
            <v>2823</v>
          </cell>
          <cell r="G34">
            <v>2327</v>
          </cell>
          <cell r="H34">
            <v>1924</v>
          </cell>
          <cell r="I34">
            <v>1774</v>
          </cell>
          <cell r="J34">
            <v>1698</v>
          </cell>
          <cell r="K34">
            <v>1515</v>
          </cell>
          <cell r="L34">
            <v>1745</v>
          </cell>
          <cell r="M34">
            <v>1510</v>
          </cell>
          <cell r="N34">
            <v>2003</v>
          </cell>
          <cell r="O34">
            <v>1503</v>
          </cell>
          <cell r="P34">
            <v>1544</v>
          </cell>
          <cell r="Q34">
            <v>1391</v>
          </cell>
          <cell r="R34">
            <v>1561</v>
          </cell>
          <cell r="S34">
            <v>1178</v>
          </cell>
          <cell r="T34">
            <v>1357</v>
          </cell>
        </row>
        <row r="35">
          <cell r="C35" t="str">
            <v>Sweden</v>
          </cell>
          <cell r="D35">
            <v>47</v>
          </cell>
          <cell r="E35">
            <v>117</v>
          </cell>
          <cell r="F35">
            <v>156</v>
          </cell>
          <cell r="G35">
            <v>174</v>
          </cell>
          <cell r="H35">
            <v>147</v>
          </cell>
          <cell r="I35">
            <v>171</v>
          </cell>
          <cell r="J35">
            <v>131</v>
          </cell>
          <cell r="K35">
            <v>145</v>
          </cell>
          <cell r="L35">
            <v>223</v>
          </cell>
          <cell r="M35">
            <v>114</v>
          </cell>
          <cell r="N35">
            <v>104</v>
          </cell>
          <cell r="O35">
            <v>134</v>
          </cell>
          <cell r="P35">
            <v>195</v>
          </cell>
          <cell r="Q35">
            <v>227</v>
          </cell>
          <cell r="R35">
            <v>265</v>
          </cell>
          <cell r="S35">
            <v>221</v>
          </cell>
          <cell r="T35">
            <v>216</v>
          </cell>
        </row>
        <row r="36">
          <cell r="C36" t="str">
            <v>United Kingdom</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row>
        <row r="38">
          <cell r="C38" t="str">
            <v>EU27</v>
          </cell>
          <cell r="D38">
            <v>92891</v>
          </cell>
          <cell r="E38">
            <v>87965</v>
          </cell>
          <cell r="F38">
            <v>87497</v>
          </cell>
          <cell r="G38">
            <v>83560</v>
          </cell>
          <cell r="H38">
            <v>82907</v>
          </cell>
          <cell r="I38">
            <v>82814</v>
          </cell>
          <cell r="J38">
            <v>87844</v>
          </cell>
          <cell r="K38">
            <v>84665</v>
          </cell>
          <cell r="L38">
            <v>84606</v>
          </cell>
          <cell r="M38">
            <v>80532</v>
          </cell>
          <cell r="N38">
            <v>85759</v>
          </cell>
          <cell r="O38">
            <v>89260</v>
          </cell>
          <cell r="P38">
            <v>89111</v>
          </cell>
          <cell r="Q38">
            <v>90577</v>
          </cell>
          <cell r="R38">
            <v>88810</v>
          </cell>
          <cell r="S38">
            <v>87265</v>
          </cell>
          <cell r="T38">
            <v>87492</v>
          </cell>
        </row>
        <row r="39">
          <cell r="C39" t="str">
            <v>EU15</v>
          </cell>
          <cell r="D39">
            <v>50214</v>
          </cell>
          <cell r="E39">
            <v>47119</v>
          </cell>
          <cell r="F39">
            <v>46751</v>
          </cell>
          <cell r="G39">
            <v>44855</v>
          </cell>
          <cell r="H39">
            <v>44908</v>
          </cell>
          <cell r="I39">
            <v>44397</v>
          </cell>
          <cell r="J39">
            <v>45519</v>
          </cell>
          <cell r="K39">
            <v>43420</v>
          </cell>
          <cell r="L39">
            <v>44111</v>
          </cell>
          <cell r="M39">
            <v>42422</v>
          </cell>
          <cell r="N39">
            <v>46583</v>
          </cell>
          <cell r="O39">
            <v>48670</v>
          </cell>
          <cell r="P39">
            <v>50421</v>
          </cell>
          <cell r="Q39">
            <v>49570</v>
          </cell>
          <cell r="R39">
            <v>49294</v>
          </cell>
          <cell r="S39">
            <v>47957</v>
          </cell>
          <cell r="T39">
            <v>47653</v>
          </cell>
        </row>
        <row r="40">
          <cell r="C40" t="str">
            <v>NewEU12</v>
          </cell>
          <cell r="D40">
            <v>42677</v>
          </cell>
          <cell r="E40">
            <v>40846</v>
          </cell>
          <cell r="F40">
            <v>40746</v>
          </cell>
          <cell r="G40">
            <v>38705</v>
          </cell>
          <cell r="H40">
            <v>37999</v>
          </cell>
          <cell r="I40">
            <v>38417</v>
          </cell>
          <cell r="J40">
            <v>42325</v>
          </cell>
          <cell r="K40">
            <v>41245</v>
          </cell>
          <cell r="L40">
            <v>40495</v>
          </cell>
          <cell r="M40">
            <v>38110</v>
          </cell>
          <cell r="N40">
            <v>39176</v>
          </cell>
          <cell r="O40">
            <v>40590</v>
          </cell>
          <cell r="P40">
            <v>38690</v>
          </cell>
          <cell r="Q40">
            <v>41007</v>
          </cell>
          <cell r="R40">
            <v>39516</v>
          </cell>
          <cell r="S40">
            <v>39308</v>
          </cell>
          <cell r="T40">
            <v>39839</v>
          </cell>
        </row>
        <row r="41">
          <cell r="C41" t="str">
            <v>EEA32</v>
          </cell>
          <cell r="D41">
            <v>97741</v>
          </cell>
          <cell r="E41">
            <v>93109</v>
          </cell>
          <cell r="F41">
            <v>93177</v>
          </cell>
          <cell r="G41">
            <v>89024</v>
          </cell>
          <cell r="H41">
            <v>89488</v>
          </cell>
          <cell r="I41">
            <v>89381</v>
          </cell>
          <cell r="J41">
            <v>95036</v>
          </cell>
          <cell r="K41">
            <v>92392</v>
          </cell>
          <cell r="L41">
            <v>93001</v>
          </cell>
          <cell r="M41">
            <v>89089</v>
          </cell>
          <cell r="N41">
            <v>94576</v>
          </cell>
          <cell r="O41">
            <v>98094</v>
          </cell>
          <cell r="P41">
            <v>96392</v>
          </cell>
          <cell r="Q41">
            <v>96588</v>
          </cell>
          <cell r="R41">
            <v>94538</v>
          </cell>
          <cell r="S41">
            <v>93957</v>
          </cell>
          <cell r="T41">
            <v>95698</v>
          </cell>
        </row>
      </sheetData>
      <sheetData sheetId="9">
        <row r="4">
          <cell r="C4" t="str">
            <v>Iceland</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row>
        <row r="5">
          <cell r="C5" t="str">
            <v>Norway</v>
          </cell>
          <cell r="D5">
            <v>14</v>
          </cell>
          <cell r="E5">
            <v>18</v>
          </cell>
          <cell r="F5">
            <v>19</v>
          </cell>
          <cell r="G5">
            <v>17</v>
          </cell>
          <cell r="H5">
            <v>20</v>
          </cell>
          <cell r="I5">
            <v>21</v>
          </cell>
          <cell r="J5">
            <v>19</v>
          </cell>
          <cell r="K5">
            <v>16</v>
          </cell>
          <cell r="L5">
            <v>16</v>
          </cell>
          <cell r="M5">
            <v>17</v>
          </cell>
          <cell r="N5">
            <v>16</v>
          </cell>
          <cell r="O5">
            <v>17</v>
          </cell>
          <cell r="P5">
            <v>16</v>
          </cell>
          <cell r="Q5">
            <v>14</v>
          </cell>
          <cell r="R5">
            <v>18</v>
          </cell>
          <cell r="S5">
            <v>17</v>
          </cell>
          <cell r="T5">
            <v>17</v>
          </cell>
        </row>
        <row r="6">
          <cell r="C6" t="str">
            <v>Switzerland</v>
          </cell>
          <cell r="D6">
            <v>11</v>
          </cell>
          <cell r="E6">
            <v>2</v>
          </cell>
          <cell r="F6">
            <v>2</v>
          </cell>
          <cell r="G6">
            <v>1</v>
          </cell>
          <cell r="H6">
            <v>2</v>
          </cell>
          <cell r="I6">
            <v>1</v>
          </cell>
          <cell r="J6">
            <v>0</v>
          </cell>
          <cell r="K6">
            <v>0</v>
          </cell>
          <cell r="L6">
            <v>0</v>
          </cell>
          <cell r="M6">
            <v>0</v>
          </cell>
          <cell r="N6">
            <v>0</v>
          </cell>
          <cell r="O6">
            <v>0</v>
          </cell>
          <cell r="P6">
            <v>0</v>
          </cell>
          <cell r="Q6">
            <v>0</v>
          </cell>
          <cell r="R6">
            <v>0</v>
          </cell>
          <cell r="S6">
            <v>0</v>
          </cell>
          <cell r="T6" t="str">
            <v/>
          </cell>
        </row>
        <row r="7">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C8" t="str">
            <v>Bulgaria</v>
          </cell>
          <cell r="D8">
            <v>2190</v>
          </cell>
          <cell r="E8">
            <v>3256</v>
          </cell>
          <cell r="F8">
            <v>2328</v>
          </cell>
          <cell r="G8">
            <v>3209</v>
          </cell>
          <cell r="H8">
            <v>2574</v>
          </cell>
          <cell r="I8">
            <v>2238</v>
          </cell>
          <cell r="J8">
            <v>1963</v>
          </cell>
          <cell r="K8">
            <v>1187</v>
          </cell>
          <cell r="L8">
            <v>1163</v>
          </cell>
          <cell r="M8">
            <v>922</v>
          </cell>
          <cell r="N8">
            <v>962</v>
          </cell>
          <cell r="O8">
            <v>1330</v>
          </cell>
          <cell r="P8">
            <v>1186</v>
          </cell>
          <cell r="Q8">
            <v>1203</v>
          </cell>
          <cell r="R8">
            <v>1290</v>
          </cell>
          <cell r="S8">
            <v>1406</v>
          </cell>
          <cell r="T8">
            <v>1478</v>
          </cell>
        </row>
        <row r="9">
          <cell r="C9" t="str">
            <v>Romania</v>
          </cell>
          <cell r="D9">
            <v>1827</v>
          </cell>
          <cell r="E9">
            <v>1839</v>
          </cell>
          <cell r="F9">
            <v>1261</v>
          </cell>
          <cell r="G9">
            <v>342</v>
          </cell>
          <cell r="H9">
            <v>431</v>
          </cell>
          <cell r="I9">
            <v>387</v>
          </cell>
          <cell r="J9">
            <v>382</v>
          </cell>
          <cell r="K9">
            <v>550</v>
          </cell>
          <cell r="L9">
            <v>0</v>
          </cell>
          <cell r="M9">
            <v>139</v>
          </cell>
          <cell r="N9">
            <v>189</v>
          </cell>
          <cell r="O9">
            <v>308</v>
          </cell>
          <cell r="P9">
            <v>168</v>
          </cell>
          <cell r="Q9">
            <v>0</v>
          </cell>
          <cell r="R9">
            <v>221</v>
          </cell>
          <cell r="S9">
            <v>197</v>
          </cell>
          <cell r="T9">
            <v>249</v>
          </cell>
        </row>
        <row r="10">
          <cell r="C10" t="str">
            <v>Turkey</v>
          </cell>
          <cell r="D10">
            <v>189</v>
          </cell>
          <cell r="E10">
            <v>328</v>
          </cell>
          <cell r="F10">
            <v>589</v>
          </cell>
          <cell r="G10">
            <v>571</v>
          </cell>
          <cell r="H10">
            <v>635</v>
          </cell>
          <cell r="I10">
            <v>546</v>
          </cell>
          <cell r="J10">
            <v>648</v>
          </cell>
          <cell r="K10">
            <v>798</v>
          </cell>
          <cell r="L10">
            <v>826</v>
          </cell>
          <cell r="M10">
            <v>750</v>
          </cell>
          <cell r="N10">
            <v>727</v>
          </cell>
          <cell r="O10">
            <v>518</v>
          </cell>
          <cell r="P10">
            <v>459</v>
          </cell>
          <cell r="Q10">
            <v>928</v>
          </cell>
          <cell r="R10">
            <v>2054</v>
          </cell>
          <cell r="S10">
            <v>2193</v>
          </cell>
          <cell r="T10">
            <v>2357</v>
          </cell>
        </row>
        <row r="11">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C12" t="str">
            <v>Austria</v>
          </cell>
          <cell r="D12">
            <v>918</v>
          </cell>
          <cell r="E12">
            <v>998</v>
          </cell>
          <cell r="F12">
            <v>606</v>
          </cell>
          <cell r="G12">
            <v>451</v>
          </cell>
          <cell r="H12">
            <v>509</v>
          </cell>
          <cell r="I12">
            <v>691</v>
          </cell>
          <cell r="J12">
            <v>772</v>
          </cell>
          <cell r="K12">
            <v>914</v>
          </cell>
          <cell r="L12">
            <v>669</v>
          </cell>
          <cell r="M12">
            <v>579</v>
          </cell>
          <cell r="N12">
            <v>909</v>
          </cell>
          <cell r="O12">
            <v>1089</v>
          </cell>
          <cell r="P12">
            <v>1024</v>
          </cell>
          <cell r="Q12">
            <v>1366</v>
          </cell>
          <cell r="R12">
            <v>1426</v>
          </cell>
          <cell r="S12">
            <v>1231</v>
          </cell>
          <cell r="T12">
            <v>1290</v>
          </cell>
        </row>
        <row r="13">
          <cell r="C13" t="str">
            <v>Belgium</v>
          </cell>
          <cell r="D13">
            <v>3704</v>
          </cell>
          <cell r="E13">
            <v>3573</v>
          </cell>
          <cell r="F13">
            <v>3481</v>
          </cell>
          <cell r="G13">
            <v>3503</v>
          </cell>
          <cell r="H13">
            <v>3765</v>
          </cell>
          <cell r="I13">
            <v>3677</v>
          </cell>
          <cell r="J13">
            <v>3470</v>
          </cell>
          <cell r="K13">
            <v>3089</v>
          </cell>
          <cell r="L13">
            <v>2999</v>
          </cell>
          <cell r="M13">
            <v>2208</v>
          </cell>
          <cell r="N13">
            <v>2986</v>
          </cell>
          <cell r="O13">
            <v>2225</v>
          </cell>
          <cell r="P13">
            <v>2251</v>
          </cell>
          <cell r="Q13">
            <v>2169</v>
          </cell>
          <cell r="R13">
            <v>2043</v>
          </cell>
          <cell r="S13">
            <v>1889</v>
          </cell>
          <cell r="T13">
            <v>1575</v>
          </cell>
        </row>
        <row r="14">
          <cell r="C14" t="str">
            <v>Cyprus</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C15" t="str">
            <v>Czech Republic</v>
          </cell>
          <cell r="D15">
            <v>1534</v>
          </cell>
          <cell r="E15">
            <v>1509</v>
          </cell>
          <cell r="F15">
            <v>1710</v>
          </cell>
          <cell r="G15">
            <v>1733</v>
          </cell>
          <cell r="H15">
            <v>1959</v>
          </cell>
          <cell r="I15">
            <v>2208</v>
          </cell>
          <cell r="J15">
            <v>2275</v>
          </cell>
          <cell r="K15">
            <v>1387</v>
          </cell>
          <cell r="L15">
            <v>1170</v>
          </cell>
          <cell r="M15">
            <v>1902</v>
          </cell>
          <cell r="N15">
            <v>1898</v>
          </cell>
          <cell r="O15">
            <v>2068</v>
          </cell>
          <cell r="P15">
            <v>2124</v>
          </cell>
          <cell r="Q15">
            <v>2127</v>
          </cell>
          <cell r="R15">
            <v>2065</v>
          </cell>
          <cell r="S15">
            <v>1771</v>
          </cell>
          <cell r="T15">
            <v>1776</v>
          </cell>
        </row>
        <row r="16">
          <cell r="C16" t="str">
            <v>Denmark</v>
          </cell>
          <cell r="D16">
            <v>5503</v>
          </cell>
          <cell r="E16">
            <v>7609</v>
          </cell>
          <cell r="F16">
            <v>6333</v>
          </cell>
          <cell r="G16">
            <v>6685</v>
          </cell>
          <cell r="H16">
            <v>7264</v>
          </cell>
          <cell r="I16">
            <v>6045</v>
          </cell>
          <cell r="J16">
            <v>8521</v>
          </cell>
          <cell r="K16">
            <v>6242</v>
          </cell>
          <cell r="L16">
            <v>5261</v>
          </cell>
          <cell r="M16">
            <v>4379</v>
          </cell>
          <cell r="N16">
            <v>3657</v>
          </cell>
          <cell r="O16">
            <v>3930</v>
          </cell>
          <cell r="P16">
            <v>3971</v>
          </cell>
          <cell r="Q16">
            <v>5492</v>
          </cell>
          <cell r="R16">
            <v>4119</v>
          </cell>
          <cell r="S16">
            <v>3441</v>
          </cell>
          <cell r="T16">
            <v>5293</v>
          </cell>
        </row>
        <row r="17">
          <cell r="C17" t="str">
            <v>Estonia</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C18" t="str">
            <v>Finland</v>
          </cell>
          <cell r="D18">
            <v>2282</v>
          </cell>
          <cell r="E18">
            <v>2254</v>
          </cell>
          <cell r="F18">
            <v>1823</v>
          </cell>
          <cell r="G18">
            <v>2336</v>
          </cell>
          <cell r="H18">
            <v>3271</v>
          </cell>
          <cell r="I18">
            <v>2360</v>
          </cell>
          <cell r="J18">
            <v>3537</v>
          </cell>
          <cell r="K18">
            <v>3106</v>
          </cell>
          <cell r="L18">
            <v>2003</v>
          </cell>
          <cell r="M18">
            <v>2019</v>
          </cell>
          <cell r="N18">
            <v>2059</v>
          </cell>
          <cell r="O18">
            <v>2565</v>
          </cell>
          <cell r="P18">
            <v>2986</v>
          </cell>
          <cell r="Q18">
            <v>4415</v>
          </cell>
          <cell r="R18">
            <v>3822</v>
          </cell>
          <cell r="S18">
            <v>1679</v>
          </cell>
          <cell r="T18">
            <v>3790</v>
          </cell>
        </row>
        <row r="19">
          <cell r="C19" t="str">
            <v>France</v>
          </cell>
          <cell r="D19">
            <v>4653</v>
          </cell>
          <cell r="E19">
            <v>6071</v>
          </cell>
          <cell r="F19">
            <v>5506</v>
          </cell>
          <cell r="G19">
            <v>2275</v>
          </cell>
          <cell r="H19">
            <v>2516</v>
          </cell>
          <cell r="I19">
            <v>3125</v>
          </cell>
          <cell r="J19">
            <v>3499</v>
          </cell>
          <cell r="K19">
            <v>3072</v>
          </cell>
          <cell r="L19">
            <v>5596</v>
          </cell>
          <cell r="M19">
            <v>4766</v>
          </cell>
          <cell r="N19">
            <v>6551</v>
          </cell>
          <cell r="O19">
            <v>4848</v>
          </cell>
          <cell r="P19">
            <v>5392</v>
          </cell>
          <cell r="Q19">
            <v>6047</v>
          </cell>
          <cell r="R19">
            <v>5672</v>
          </cell>
          <cell r="S19">
            <v>6404</v>
          </cell>
          <cell r="T19">
            <v>5353</v>
          </cell>
        </row>
        <row r="20">
          <cell r="C20" t="str">
            <v>Germany</v>
          </cell>
          <cell r="D20">
            <v>24016</v>
          </cell>
          <cell r="E20">
            <v>25888</v>
          </cell>
          <cell r="F20">
            <v>24340</v>
          </cell>
          <cell r="G20">
            <v>25337</v>
          </cell>
          <cell r="H20">
            <v>25538</v>
          </cell>
          <cell r="I20">
            <v>28375</v>
          </cell>
          <cell r="J20">
            <v>28125</v>
          </cell>
          <cell r="K20">
            <v>26373</v>
          </cell>
          <cell r="L20">
            <v>28317</v>
          </cell>
          <cell r="M20">
            <v>29094</v>
          </cell>
          <cell r="N20">
            <v>28968</v>
          </cell>
          <cell r="O20">
            <v>29601</v>
          </cell>
          <cell r="P20">
            <v>28392</v>
          </cell>
          <cell r="Q20">
            <v>28419</v>
          </cell>
          <cell r="R20">
            <v>28469</v>
          </cell>
          <cell r="S20">
            <v>27296</v>
          </cell>
          <cell r="T20">
            <v>28550</v>
          </cell>
        </row>
        <row r="21">
          <cell r="C21" t="str">
            <v>Greece</v>
          </cell>
          <cell r="D21">
            <v>0</v>
          </cell>
          <cell r="E21">
            <v>32</v>
          </cell>
          <cell r="F21">
            <v>344</v>
          </cell>
          <cell r="G21">
            <v>59</v>
          </cell>
          <cell r="H21">
            <v>42</v>
          </cell>
          <cell r="I21">
            <v>74</v>
          </cell>
          <cell r="J21">
            <v>111</v>
          </cell>
          <cell r="K21">
            <v>65</v>
          </cell>
          <cell r="L21">
            <v>11</v>
          </cell>
          <cell r="M21">
            <v>3</v>
          </cell>
          <cell r="N21">
            <v>4</v>
          </cell>
          <cell r="O21">
            <v>1</v>
          </cell>
          <cell r="P21">
            <v>6</v>
          </cell>
          <cell r="Q21">
            <v>25</v>
          </cell>
          <cell r="R21">
            <v>0</v>
          </cell>
          <cell r="S21">
            <v>0</v>
          </cell>
          <cell r="T21">
            <v>0</v>
          </cell>
        </row>
        <row r="22">
          <cell r="C22" t="str">
            <v>Hungary</v>
          </cell>
          <cell r="D22">
            <v>456</v>
          </cell>
          <cell r="E22">
            <v>405</v>
          </cell>
          <cell r="F22">
            <v>393</v>
          </cell>
          <cell r="G22">
            <v>377</v>
          </cell>
          <cell r="H22">
            <v>328</v>
          </cell>
          <cell r="I22">
            <v>363</v>
          </cell>
          <cell r="J22">
            <v>310</v>
          </cell>
          <cell r="K22">
            <v>283</v>
          </cell>
          <cell r="L22">
            <v>248</v>
          </cell>
          <cell r="M22">
            <v>0</v>
          </cell>
          <cell r="N22">
            <v>23</v>
          </cell>
          <cell r="O22">
            <v>16</v>
          </cell>
          <cell r="P22">
            <v>27</v>
          </cell>
          <cell r="Q22">
            <v>107</v>
          </cell>
          <cell r="R22">
            <v>155</v>
          </cell>
          <cell r="S22">
            <v>220</v>
          </cell>
          <cell r="T22">
            <v>223</v>
          </cell>
        </row>
        <row r="23">
          <cell r="C23" t="str">
            <v>Ireland</v>
          </cell>
          <cell r="D23">
            <v>1242</v>
          </cell>
          <cell r="E23">
            <v>1222</v>
          </cell>
          <cell r="F23">
            <v>1392</v>
          </cell>
          <cell r="G23">
            <v>1357</v>
          </cell>
          <cell r="H23">
            <v>1399</v>
          </cell>
          <cell r="I23">
            <v>1495</v>
          </cell>
          <cell r="J23">
            <v>1485</v>
          </cell>
          <cell r="K23">
            <v>1438</v>
          </cell>
          <cell r="L23">
            <v>1461</v>
          </cell>
          <cell r="M23">
            <v>1266</v>
          </cell>
          <cell r="N23">
            <v>1427</v>
          </cell>
          <cell r="O23">
            <v>1514</v>
          </cell>
          <cell r="P23">
            <v>1455</v>
          </cell>
          <cell r="Q23">
            <v>1323</v>
          </cell>
          <cell r="R23">
            <v>1384</v>
          </cell>
          <cell r="S23">
            <v>1374</v>
          </cell>
          <cell r="T23">
            <v>1266</v>
          </cell>
        </row>
        <row r="24">
          <cell r="C24" t="str">
            <v>Italy</v>
          </cell>
          <cell r="D24">
            <v>6808</v>
          </cell>
          <cell r="E24">
            <v>6078</v>
          </cell>
          <cell r="F24">
            <v>4556</v>
          </cell>
          <cell r="G24">
            <v>3494</v>
          </cell>
          <cell r="H24">
            <v>4290</v>
          </cell>
          <cell r="I24">
            <v>5239</v>
          </cell>
          <cell r="J24">
            <v>4792</v>
          </cell>
          <cell r="K24">
            <v>4485</v>
          </cell>
          <cell r="L24">
            <v>4913</v>
          </cell>
          <cell r="M24">
            <v>5124</v>
          </cell>
          <cell r="N24">
            <v>5768</v>
          </cell>
          <cell r="O24">
            <v>6985</v>
          </cell>
          <cell r="P24">
            <v>7890</v>
          </cell>
          <cell r="Q24">
            <v>8833</v>
          </cell>
          <cell r="R24">
            <v>10361</v>
          </cell>
          <cell r="S24">
            <v>9902</v>
          </cell>
          <cell r="T24">
            <v>10035</v>
          </cell>
        </row>
        <row r="25">
          <cell r="C25" t="str">
            <v>Latvia</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row>
        <row r="26">
          <cell r="C26" t="str">
            <v>Lithuania</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row>
        <row r="27">
          <cell r="C27" t="str">
            <v>Luxembourg</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row>
        <row r="28">
          <cell r="C28" t="str">
            <v>Malta</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C29" t="str">
            <v>Netherlands</v>
          </cell>
          <cell r="D29">
            <v>5677</v>
          </cell>
          <cell r="E29">
            <v>5032</v>
          </cell>
          <cell r="F29">
            <v>4925</v>
          </cell>
          <cell r="G29">
            <v>5279</v>
          </cell>
          <cell r="H29">
            <v>5304</v>
          </cell>
          <cell r="I29">
            <v>5900</v>
          </cell>
          <cell r="J29">
            <v>5945</v>
          </cell>
          <cell r="K29">
            <v>5158</v>
          </cell>
          <cell r="L29">
            <v>5425</v>
          </cell>
          <cell r="M29">
            <v>4463</v>
          </cell>
          <cell r="N29">
            <v>5114</v>
          </cell>
          <cell r="O29">
            <v>5368</v>
          </cell>
          <cell r="P29">
            <v>5417</v>
          </cell>
          <cell r="Q29">
            <v>5507</v>
          </cell>
          <cell r="R29">
            <v>5316</v>
          </cell>
          <cell r="S29">
            <v>4958</v>
          </cell>
          <cell r="T29">
            <v>4935</v>
          </cell>
        </row>
        <row r="30">
          <cell r="C30" t="str">
            <v>Poland</v>
          </cell>
          <cell r="D30">
            <v>21534</v>
          </cell>
          <cell r="E30">
            <v>20958</v>
          </cell>
          <cell r="F30">
            <v>20377</v>
          </cell>
          <cell r="G30">
            <v>20071</v>
          </cell>
          <cell r="H30">
            <v>20419</v>
          </cell>
          <cell r="I30">
            <v>21343</v>
          </cell>
          <cell r="J30">
            <v>22245</v>
          </cell>
          <cell r="K30">
            <v>21959</v>
          </cell>
          <cell r="L30">
            <v>21243</v>
          </cell>
          <cell r="M30">
            <v>20880</v>
          </cell>
          <cell r="N30">
            <v>21412</v>
          </cell>
          <cell r="O30">
            <v>21525</v>
          </cell>
          <cell r="P30">
            <v>20909</v>
          </cell>
          <cell r="Q30">
            <v>21866</v>
          </cell>
          <cell r="R30">
            <v>22163</v>
          </cell>
          <cell r="S30">
            <v>21818</v>
          </cell>
          <cell r="T30">
            <v>23128</v>
          </cell>
        </row>
        <row r="31">
          <cell r="C31" t="str">
            <v>Portugal</v>
          </cell>
          <cell r="D31">
            <v>2027</v>
          </cell>
          <cell r="E31">
            <v>2152</v>
          </cell>
          <cell r="F31">
            <v>2208</v>
          </cell>
          <cell r="G31">
            <v>2437</v>
          </cell>
          <cell r="H31">
            <v>2576</v>
          </cell>
          <cell r="I31">
            <v>2918</v>
          </cell>
          <cell r="J31">
            <v>2740</v>
          </cell>
          <cell r="K31">
            <v>2844</v>
          </cell>
          <cell r="L31">
            <v>2646</v>
          </cell>
          <cell r="M31">
            <v>3256</v>
          </cell>
          <cell r="N31">
            <v>3198</v>
          </cell>
          <cell r="O31">
            <v>2961</v>
          </cell>
          <cell r="P31">
            <v>3298</v>
          </cell>
          <cell r="Q31">
            <v>3138</v>
          </cell>
          <cell r="R31">
            <v>3227</v>
          </cell>
          <cell r="S31">
            <v>3319</v>
          </cell>
          <cell r="T31">
            <v>3276</v>
          </cell>
        </row>
        <row r="32">
          <cell r="C32" t="str">
            <v>Slovakia</v>
          </cell>
          <cell r="D32">
            <v>842</v>
          </cell>
          <cell r="E32">
            <v>804</v>
          </cell>
          <cell r="F32">
            <v>786</v>
          </cell>
          <cell r="G32">
            <v>716</v>
          </cell>
          <cell r="H32">
            <v>495</v>
          </cell>
          <cell r="I32">
            <v>673</v>
          </cell>
          <cell r="J32">
            <v>770</v>
          </cell>
          <cell r="K32">
            <v>768</v>
          </cell>
          <cell r="L32">
            <v>899</v>
          </cell>
          <cell r="M32">
            <v>997</v>
          </cell>
          <cell r="N32">
            <v>664</v>
          </cell>
          <cell r="O32">
            <v>856</v>
          </cell>
          <cell r="P32">
            <v>705</v>
          </cell>
          <cell r="Q32">
            <v>807</v>
          </cell>
          <cell r="R32">
            <v>768</v>
          </cell>
          <cell r="S32">
            <v>796</v>
          </cell>
          <cell r="T32">
            <v>814</v>
          </cell>
        </row>
        <row r="33">
          <cell r="C33" t="str">
            <v>Slovenia</v>
          </cell>
          <cell r="D33">
            <v>292</v>
          </cell>
          <cell r="E33">
            <v>285</v>
          </cell>
          <cell r="F33">
            <v>345</v>
          </cell>
          <cell r="G33">
            <v>318</v>
          </cell>
          <cell r="H33">
            <v>359</v>
          </cell>
          <cell r="I33">
            <v>366</v>
          </cell>
          <cell r="J33">
            <v>351</v>
          </cell>
          <cell r="K33">
            <v>109</v>
          </cell>
          <cell r="L33">
            <v>157</v>
          </cell>
          <cell r="M33">
            <v>158</v>
          </cell>
          <cell r="N33">
            <v>155</v>
          </cell>
          <cell r="O33">
            <v>172</v>
          </cell>
          <cell r="P33">
            <v>199</v>
          </cell>
          <cell r="Q33">
            <v>200</v>
          </cell>
          <cell r="R33">
            <v>206</v>
          </cell>
          <cell r="S33">
            <v>206</v>
          </cell>
          <cell r="T33">
            <v>196</v>
          </cell>
        </row>
        <row r="34">
          <cell r="C34" t="str">
            <v>Spain</v>
          </cell>
          <cell r="D34">
            <v>10826</v>
          </cell>
          <cell r="E34">
            <v>10996</v>
          </cell>
          <cell r="F34">
            <v>12764</v>
          </cell>
          <cell r="G34">
            <v>11738</v>
          </cell>
          <cell r="H34">
            <v>11970</v>
          </cell>
          <cell r="I34">
            <v>11564</v>
          </cell>
          <cell r="J34">
            <v>11359</v>
          </cell>
          <cell r="K34">
            <v>13700</v>
          </cell>
          <cell r="L34">
            <v>12870</v>
          </cell>
          <cell r="M34">
            <v>15786</v>
          </cell>
          <cell r="N34">
            <v>16729</v>
          </cell>
          <cell r="O34">
            <v>14396</v>
          </cell>
          <cell r="P34">
            <v>16982</v>
          </cell>
          <cell r="Q34">
            <v>15411</v>
          </cell>
          <cell r="R34">
            <v>16307</v>
          </cell>
          <cell r="S34">
            <v>16399</v>
          </cell>
          <cell r="T34">
            <v>14041</v>
          </cell>
        </row>
        <row r="35">
          <cell r="C35" t="str">
            <v>Sweden</v>
          </cell>
          <cell r="D35">
            <v>502</v>
          </cell>
          <cell r="E35">
            <v>608</v>
          </cell>
          <cell r="F35">
            <v>538</v>
          </cell>
          <cell r="G35">
            <v>568</v>
          </cell>
          <cell r="H35">
            <v>578</v>
          </cell>
          <cell r="I35">
            <v>516</v>
          </cell>
          <cell r="J35">
            <v>829</v>
          </cell>
          <cell r="K35">
            <v>439</v>
          </cell>
          <cell r="L35">
            <v>432</v>
          </cell>
          <cell r="M35">
            <v>414</v>
          </cell>
          <cell r="N35">
            <v>358</v>
          </cell>
          <cell r="O35">
            <v>303</v>
          </cell>
          <cell r="P35">
            <v>379</v>
          </cell>
          <cell r="Q35">
            <v>441</v>
          </cell>
          <cell r="R35">
            <v>387</v>
          </cell>
          <cell r="S35">
            <v>270</v>
          </cell>
          <cell r="T35">
            <v>373</v>
          </cell>
        </row>
        <row r="36">
          <cell r="C36" t="str">
            <v>United Kingdom</v>
          </cell>
          <cell r="D36">
            <v>46456</v>
          </cell>
          <cell r="E36">
            <v>46536</v>
          </cell>
          <cell r="F36">
            <v>43681</v>
          </cell>
          <cell r="G36">
            <v>36359</v>
          </cell>
          <cell r="H36">
            <v>34412</v>
          </cell>
          <cell r="I36">
            <v>32583</v>
          </cell>
          <cell r="J36">
            <v>30289</v>
          </cell>
          <cell r="K36">
            <v>26111</v>
          </cell>
          <cell r="L36">
            <v>28903</v>
          </cell>
          <cell r="M36">
            <v>23276</v>
          </cell>
          <cell r="N36">
            <v>26397</v>
          </cell>
          <cell r="O36">
            <v>29213</v>
          </cell>
          <cell r="P36">
            <v>27297</v>
          </cell>
          <cell r="Q36">
            <v>30108</v>
          </cell>
          <cell r="R36">
            <v>28967</v>
          </cell>
          <cell r="S36">
            <v>30028</v>
          </cell>
          <cell r="T36">
            <v>31647</v>
          </cell>
        </row>
        <row r="38">
          <cell r="C38" t="str">
            <v>EU27</v>
          </cell>
          <cell r="D38">
            <v>143289</v>
          </cell>
          <cell r="E38">
            <v>148105</v>
          </cell>
          <cell r="F38">
            <v>139697</v>
          </cell>
          <cell r="G38">
            <v>128644</v>
          </cell>
          <cell r="H38">
            <v>129999</v>
          </cell>
          <cell r="I38">
            <v>132140</v>
          </cell>
          <cell r="J38">
            <v>133770</v>
          </cell>
          <cell r="K38">
            <v>123279</v>
          </cell>
          <cell r="L38">
            <v>126386</v>
          </cell>
          <cell r="M38">
            <v>121631</v>
          </cell>
          <cell r="N38">
            <v>129428</v>
          </cell>
          <cell r="O38">
            <v>131274</v>
          </cell>
          <cell r="P38">
            <v>132058</v>
          </cell>
          <cell r="Q38">
            <v>139004</v>
          </cell>
          <cell r="R38">
            <v>138368</v>
          </cell>
          <cell r="S38">
            <v>134604</v>
          </cell>
          <cell r="T38">
            <v>139288</v>
          </cell>
        </row>
        <row r="39">
          <cell r="C39" t="str">
            <v>EU15</v>
          </cell>
          <cell r="D39">
            <v>114614</v>
          </cell>
          <cell r="E39">
            <v>119049</v>
          </cell>
          <cell r="F39">
            <v>112497</v>
          </cell>
          <cell r="G39">
            <v>101878</v>
          </cell>
          <cell r="H39">
            <v>103434</v>
          </cell>
          <cell r="I39">
            <v>104562</v>
          </cell>
          <cell r="J39">
            <v>105474</v>
          </cell>
          <cell r="K39">
            <v>97036</v>
          </cell>
          <cell r="L39">
            <v>101506</v>
          </cell>
          <cell r="M39">
            <v>96633</v>
          </cell>
          <cell r="N39">
            <v>104125</v>
          </cell>
          <cell r="O39">
            <v>104999</v>
          </cell>
          <cell r="P39">
            <v>106740</v>
          </cell>
          <cell r="Q39">
            <v>112694</v>
          </cell>
          <cell r="R39">
            <v>111500</v>
          </cell>
          <cell r="S39">
            <v>108190</v>
          </cell>
          <cell r="T39">
            <v>111424</v>
          </cell>
        </row>
        <row r="40">
          <cell r="C40" t="str">
            <v>NewEU12</v>
          </cell>
          <cell r="D40">
            <v>28675</v>
          </cell>
          <cell r="E40">
            <v>29056</v>
          </cell>
          <cell r="F40">
            <v>27200</v>
          </cell>
          <cell r="G40">
            <v>26766</v>
          </cell>
          <cell r="H40">
            <v>26565</v>
          </cell>
          <cell r="I40">
            <v>27578</v>
          </cell>
          <cell r="J40">
            <v>28296</v>
          </cell>
          <cell r="K40">
            <v>26243</v>
          </cell>
          <cell r="L40">
            <v>24880</v>
          </cell>
          <cell r="M40">
            <v>24998</v>
          </cell>
          <cell r="N40">
            <v>25303</v>
          </cell>
          <cell r="O40">
            <v>26275</v>
          </cell>
          <cell r="P40">
            <v>25318</v>
          </cell>
          <cell r="Q40">
            <v>26310</v>
          </cell>
          <cell r="R40">
            <v>26868</v>
          </cell>
          <cell r="S40">
            <v>26414</v>
          </cell>
          <cell r="T40">
            <v>27864</v>
          </cell>
        </row>
        <row r="41">
          <cell r="C41" t="str">
            <v>EEA32</v>
          </cell>
          <cell r="D41">
            <v>143503</v>
          </cell>
          <cell r="E41">
            <v>148453</v>
          </cell>
          <cell r="F41">
            <v>140307</v>
          </cell>
          <cell r="G41">
            <v>129233</v>
          </cell>
          <cell r="H41">
            <v>130656</v>
          </cell>
          <cell r="I41">
            <v>132708</v>
          </cell>
          <cell r="J41">
            <v>134437</v>
          </cell>
          <cell r="K41">
            <v>124093</v>
          </cell>
          <cell r="L41">
            <v>127228</v>
          </cell>
          <cell r="M41">
            <v>122398</v>
          </cell>
          <cell r="N41">
            <v>130171</v>
          </cell>
          <cell r="O41">
            <v>131809</v>
          </cell>
          <cell r="P41">
            <v>132533</v>
          </cell>
          <cell r="Q41">
            <v>139946</v>
          </cell>
          <cell r="R41">
            <v>140440</v>
          </cell>
          <cell r="S41">
            <v>136814</v>
          </cell>
          <cell r="T41">
            <v>141662</v>
          </cell>
        </row>
      </sheetData>
      <sheetData sheetId="10">
        <row r="4">
          <cell r="C4" t="str">
            <v>Iceland</v>
          </cell>
          <cell r="D4">
            <v>1</v>
          </cell>
          <cell r="E4">
            <v>1</v>
          </cell>
          <cell r="F4">
            <v>1</v>
          </cell>
          <cell r="G4">
            <v>1</v>
          </cell>
          <cell r="H4">
            <v>1</v>
          </cell>
          <cell r="I4">
            <v>2</v>
          </cell>
          <cell r="J4">
            <v>1</v>
          </cell>
          <cell r="K4">
            <v>1</v>
          </cell>
          <cell r="L4">
            <v>1</v>
          </cell>
          <cell r="M4">
            <v>1</v>
          </cell>
          <cell r="N4">
            <v>1</v>
          </cell>
          <cell r="O4">
            <v>0</v>
          </cell>
          <cell r="P4">
            <v>1</v>
          </cell>
          <cell r="Q4">
            <v>1</v>
          </cell>
          <cell r="R4">
            <v>1</v>
          </cell>
          <cell r="S4">
            <v>1</v>
          </cell>
          <cell r="T4">
            <v>1</v>
          </cell>
        </row>
        <row r="5">
          <cell r="C5" t="str">
            <v>Norway</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row>
        <row r="6">
          <cell r="C6" t="str">
            <v>Switzerland</v>
          </cell>
          <cell r="D6">
            <v>93</v>
          </cell>
          <cell r="E6">
            <v>144</v>
          </cell>
          <cell r="F6">
            <v>191</v>
          </cell>
          <cell r="G6">
            <v>54</v>
          </cell>
          <cell r="H6">
            <v>58</v>
          </cell>
          <cell r="I6">
            <v>71</v>
          </cell>
          <cell r="J6">
            <v>52</v>
          </cell>
          <cell r="K6">
            <v>45</v>
          </cell>
          <cell r="L6">
            <v>131</v>
          </cell>
          <cell r="M6">
            <v>27</v>
          </cell>
          <cell r="N6">
            <v>2</v>
          </cell>
          <cell r="O6">
            <v>3</v>
          </cell>
          <cell r="P6">
            <v>1</v>
          </cell>
          <cell r="Q6">
            <v>3</v>
          </cell>
          <cell r="R6">
            <v>2</v>
          </cell>
          <cell r="S6">
            <v>2</v>
          </cell>
          <cell r="T6" t="str">
            <v/>
          </cell>
        </row>
        <row r="7">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C8" t="str">
            <v>Bulgaria</v>
          </cell>
          <cell r="D8">
            <v>908</v>
          </cell>
          <cell r="E8">
            <v>308</v>
          </cell>
          <cell r="F8">
            <v>303</v>
          </cell>
          <cell r="G8">
            <v>307</v>
          </cell>
          <cell r="H8">
            <v>224</v>
          </cell>
          <cell r="I8">
            <v>205</v>
          </cell>
          <cell r="J8">
            <v>205</v>
          </cell>
          <cell r="K8">
            <v>96</v>
          </cell>
          <cell r="L8">
            <v>107</v>
          </cell>
          <cell r="M8">
            <v>71</v>
          </cell>
          <cell r="N8">
            <v>50</v>
          </cell>
          <cell r="O8">
            <v>50</v>
          </cell>
          <cell r="P8">
            <v>46</v>
          </cell>
          <cell r="Q8">
            <v>35</v>
          </cell>
          <cell r="R8">
            <v>29</v>
          </cell>
          <cell r="S8">
            <v>36</v>
          </cell>
          <cell r="T8">
            <v>22</v>
          </cell>
        </row>
        <row r="9">
          <cell r="C9" t="str">
            <v>Romania</v>
          </cell>
          <cell r="D9">
            <v>6202</v>
          </cell>
          <cell r="E9">
            <v>4531</v>
          </cell>
          <cell r="F9">
            <v>2277</v>
          </cell>
          <cell r="G9">
            <v>2766</v>
          </cell>
          <cell r="H9">
            <v>2644</v>
          </cell>
          <cell r="I9">
            <v>2795</v>
          </cell>
          <cell r="J9">
            <v>3116</v>
          </cell>
          <cell r="K9">
            <v>3174</v>
          </cell>
          <cell r="L9">
            <v>1831</v>
          </cell>
          <cell r="M9">
            <v>1878</v>
          </cell>
          <cell r="N9">
            <v>1626</v>
          </cell>
          <cell r="O9">
            <v>2339</v>
          </cell>
          <cell r="P9">
            <v>1596</v>
          </cell>
          <cell r="Q9">
            <v>1393</v>
          </cell>
          <cell r="R9">
            <v>823</v>
          </cell>
          <cell r="S9">
            <v>715</v>
          </cell>
          <cell r="T9">
            <v>510</v>
          </cell>
        </row>
        <row r="10">
          <cell r="C10" t="str">
            <v>Turkey</v>
          </cell>
          <cell r="D10">
            <v>353</v>
          </cell>
          <cell r="E10">
            <v>237</v>
          </cell>
          <cell r="F10">
            <v>644</v>
          </cell>
          <cell r="G10">
            <v>623</v>
          </cell>
          <cell r="H10">
            <v>735</v>
          </cell>
          <cell r="I10">
            <v>936</v>
          </cell>
          <cell r="J10">
            <v>1079</v>
          </cell>
          <cell r="K10">
            <v>1327</v>
          </cell>
          <cell r="L10">
            <v>1332</v>
          </cell>
          <cell r="M10">
            <v>1341</v>
          </cell>
          <cell r="N10">
            <v>1842</v>
          </cell>
          <cell r="O10">
            <v>1648</v>
          </cell>
          <cell r="P10">
            <v>1304</v>
          </cell>
          <cell r="Q10">
            <v>837</v>
          </cell>
          <cell r="R10">
            <v>627</v>
          </cell>
          <cell r="S10">
            <v>574</v>
          </cell>
          <cell r="T10">
            <v>565</v>
          </cell>
        </row>
        <row r="11">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C12" t="str">
            <v>Austria</v>
          </cell>
          <cell r="D12">
            <v>271</v>
          </cell>
          <cell r="E12">
            <v>319</v>
          </cell>
          <cell r="F12">
            <v>333</v>
          </cell>
          <cell r="G12">
            <v>491</v>
          </cell>
          <cell r="H12">
            <v>475</v>
          </cell>
          <cell r="I12">
            <v>393</v>
          </cell>
          <cell r="J12">
            <v>356</v>
          </cell>
          <cell r="K12">
            <v>448</v>
          </cell>
          <cell r="L12">
            <v>556</v>
          </cell>
          <cell r="M12">
            <v>457</v>
          </cell>
          <cell r="N12">
            <v>259</v>
          </cell>
          <cell r="O12">
            <v>287</v>
          </cell>
          <cell r="P12">
            <v>197</v>
          </cell>
          <cell r="Q12">
            <v>296</v>
          </cell>
          <cell r="R12">
            <v>278</v>
          </cell>
          <cell r="S12">
            <v>253</v>
          </cell>
          <cell r="T12">
            <v>281</v>
          </cell>
        </row>
        <row r="13">
          <cell r="C13" t="str">
            <v>Belgium</v>
          </cell>
          <cell r="D13">
            <v>242</v>
          </cell>
          <cell r="E13">
            <v>343</v>
          </cell>
          <cell r="F13">
            <v>316</v>
          </cell>
          <cell r="G13">
            <v>175</v>
          </cell>
          <cell r="H13">
            <v>330</v>
          </cell>
          <cell r="I13">
            <v>125</v>
          </cell>
          <cell r="J13">
            <v>131</v>
          </cell>
          <cell r="K13">
            <v>177</v>
          </cell>
          <cell r="L13">
            <v>332</v>
          </cell>
          <cell r="M13">
            <v>340</v>
          </cell>
          <cell r="N13">
            <v>186</v>
          </cell>
          <cell r="O13">
            <v>265</v>
          </cell>
          <cell r="P13">
            <v>112</v>
          </cell>
          <cell r="Q13">
            <v>219</v>
          </cell>
          <cell r="R13">
            <v>432</v>
          </cell>
          <cell r="S13">
            <v>411</v>
          </cell>
          <cell r="T13">
            <v>327</v>
          </cell>
        </row>
        <row r="14">
          <cell r="C14" t="str">
            <v>Cyprus</v>
          </cell>
          <cell r="D14">
            <v>516</v>
          </cell>
          <cell r="E14">
            <v>536</v>
          </cell>
          <cell r="F14">
            <v>616</v>
          </cell>
          <cell r="G14">
            <v>666</v>
          </cell>
          <cell r="H14">
            <v>697</v>
          </cell>
          <cell r="I14">
            <v>641</v>
          </cell>
          <cell r="J14">
            <v>678</v>
          </cell>
          <cell r="K14">
            <v>716</v>
          </cell>
          <cell r="L14">
            <v>787</v>
          </cell>
          <cell r="M14">
            <v>839</v>
          </cell>
          <cell r="N14">
            <v>862</v>
          </cell>
          <cell r="O14">
            <v>854</v>
          </cell>
          <cell r="P14">
            <v>890</v>
          </cell>
          <cell r="Q14">
            <v>1046</v>
          </cell>
          <cell r="R14">
            <v>999</v>
          </cell>
          <cell r="S14">
            <v>1071</v>
          </cell>
          <cell r="T14">
            <v>1093</v>
          </cell>
        </row>
        <row r="15">
          <cell r="C15" t="str">
            <v>Czech Republic</v>
          </cell>
          <cell r="D15">
            <v>741</v>
          </cell>
          <cell r="E15">
            <v>632</v>
          </cell>
          <cell r="F15">
            <v>617</v>
          </cell>
          <cell r="G15">
            <v>193</v>
          </cell>
          <cell r="H15">
            <v>210</v>
          </cell>
          <cell r="I15">
            <v>225</v>
          </cell>
          <cell r="J15">
            <v>263</v>
          </cell>
          <cell r="K15">
            <v>208</v>
          </cell>
          <cell r="L15">
            <v>154</v>
          </cell>
          <cell r="M15">
            <v>132</v>
          </cell>
          <cell r="N15">
            <v>89</v>
          </cell>
          <cell r="O15">
            <v>96</v>
          </cell>
          <cell r="P15">
            <v>93</v>
          </cell>
          <cell r="Q15">
            <v>95</v>
          </cell>
          <cell r="R15">
            <v>100</v>
          </cell>
          <cell r="S15">
            <v>98</v>
          </cell>
          <cell r="T15">
            <v>61</v>
          </cell>
        </row>
        <row r="16">
          <cell r="C16" t="str">
            <v>Denmark</v>
          </cell>
          <cell r="D16">
            <v>196</v>
          </cell>
          <cell r="E16">
            <v>259</v>
          </cell>
          <cell r="F16">
            <v>265</v>
          </cell>
          <cell r="G16">
            <v>224</v>
          </cell>
          <cell r="H16">
            <v>528</v>
          </cell>
          <cell r="I16">
            <v>943</v>
          </cell>
          <cell r="J16">
            <v>1636</v>
          </cell>
          <cell r="K16">
            <v>1588</v>
          </cell>
          <cell r="L16">
            <v>1396</v>
          </cell>
          <cell r="M16">
            <v>1366</v>
          </cell>
          <cell r="N16">
            <v>1277</v>
          </cell>
          <cell r="O16">
            <v>1263</v>
          </cell>
          <cell r="P16">
            <v>1091</v>
          </cell>
          <cell r="Q16">
            <v>422</v>
          </cell>
          <cell r="R16">
            <v>322</v>
          </cell>
          <cell r="S16">
            <v>292</v>
          </cell>
          <cell r="T16">
            <v>333</v>
          </cell>
        </row>
        <row r="17">
          <cell r="C17" t="str">
            <v>Estonia</v>
          </cell>
          <cell r="D17">
            <v>147</v>
          </cell>
          <cell r="E17">
            <v>127</v>
          </cell>
          <cell r="F17">
            <v>92</v>
          </cell>
          <cell r="G17">
            <v>89</v>
          </cell>
          <cell r="H17">
            <v>81</v>
          </cell>
          <cell r="I17">
            <v>69</v>
          </cell>
          <cell r="J17">
            <v>65</v>
          </cell>
          <cell r="K17">
            <v>52</v>
          </cell>
          <cell r="L17">
            <v>78</v>
          </cell>
          <cell r="M17">
            <v>98</v>
          </cell>
          <cell r="N17">
            <v>11</v>
          </cell>
          <cell r="O17">
            <v>11</v>
          </cell>
          <cell r="P17">
            <v>9</v>
          </cell>
          <cell r="Q17">
            <v>11</v>
          </cell>
          <cell r="R17">
            <v>11</v>
          </cell>
          <cell r="S17">
            <v>10</v>
          </cell>
          <cell r="T17">
            <v>8</v>
          </cell>
        </row>
        <row r="18">
          <cell r="C18" t="str">
            <v>Finland</v>
          </cell>
          <cell r="D18">
            <v>141</v>
          </cell>
          <cell r="E18">
            <v>110</v>
          </cell>
          <cell r="F18">
            <v>128</v>
          </cell>
          <cell r="G18">
            <v>126</v>
          </cell>
          <cell r="H18">
            <v>137</v>
          </cell>
          <cell r="I18">
            <v>120</v>
          </cell>
          <cell r="J18">
            <v>387</v>
          </cell>
          <cell r="K18">
            <v>132</v>
          </cell>
          <cell r="L18">
            <v>99</v>
          </cell>
          <cell r="M18">
            <v>380</v>
          </cell>
          <cell r="N18">
            <v>77</v>
          </cell>
          <cell r="O18">
            <v>73</v>
          </cell>
          <cell r="P18">
            <v>80</v>
          </cell>
          <cell r="Q18">
            <v>127</v>
          </cell>
          <cell r="R18">
            <v>74</v>
          </cell>
          <cell r="S18">
            <v>72</v>
          </cell>
          <cell r="T18">
            <v>83</v>
          </cell>
        </row>
        <row r="19">
          <cell r="C19" t="str">
            <v>France</v>
          </cell>
          <cell r="D19">
            <v>1136</v>
          </cell>
          <cell r="E19">
            <v>2039</v>
          </cell>
          <cell r="F19">
            <v>1230</v>
          </cell>
          <cell r="G19">
            <v>401</v>
          </cell>
          <cell r="H19">
            <v>325</v>
          </cell>
          <cell r="I19">
            <v>602</v>
          </cell>
          <cell r="J19">
            <v>549</v>
          </cell>
          <cell r="K19">
            <v>590</v>
          </cell>
          <cell r="L19">
            <v>1040</v>
          </cell>
          <cell r="M19">
            <v>828</v>
          </cell>
          <cell r="N19">
            <v>623</v>
          </cell>
          <cell r="O19">
            <v>660</v>
          </cell>
          <cell r="P19">
            <v>619</v>
          </cell>
          <cell r="Q19">
            <v>808</v>
          </cell>
          <cell r="R19">
            <v>782</v>
          </cell>
          <cell r="S19">
            <v>1200</v>
          </cell>
          <cell r="T19">
            <v>1044</v>
          </cell>
        </row>
        <row r="20">
          <cell r="C20" t="str">
            <v>Germany</v>
          </cell>
          <cell r="D20">
            <v>1612</v>
          </cell>
          <cell r="E20">
            <v>2026</v>
          </cell>
          <cell r="F20">
            <v>1790</v>
          </cell>
          <cell r="G20">
            <v>1213</v>
          </cell>
          <cell r="H20">
            <v>1173</v>
          </cell>
          <cell r="I20">
            <v>1597</v>
          </cell>
          <cell r="J20">
            <v>1184</v>
          </cell>
          <cell r="K20">
            <v>915</v>
          </cell>
          <cell r="L20">
            <v>784</v>
          </cell>
          <cell r="M20">
            <v>619</v>
          </cell>
          <cell r="N20">
            <v>757</v>
          </cell>
          <cell r="O20">
            <v>822</v>
          </cell>
          <cell r="P20">
            <v>778</v>
          </cell>
          <cell r="Q20">
            <v>949</v>
          </cell>
          <cell r="R20">
            <v>875</v>
          </cell>
          <cell r="S20">
            <v>935</v>
          </cell>
          <cell r="T20">
            <v>887</v>
          </cell>
        </row>
        <row r="21">
          <cell r="C21" t="str">
            <v>Greece</v>
          </cell>
          <cell r="D21">
            <v>1677</v>
          </cell>
          <cell r="E21">
            <v>1810</v>
          </cell>
          <cell r="F21">
            <v>1783</v>
          </cell>
          <cell r="G21">
            <v>1823</v>
          </cell>
          <cell r="H21">
            <v>1786</v>
          </cell>
          <cell r="I21">
            <v>1932</v>
          </cell>
          <cell r="J21">
            <v>1907</v>
          </cell>
          <cell r="K21">
            <v>1846</v>
          </cell>
          <cell r="L21">
            <v>1794</v>
          </cell>
          <cell r="M21">
            <v>1856</v>
          </cell>
          <cell r="N21">
            <v>1950</v>
          </cell>
          <cell r="O21">
            <v>1853</v>
          </cell>
          <cell r="P21">
            <v>1921</v>
          </cell>
          <cell r="Q21">
            <v>1953</v>
          </cell>
          <cell r="R21">
            <v>1796</v>
          </cell>
          <cell r="S21">
            <v>1960</v>
          </cell>
          <cell r="T21">
            <v>1997</v>
          </cell>
        </row>
        <row r="22">
          <cell r="C22" t="str">
            <v>Hungary</v>
          </cell>
          <cell r="D22">
            <v>362</v>
          </cell>
          <cell r="E22">
            <v>811</v>
          </cell>
          <cell r="F22">
            <v>1157</v>
          </cell>
          <cell r="G22">
            <v>1548</v>
          </cell>
          <cell r="H22">
            <v>1507</v>
          </cell>
          <cell r="I22">
            <v>1392</v>
          </cell>
          <cell r="J22">
            <v>1135</v>
          </cell>
          <cell r="K22">
            <v>1368</v>
          </cell>
          <cell r="L22">
            <v>1426</v>
          </cell>
          <cell r="M22">
            <v>1249</v>
          </cell>
          <cell r="N22">
            <v>1039</v>
          </cell>
          <cell r="O22">
            <v>1027</v>
          </cell>
          <cell r="P22">
            <v>535</v>
          </cell>
          <cell r="Q22">
            <v>428</v>
          </cell>
          <cell r="R22">
            <v>195</v>
          </cell>
          <cell r="S22">
            <v>118</v>
          </cell>
          <cell r="T22">
            <v>99</v>
          </cell>
        </row>
        <row r="23">
          <cell r="C23" t="str">
            <v>Ireland</v>
          </cell>
          <cell r="D23">
            <v>331</v>
          </cell>
          <cell r="E23">
            <v>546</v>
          </cell>
          <cell r="F23">
            <v>559</v>
          </cell>
          <cell r="G23">
            <v>550</v>
          </cell>
          <cell r="H23">
            <v>632</v>
          </cell>
          <cell r="I23">
            <v>602</v>
          </cell>
          <cell r="J23">
            <v>606</v>
          </cell>
          <cell r="K23">
            <v>787</v>
          </cell>
          <cell r="L23">
            <v>1073</v>
          </cell>
          <cell r="M23">
            <v>1348</v>
          </cell>
          <cell r="N23">
            <v>996</v>
          </cell>
          <cell r="O23">
            <v>1184</v>
          </cell>
          <cell r="P23">
            <v>915</v>
          </cell>
          <cell r="Q23">
            <v>571</v>
          </cell>
          <cell r="R23">
            <v>762</v>
          </cell>
          <cell r="S23">
            <v>766</v>
          </cell>
          <cell r="T23">
            <v>829</v>
          </cell>
        </row>
        <row r="24">
          <cell r="C24" t="str">
            <v>Italy</v>
          </cell>
          <cell r="D24">
            <v>19768</v>
          </cell>
          <cell r="E24">
            <v>19526</v>
          </cell>
          <cell r="F24">
            <v>21788</v>
          </cell>
          <cell r="G24">
            <v>21315</v>
          </cell>
          <cell r="H24">
            <v>21502</v>
          </cell>
          <cell r="I24">
            <v>22614</v>
          </cell>
          <cell r="J24">
            <v>21625</v>
          </cell>
          <cell r="K24">
            <v>20485</v>
          </cell>
          <cell r="L24">
            <v>19312</v>
          </cell>
          <cell r="M24">
            <v>16239</v>
          </cell>
          <cell r="N24">
            <v>18723</v>
          </cell>
          <cell r="O24">
            <v>16280</v>
          </cell>
          <cell r="P24">
            <v>17290</v>
          </cell>
          <cell r="Q24">
            <v>14678</v>
          </cell>
          <cell r="R24">
            <v>8594</v>
          </cell>
          <cell r="S24">
            <v>6959</v>
          </cell>
          <cell r="T24">
            <v>6991</v>
          </cell>
        </row>
        <row r="25">
          <cell r="C25" t="str">
            <v>Latvia</v>
          </cell>
          <cell r="D25">
            <v>174</v>
          </cell>
          <cell r="E25">
            <v>146</v>
          </cell>
          <cell r="F25">
            <v>115</v>
          </cell>
          <cell r="G25">
            <v>177</v>
          </cell>
          <cell r="H25">
            <v>332</v>
          </cell>
          <cell r="I25">
            <v>194</v>
          </cell>
          <cell r="J25">
            <v>250</v>
          </cell>
          <cell r="K25">
            <v>115</v>
          </cell>
          <cell r="L25">
            <v>153</v>
          </cell>
          <cell r="M25">
            <v>169</v>
          </cell>
          <cell r="N25">
            <v>66</v>
          </cell>
          <cell r="O25">
            <v>50</v>
          </cell>
          <cell r="P25">
            <v>49</v>
          </cell>
          <cell r="Q25">
            <v>33</v>
          </cell>
          <cell r="R25">
            <v>26</v>
          </cell>
          <cell r="S25">
            <v>13</v>
          </cell>
          <cell r="T25">
            <v>13</v>
          </cell>
        </row>
        <row r="26">
          <cell r="C26" t="str">
            <v>Lithuania</v>
          </cell>
          <cell r="D26">
            <v>1052</v>
          </cell>
          <cell r="E26">
            <v>1204</v>
          </cell>
          <cell r="F26">
            <v>669</v>
          </cell>
          <cell r="G26">
            <v>616</v>
          </cell>
          <cell r="H26">
            <v>695</v>
          </cell>
          <cell r="I26">
            <v>512</v>
          </cell>
          <cell r="J26">
            <v>557</v>
          </cell>
          <cell r="K26">
            <v>463</v>
          </cell>
          <cell r="L26">
            <v>837</v>
          </cell>
          <cell r="M26">
            <v>513</v>
          </cell>
          <cell r="N26">
            <v>195</v>
          </cell>
          <cell r="O26">
            <v>222</v>
          </cell>
          <cell r="P26">
            <v>227</v>
          </cell>
          <cell r="Q26">
            <v>143</v>
          </cell>
          <cell r="R26">
            <v>159</v>
          </cell>
          <cell r="S26">
            <v>172</v>
          </cell>
          <cell r="T26">
            <v>164</v>
          </cell>
        </row>
        <row r="27">
          <cell r="C27" t="str">
            <v>Luxembourg</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row>
        <row r="28">
          <cell r="C28" t="str">
            <v>Malta</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C29" t="str">
            <v>Netherlands</v>
          </cell>
          <cell r="D29">
            <v>46</v>
          </cell>
          <cell r="E29">
            <v>102</v>
          </cell>
          <cell r="F29">
            <v>45</v>
          </cell>
          <cell r="G29">
            <v>46</v>
          </cell>
          <cell r="H29">
            <v>53</v>
          </cell>
          <cell r="I29">
            <v>258</v>
          </cell>
          <cell r="J29">
            <v>252</v>
          </cell>
          <cell r="K29">
            <v>209</v>
          </cell>
          <cell r="L29">
            <v>133</v>
          </cell>
          <cell r="M29">
            <v>907</v>
          </cell>
          <cell r="N29">
            <v>89</v>
          </cell>
          <cell r="O29">
            <v>104</v>
          </cell>
          <cell r="P29">
            <v>116</v>
          </cell>
          <cell r="Q29">
            <v>143</v>
          </cell>
          <cell r="R29">
            <v>136</v>
          </cell>
          <cell r="S29">
            <v>125</v>
          </cell>
          <cell r="T29">
            <v>119</v>
          </cell>
        </row>
        <row r="30">
          <cell r="C30" t="str">
            <v>Poland</v>
          </cell>
          <cell r="D30">
            <v>170</v>
          </cell>
          <cell r="E30">
            <v>178</v>
          </cell>
          <cell r="F30">
            <v>151</v>
          </cell>
          <cell r="G30">
            <v>147</v>
          </cell>
          <cell r="H30">
            <v>169</v>
          </cell>
          <cell r="I30">
            <v>159</v>
          </cell>
          <cell r="J30">
            <v>162</v>
          </cell>
          <cell r="K30">
            <v>176</v>
          </cell>
          <cell r="L30">
            <v>172</v>
          </cell>
          <cell r="M30">
            <v>176</v>
          </cell>
          <cell r="N30">
            <v>169</v>
          </cell>
          <cell r="O30">
            <v>171</v>
          </cell>
          <cell r="P30">
            <v>160</v>
          </cell>
          <cell r="Q30">
            <v>155</v>
          </cell>
          <cell r="R30">
            <v>159</v>
          </cell>
          <cell r="S30">
            <v>144</v>
          </cell>
          <cell r="T30">
            <v>145</v>
          </cell>
        </row>
        <row r="31">
          <cell r="C31" t="str">
            <v>Portugal</v>
          </cell>
          <cell r="D31">
            <v>1978</v>
          </cell>
          <cell r="E31">
            <v>2073</v>
          </cell>
          <cell r="F31">
            <v>2891</v>
          </cell>
          <cell r="G31">
            <v>2056</v>
          </cell>
          <cell r="H31">
            <v>1409</v>
          </cell>
          <cell r="I31">
            <v>1939</v>
          </cell>
          <cell r="J31">
            <v>915</v>
          </cell>
          <cell r="K31">
            <v>952</v>
          </cell>
          <cell r="L31">
            <v>1585</v>
          </cell>
          <cell r="M31">
            <v>1759</v>
          </cell>
          <cell r="N31">
            <v>1306</v>
          </cell>
          <cell r="O31">
            <v>1621</v>
          </cell>
          <cell r="P31">
            <v>2027</v>
          </cell>
          <cell r="Q31">
            <v>992</v>
          </cell>
          <cell r="R31">
            <v>872</v>
          </cell>
          <cell r="S31">
            <v>1538</v>
          </cell>
          <cell r="T31">
            <v>766</v>
          </cell>
        </row>
        <row r="32">
          <cell r="C32" t="str">
            <v>Slovakia</v>
          </cell>
          <cell r="D32">
            <v>142</v>
          </cell>
          <cell r="E32">
            <v>272</v>
          </cell>
          <cell r="F32">
            <v>252</v>
          </cell>
          <cell r="G32">
            <v>305</v>
          </cell>
          <cell r="H32">
            <v>156</v>
          </cell>
          <cell r="I32">
            <v>119</v>
          </cell>
          <cell r="J32">
            <v>195</v>
          </cell>
          <cell r="K32">
            <v>122</v>
          </cell>
          <cell r="L32">
            <v>219</v>
          </cell>
          <cell r="M32">
            <v>86</v>
          </cell>
          <cell r="N32">
            <v>30</v>
          </cell>
          <cell r="O32">
            <v>7</v>
          </cell>
          <cell r="P32">
            <v>4</v>
          </cell>
          <cell r="Q32">
            <v>6</v>
          </cell>
          <cell r="R32">
            <v>9</v>
          </cell>
          <cell r="S32">
            <v>8</v>
          </cell>
          <cell r="T32">
            <v>9</v>
          </cell>
        </row>
        <row r="33">
          <cell r="C33" t="str">
            <v>Slovenia</v>
          </cell>
          <cell r="D33">
            <v>14</v>
          </cell>
          <cell r="E33">
            <v>19</v>
          </cell>
          <cell r="F33">
            <v>11</v>
          </cell>
          <cell r="G33">
            <v>28</v>
          </cell>
          <cell r="H33">
            <v>13</v>
          </cell>
          <cell r="I33">
            <v>9</v>
          </cell>
          <cell r="J33">
            <v>9</v>
          </cell>
          <cell r="K33">
            <v>9</v>
          </cell>
          <cell r="L33">
            <v>6</v>
          </cell>
          <cell r="M33">
            <v>4</v>
          </cell>
          <cell r="N33">
            <v>4</v>
          </cell>
          <cell r="O33">
            <v>23</v>
          </cell>
          <cell r="P33">
            <v>6</v>
          </cell>
          <cell r="Q33">
            <v>5</v>
          </cell>
          <cell r="R33">
            <v>4</v>
          </cell>
          <cell r="S33">
            <v>5</v>
          </cell>
          <cell r="T33">
            <v>7</v>
          </cell>
        </row>
        <row r="34">
          <cell r="C34" t="str">
            <v>Spain</v>
          </cell>
          <cell r="D34">
            <v>1869</v>
          </cell>
          <cell r="E34">
            <v>2281</v>
          </cell>
          <cell r="F34">
            <v>3100</v>
          </cell>
          <cell r="G34">
            <v>1872</v>
          </cell>
          <cell r="H34">
            <v>1855</v>
          </cell>
          <cell r="I34">
            <v>2440</v>
          </cell>
          <cell r="J34">
            <v>1906</v>
          </cell>
          <cell r="K34">
            <v>1745</v>
          </cell>
          <cell r="L34">
            <v>2323</v>
          </cell>
          <cell r="M34">
            <v>3380</v>
          </cell>
          <cell r="N34">
            <v>3377</v>
          </cell>
          <cell r="O34">
            <v>4072</v>
          </cell>
          <cell r="P34">
            <v>4618</v>
          </cell>
          <cell r="Q34">
            <v>3789</v>
          </cell>
          <cell r="R34">
            <v>4180</v>
          </cell>
          <cell r="S34">
            <v>4397</v>
          </cell>
          <cell r="T34">
            <v>3944</v>
          </cell>
        </row>
        <row r="35">
          <cell r="C35" t="str">
            <v>Sweden</v>
          </cell>
          <cell r="D35">
            <v>168</v>
          </cell>
          <cell r="E35">
            <v>295</v>
          </cell>
          <cell r="F35">
            <v>415</v>
          </cell>
          <cell r="G35">
            <v>478</v>
          </cell>
          <cell r="H35">
            <v>651</v>
          </cell>
          <cell r="I35">
            <v>524</v>
          </cell>
          <cell r="J35">
            <v>1120</v>
          </cell>
          <cell r="K35">
            <v>402</v>
          </cell>
          <cell r="L35">
            <v>458</v>
          </cell>
          <cell r="M35">
            <v>398</v>
          </cell>
          <cell r="N35">
            <v>184</v>
          </cell>
          <cell r="O35">
            <v>256</v>
          </cell>
          <cell r="P35">
            <v>417</v>
          </cell>
          <cell r="Q35">
            <v>521</v>
          </cell>
          <cell r="R35">
            <v>333</v>
          </cell>
          <cell r="S35">
            <v>240</v>
          </cell>
          <cell r="T35">
            <v>272</v>
          </cell>
        </row>
        <row r="36">
          <cell r="C36" t="str">
            <v>United Kingdom</v>
          </cell>
          <cell r="D36">
            <v>6243</v>
          </cell>
          <cell r="E36">
            <v>5721</v>
          </cell>
          <cell r="F36">
            <v>5668</v>
          </cell>
          <cell r="G36">
            <v>4500</v>
          </cell>
          <cell r="H36">
            <v>3747</v>
          </cell>
          <cell r="I36">
            <v>3257</v>
          </cell>
          <cell r="J36">
            <v>2969</v>
          </cell>
          <cell r="K36">
            <v>1323</v>
          </cell>
          <cell r="L36">
            <v>726</v>
          </cell>
          <cell r="M36">
            <v>358</v>
          </cell>
          <cell r="N36">
            <v>365</v>
          </cell>
          <cell r="O36">
            <v>350</v>
          </cell>
          <cell r="P36">
            <v>113</v>
          </cell>
          <cell r="Q36">
            <v>613</v>
          </cell>
          <cell r="R36">
            <v>513</v>
          </cell>
          <cell r="S36">
            <v>549</v>
          </cell>
          <cell r="T36">
            <v>545</v>
          </cell>
        </row>
        <row r="38">
          <cell r="C38" t="str">
            <v>EU27</v>
          </cell>
          <cell r="D38">
            <v>46106</v>
          </cell>
          <cell r="E38">
            <v>46214</v>
          </cell>
          <cell r="F38">
            <v>46571</v>
          </cell>
          <cell r="G38">
            <v>42112</v>
          </cell>
          <cell r="H38">
            <v>41331</v>
          </cell>
          <cell r="I38">
            <v>43666</v>
          </cell>
          <cell r="J38">
            <v>42178</v>
          </cell>
          <cell r="K38">
            <v>38098</v>
          </cell>
          <cell r="L38">
            <v>37381</v>
          </cell>
          <cell r="M38">
            <v>35450</v>
          </cell>
          <cell r="N38">
            <v>34310</v>
          </cell>
          <cell r="O38">
            <v>33940</v>
          </cell>
          <cell r="P38">
            <v>33909</v>
          </cell>
          <cell r="Q38">
            <v>29431</v>
          </cell>
          <cell r="R38">
            <v>22463</v>
          </cell>
          <cell r="S38">
            <v>22087</v>
          </cell>
          <cell r="T38">
            <v>20549</v>
          </cell>
        </row>
        <row r="39">
          <cell r="C39" t="str">
            <v>EU15</v>
          </cell>
          <cell r="D39">
            <v>35678</v>
          </cell>
          <cell r="E39">
            <v>37450</v>
          </cell>
          <cell r="F39">
            <v>40311</v>
          </cell>
          <cell r="G39">
            <v>35270</v>
          </cell>
          <cell r="H39">
            <v>34603</v>
          </cell>
          <cell r="I39">
            <v>37346</v>
          </cell>
          <cell r="J39">
            <v>35543</v>
          </cell>
          <cell r="K39">
            <v>31599</v>
          </cell>
          <cell r="L39">
            <v>31611</v>
          </cell>
          <cell r="M39">
            <v>30235</v>
          </cell>
          <cell r="N39">
            <v>30169</v>
          </cell>
          <cell r="O39">
            <v>29090</v>
          </cell>
          <cell r="P39">
            <v>30294</v>
          </cell>
          <cell r="Q39">
            <v>26081</v>
          </cell>
          <cell r="R39">
            <v>19949</v>
          </cell>
          <cell r="S39">
            <v>19697</v>
          </cell>
          <cell r="T39">
            <v>18418</v>
          </cell>
        </row>
        <row r="40">
          <cell r="C40" t="str">
            <v>NewEU12</v>
          </cell>
          <cell r="D40">
            <v>10428</v>
          </cell>
          <cell r="E40">
            <v>8764</v>
          </cell>
          <cell r="F40">
            <v>6260</v>
          </cell>
          <cell r="G40">
            <v>6842</v>
          </cell>
          <cell r="H40">
            <v>6728</v>
          </cell>
          <cell r="I40">
            <v>6320</v>
          </cell>
          <cell r="J40">
            <v>6635</v>
          </cell>
          <cell r="K40">
            <v>6499</v>
          </cell>
          <cell r="L40">
            <v>5770</v>
          </cell>
          <cell r="M40">
            <v>5215</v>
          </cell>
          <cell r="N40">
            <v>4141</v>
          </cell>
          <cell r="O40">
            <v>4850</v>
          </cell>
          <cell r="P40">
            <v>3615</v>
          </cell>
          <cell r="Q40">
            <v>3350</v>
          </cell>
          <cell r="R40">
            <v>2514</v>
          </cell>
          <cell r="S40">
            <v>2390</v>
          </cell>
          <cell r="T40">
            <v>2131</v>
          </cell>
        </row>
        <row r="41">
          <cell r="C41" t="str">
            <v>EEA32</v>
          </cell>
          <cell r="D41">
            <v>46553</v>
          </cell>
          <cell r="E41">
            <v>46596</v>
          </cell>
          <cell r="F41">
            <v>47407</v>
          </cell>
          <cell r="G41">
            <v>42790</v>
          </cell>
          <cell r="H41">
            <v>42125</v>
          </cell>
          <cell r="I41">
            <v>44675</v>
          </cell>
          <cell r="J41">
            <v>43310</v>
          </cell>
          <cell r="K41">
            <v>39471</v>
          </cell>
          <cell r="L41">
            <v>38845</v>
          </cell>
          <cell r="M41">
            <v>36819</v>
          </cell>
          <cell r="N41">
            <v>36155</v>
          </cell>
          <cell r="O41">
            <v>35591</v>
          </cell>
          <cell r="P41">
            <v>35215</v>
          </cell>
          <cell r="Q41">
            <v>30272</v>
          </cell>
          <cell r="R41">
            <v>23093</v>
          </cell>
          <cell r="S41">
            <v>22664</v>
          </cell>
          <cell r="T41">
            <v>21115</v>
          </cell>
        </row>
      </sheetData>
      <sheetData sheetId="11">
        <row r="4">
          <cell r="C4" t="str">
            <v>Iceland</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row>
        <row r="5">
          <cell r="C5" t="str">
            <v>Norway</v>
          </cell>
          <cell r="D5">
            <v>7</v>
          </cell>
          <cell r="E5">
            <v>7</v>
          </cell>
          <cell r="F5">
            <v>7</v>
          </cell>
          <cell r="G5">
            <v>8</v>
          </cell>
          <cell r="H5">
            <v>8</v>
          </cell>
          <cell r="I5">
            <v>5</v>
          </cell>
          <cell r="J5">
            <v>8</v>
          </cell>
          <cell r="K5">
            <v>7</v>
          </cell>
          <cell r="L5">
            <v>7</v>
          </cell>
          <cell r="M5">
            <v>8</v>
          </cell>
          <cell r="N5">
            <v>6</v>
          </cell>
          <cell r="O5">
            <v>10</v>
          </cell>
          <cell r="P5">
            <v>11</v>
          </cell>
          <cell r="Q5">
            <v>11</v>
          </cell>
          <cell r="R5">
            <v>8</v>
          </cell>
          <cell r="S5">
            <v>11</v>
          </cell>
          <cell r="T5">
            <v>12</v>
          </cell>
        </row>
        <row r="6">
          <cell r="C6" t="str">
            <v>Switzerland</v>
          </cell>
          <cell r="D6">
            <v>46</v>
          </cell>
          <cell r="E6">
            <v>62</v>
          </cell>
          <cell r="F6">
            <v>60</v>
          </cell>
          <cell r="G6">
            <v>63</v>
          </cell>
          <cell r="H6">
            <v>42</v>
          </cell>
          <cell r="I6">
            <v>32</v>
          </cell>
          <cell r="J6">
            <v>84</v>
          </cell>
          <cell r="K6">
            <v>55</v>
          </cell>
          <cell r="L6">
            <v>46</v>
          </cell>
          <cell r="M6">
            <v>48</v>
          </cell>
          <cell r="N6">
            <v>42</v>
          </cell>
          <cell r="O6">
            <v>43</v>
          </cell>
          <cell r="P6">
            <v>34</v>
          </cell>
          <cell r="Q6">
            <v>42</v>
          </cell>
          <cell r="R6">
            <v>36</v>
          </cell>
          <cell r="S6">
            <v>39</v>
          </cell>
          <cell r="T6" t="str">
            <v/>
          </cell>
        </row>
        <row r="7">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C8" t="str">
            <v>Bulgaria</v>
          </cell>
          <cell r="D8">
            <v>2173</v>
          </cell>
          <cell r="E8">
            <v>1583</v>
          </cell>
          <cell r="F8">
            <v>1092</v>
          </cell>
          <cell r="G8">
            <v>833</v>
          </cell>
          <cell r="H8">
            <v>711</v>
          </cell>
          <cell r="I8">
            <v>954</v>
          </cell>
          <cell r="J8">
            <v>950</v>
          </cell>
          <cell r="K8">
            <v>879</v>
          </cell>
          <cell r="L8">
            <v>758</v>
          </cell>
          <cell r="M8">
            <v>745</v>
          </cell>
          <cell r="N8">
            <v>658</v>
          </cell>
          <cell r="O8">
            <v>648</v>
          </cell>
          <cell r="P8">
            <v>620</v>
          </cell>
          <cell r="Q8">
            <v>644</v>
          </cell>
          <cell r="R8">
            <v>579</v>
          </cell>
          <cell r="S8">
            <v>515</v>
          </cell>
          <cell r="T8">
            <v>499</v>
          </cell>
        </row>
        <row r="9">
          <cell r="C9" t="str">
            <v>Romania</v>
          </cell>
          <cell r="D9">
            <v>9055</v>
          </cell>
          <cell r="E9">
            <v>8876</v>
          </cell>
          <cell r="F9">
            <v>6673</v>
          </cell>
          <cell r="G9">
            <v>6198</v>
          </cell>
          <cell r="H9">
            <v>5568</v>
          </cell>
          <cell r="I9">
            <v>5556</v>
          </cell>
          <cell r="J9">
            <v>5802</v>
          </cell>
          <cell r="K9">
            <v>3914</v>
          </cell>
          <cell r="L9">
            <v>4102</v>
          </cell>
          <cell r="M9">
            <v>3345</v>
          </cell>
          <cell r="N9">
            <v>3297</v>
          </cell>
          <cell r="O9">
            <v>2820</v>
          </cell>
          <cell r="P9">
            <v>3028</v>
          </cell>
          <cell r="Q9">
            <v>3754</v>
          </cell>
          <cell r="R9">
            <v>3498</v>
          </cell>
          <cell r="S9">
            <v>3220</v>
          </cell>
          <cell r="T9">
            <v>3535</v>
          </cell>
        </row>
        <row r="10">
          <cell r="C10" t="str">
            <v>Turkey</v>
          </cell>
          <cell r="D10">
            <v>2128</v>
          </cell>
          <cell r="E10">
            <v>2354</v>
          </cell>
          <cell r="F10">
            <v>2131</v>
          </cell>
          <cell r="G10">
            <v>2034</v>
          </cell>
          <cell r="H10">
            <v>2247</v>
          </cell>
          <cell r="I10">
            <v>2565</v>
          </cell>
          <cell r="J10">
            <v>3077</v>
          </cell>
          <cell r="K10">
            <v>3219</v>
          </cell>
          <cell r="L10">
            <v>3365</v>
          </cell>
          <cell r="M10">
            <v>4882</v>
          </cell>
          <cell r="N10">
            <v>5375</v>
          </cell>
          <cell r="O10">
            <v>6052</v>
          </cell>
          <cell r="P10">
            <v>6395</v>
          </cell>
          <cell r="Q10">
            <v>7474</v>
          </cell>
          <cell r="R10">
            <v>7548</v>
          </cell>
          <cell r="S10">
            <v>10554</v>
          </cell>
          <cell r="T10">
            <v>11640</v>
          </cell>
        </row>
        <row r="11">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C12" t="str">
            <v>Austria</v>
          </cell>
          <cell r="D12">
            <v>1227</v>
          </cell>
          <cell r="E12">
            <v>1191</v>
          </cell>
          <cell r="F12">
            <v>1072</v>
          </cell>
          <cell r="G12">
            <v>1082</v>
          </cell>
          <cell r="H12">
            <v>1202</v>
          </cell>
          <cell r="I12">
            <v>1241</v>
          </cell>
          <cell r="J12">
            <v>1672</v>
          </cell>
          <cell r="K12">
            <v>1413</v>
          </cell>
          <cell r="L12">
            <v>1531</v>
          </cell>
          <cell r="M12">
            <v>1617</v>
          </cell>
          <cell r="N12">
            <v>1256</v>
          </cell>
          <cell r="O12">
            <v>1437</v>
          </cell>
          <cell r="P12">
            <v>1401</v>
          </cell>
          <cell r="Q12">
            <v>1720</v>
          </cell>
          <cell r="R12">
            <v>481</v>
          </cell>
          <cell r="S12">
            <v>2082</v>
          </cell>
          <cell r="T12">
            <v>1790</v>
          </cell>
        </row>
        <row r="13">
          <cell r="C13" t="str">
            <v>Belgium</v>
          </cell>
          <cell r="D13">
            <v>1634</v>
          </cell>
          <cell r="E13">
            <v>1829</v>
          </cell>
          <cell r="F13">
            <v>1794</v>
          </cell>
          <cell r="G13">
            <v>1855</v>
          </cell>
          <cell r="H13">
            <v>1922</v>
          </cell>
          <cell r="I13">
            <v>2290</v>
          </cell>
          <cell r="J13">
            <v>2479</v>
          </cell>
          <cell r="K13">
            <v>2569</v>
          </cell>
          <cell r="L13">
            <v>3162</v>
          </cell>
          <cell r="M13">
            <v>3704</v>
          </cell>
          <cell r="N13">
            <v>3576</v>
          </cell>
          <cell r="O13">
            <v>3314</v>
          </cell>
          <cell r="P13">
            <v>3634</v>
          </cell>
          <cell r="Q13">
            <v>4240</v>
          </cell>
          <cell r="R13">
            <v>4324</v>
          </cell>
          <cell r="S13">
            <v>4381</v>
          </cell>
          <cell r="T13">
            <v>4400</v>
          </cell>
        </row>
        <row r="14">
          <cell r="C14" t="str">
            <v>Cyprus</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C15" t="str">
            <v>Czech Republic</v>
          </cell>
          <cell r="D15">
            <v>300</v>
          </cell>
          <cell r="E15">
            <v>277</v>
          </cell>
          <cell r="F15">
            <v>449</v>
          </cell>
          <cell r="G15">
            <v>348</v>
          </cell>
          <cell r="H15">
            <v>338</v>
          </cell>
          <cell r="I15">
            <v>430</v>
          </cell>
          <cell r="J15">
            <v>503</v>
          </cell>
          <cell r="K15">
            <v>529</v>
          </cell>
          <cell r="L15">
            <v>551</v>
          </cell>
          <cell r="M15">
            <v>673</v>
          </cell>
          <cell r="N15">
            <v>633</v>
          </cell>
          <cell r="O15">
            <v>676</v>
          </cell>
          <cell r="P15">
            <v>667</v>
          </cell>
          <cell r="Q15">
            <v>711</v>
          </cell>
          <cell r="R15">
            <v>752</v>
          </cell>
          <cell r="S15">
            <v>683</v>
          </cell>
          <cell r="T15">
            <v>677</v>
          </cell>
        </row>
        <row r="16">
          <cell r="C16" t="str">
            <v>Denmark</v>
          </cell>
          <cell r="D16">
            <v>156</v>
          </cell>
          <cell r="E16">
            <v>193</v>
          </cell>
          <cell r="F16">
            <v>246</v>
          </cell>
          <cell r="G16">
            <v>380</v>
          </cell>
          <cell r="H16">
            <v>619</v>
          </cell>
          <cell r="I16">
            <v>884</v>
          </cell>
          <cell r="J16">
            <v>1231</v>
          </cell>
          <cell r="K16">
            <v>1393</v>
          </cell>
          <cell r="L16">
            <v>1637</v>
          </cell>
          <cell r="M16">
            <v>1771</v>
          </cell>
          <cell r="N16">
            <v>1807</v>
          </cell>
          <cell r="O16">
            <v>1898</v>
          </cell>
          <cell r="P16">
            <v>1952</v>
          </cell>
          <cell r="Q16">
            <v>1922</v>
          </cell>
          <cell r="R16">
            <v>1917</v>
          </cell>
          <cell r="S16">
            <v>1726</v>
          </cell>
          <cell r="T16">
            <v>1845</v>
          </cell>
        </row>
        <row r="17">
          <cell r="C17" t="str">
            <v>Estonia</v>
          </cell>
          <cell r="D17">
            <v>336</v>
          </cell>
          <cell r="E17">
            <v>330</v>
          </cell>
          <cell r="F17">
            <v>158</v>
          </cell>
          <cell r="G17">
            <v>94</v>
          </cell>
          <cell r="H17">
            <v>134</v>
          </cell>
          <cell r="I17">
            <v>82</v>
          </cell>
          <cell r="J17">
            <v>93</v>
          </cell>
          <cell r="K17">
            <v>85</v>
          </cell>
          <cell r="L17">
            <v>84</v>
          </cell>
          <cell r="M17">
            <v>94</v>
          </cell>
          <cell r="N17">
            <v>210</v>
          </cell>
          <cell r="O17">
            <v>213</v>
          </cell>
          <cell r="P17">
            <v>202</v>
          </cell>
          <cell r="Q17">
            <v>203</v>
          </cell>
          <cell r="R17">
            <v>197</v>
          </cell>
          <cell r="S17">
            <v>211</v>
          </cell>
          <cell r="T17">
            <v>226</v>
          </cell>
        </row>
        <row r="18">
          <cell r="C18" t="str">
            <v>Finland</v>
          </cell>
          <cell r="D18">
            <v>766</v>
          </cell>
          <cell r="E18">
            <v>782</v>
          </cell>
          <cell r="F18">
            <v>810</v>
          </cell>
          <cell r="G18">
            <v>925</v>
          </cell>
          <cell r="H18">
            <v>1078</v>
          </cell>
          <cell r="I18">
            <v>1308</v>
          </cell>
          <cell r="J18">
            <v>1344</v>
          </cell>
          <cell r="K18">
            <v>1211</v>
          </cell>
          <cell r="L18">
            <v>1410</v>
          </cell>
          <cell r="M18">
            <v>1394</v>
          </cell>
          <cell r="N18">
            <v>1665</v>
          </cell>
          <cell r="O18">
            <v>1917</v>
          </cell>
          <cell r="P18">
            <v>1911</v>
          </cell>
          <cell r="Q18">
            <v>2331</v>
          </cell>
          <cell r="R18">
            <v>2163</v>
          </cell>
          <cell r="S18">
            <v>1882</v>
          </cell>
          <cell r="T18">
            <v>2035</v>
          </cell>
        </row>
        <row r="19">
          <cell r="C19" t="str">
            <v>France</v>
          </cell>
          <cell r="D19">
            <v>355</v>
          </cell>
          <cell r="E19">
            <v>365</v>
          </cell>
          <cell r="F19">
            <v>336</v>
          </cell>
          <cell r="G19">
            <v>390</v>
          </cell>
          <cell r="H19">
            <v>329</v>
          </cell>
          <cell r="I19">
            <v>469</v>
          </cell>
          <cell r="J19">
            <v>469</v>
          </cell>
          <cell r="K19">
            <v>547</v>
          </cell>
          <cell r="L19">
            <v>540</v>
          </cell>
          <cell r="M19">
            <v>525</v>
          </cell>
          <cell r="N19">
            <v>2069</v>
          </cell>
          <cell r="O19">
            <v>2586</v>
          </cell>
          <cell r="P19">
            <v>3068</v>
          </cell>
          <cell r="Q19">
            <v>2997</v>
          </cell>
          <cell r="R19">
            <v>3111</v>
          </cell>
          <cell r="S19">
            <v>3389</v>
          </cell>
          <cell r="T19">
            <v>5945</v>
          </cell>
        </row>
        <row r="20">
          <cell r="C20" t="str">
            <v>Germany</v>
          </cell>
          <cell r="D20">
            <v>8241</v>
          </cell>
          <cell r="E20">
            <v>8203</v>
          </cell>
          <cell r="F20">
            <v>7353</v>
          </cell>
          <cell r="G20">
            <v>7359</v>
          </cell>
          <cell r="H20">
            <v>8906</v>
          </cell>
          <cell r="I20">
            <v>7121</v>
          </cell>
          <cell r="J20">
            <v>8854</v>
          </cell>
          <cell r="K20">
            <v>8961</v>
          </cell>
          <cell r="L20">
            <v>9961</v>
          </cell>
          <cell r="M20">
            <v>10336</v>
          </cell>
          <cell r="N20">
            <v>9237</v>
          </cell>
          <cell r="O20">
            <v>11191</v>
          </cell>
          <cell r="P20">
            <v>11165</v>
          </cell>
          <cell r="Q20">
            <v>11435</v>
          </cell>
          <cell r="R20">
            <v>10890</v>
          </cell>
          <cell r="S20">
            <v>11928</v>
          </cell>
          <cell r="T20">
            <v>12354</v>
          </cell>
        </row>
        <row r="21">
          <cell r="C21" t="str">
            <v>Greece</v>
          </cell>
          <cell r="D21">
            <v>0</v>
          </cell>
          <cell r="E21">
            <v>0</v>
          </cell>
          <cell r="F21">
            <v>0</v>
          </cell>
          <cell r="G21">
            <v>0</v>
          </cell>
          <cell r="H21">
            <v>0</v>
          </cell>
          <cell r="I21">
            <v>0</v>
          </cell>
          <cell r="J21">
            <v>0</v>
          </cell>
          <cell r="K21">
            <v>46</v>
          </cell>
          <cell r="L21">
            <v>341</v>
          </cell>
          <cell r="M21">
            <v>854</v>
          </cell>
          <cell r="N21">
            <v>1250</v>
          </cell>
          <cell r="O21">
            <v>1239</v>
          </cell>
          <cell r="P21">
            <v>1315</v>
          </cell>
          <cell r="Q21">
            <v>1462</v>
          </cell>
          <cell r="R21">
            <v>1586</v>
          </cell>
          <cell r="S21">
            <v>1583</v>
          </cell>
          <cell r="T21">
            <v>1871</v>
          </cell>
        </row>
        <row r="22">
          <cell r="C22" t="str">
            <v>Hungary</v>
          </cell>
          <cell r="D22">
            <v>1479</v>
          </cell>
          <cell r="E22">
            <v>1567</v>
          </cell>
          <cell r="F22">
            <v>1283</v>
          </cell>
          <cell r="G22">
            <v>1150</v>
          </cell>
          <cell r="H22">
            <v>1335</v>
          </cell>
          <cell r="I22">
            <v>1435</v>
          </cell>
          <cell r="J22">
            <v>1682</v>
          </cell>
          <cell r="K22">
            <v>1842</v>
          </cell>
          <cell r="L22">
            <v>1958</v>
          </cell>
          <cell r="M22">
            <v>2228</v>
          </cell>
          <cell r="N22">
            <v>2063</v>
          </cell>
          <cell r="O22">
            <v>2284</v>
          </cell>
          <cell r="P22">
            <v>2617</v>
          </cell>
          <cell r="Q22">
            <v>3082</v>
          </cell>
          <cell r="R22">
            <v>2895</v>
          </cell>
          <cell r="S22">
            <v>3013</v>
          </cell>
          <cell r="T22">
            <v>3215</v>
          </cell>
        </row>
        <row r="23">
          <cell r="C23" t="str">
            <v>Ireland</v>
          </cell>
          <cell r="D23">
            <v>817</v>
          </cell>
          <cell r="E23">
            <v>763</v>
          </cell>
          <cell r="F23">
            <v>736</v>
          </cell>
          <cell r="G23">
            <v>929</v>
          </cell>
          <cell r="H23">
            <v>912</v>
          </cell>
          <cell r="I23">
            <v>1027</v>
          </cell>
          <cell r="J23">
            <v>1286</v>
          </cell>
          <cell r="K23">
            <v>1344</v>
          </cell>
          <cell r="L23">
            <v>1285</v>
          </cell>
          <cell r="M23">
            <v>1444</v>
          </cell>
          <cell r="N23">
            <v>1739</v>
          </cell>
          <cell r="O23">
            <v>1761</v>
          </cell>
          <cell r="P23">
            <v>1966</v>
          </cell>
          <cell r="Q23">
            <v>2264</v>
          </cell>
          <cell r="R23">
            <v>2153</v>
          </cell>
          <cell r="S23">
            <v>1954</v>
          </cell>
          <cell r="T23">
            <v>2229</v>
          </cell>
        </row>
        <row r="24">
          <cell r="C24" t="str">
            <v>Italy</v>
          </cell>
          <cell r="D24">
            <v>6895</v>
          </cell>
          <cell r="E24">
            <v>6194</v>
          </cell>
          <cell r="F24">
            <v>5782</v>
          </cell>
          <cell r="G24">
            <v>6007</v>
          </cell>
          <cell r="H24">
            <v>5607</v>
          </cell>
          <cell r="I24">
            <v>6484</v>
          </cell>
          <cell r="J24">
            <v>6497</v>
          </cell>
          <cell r="K24">
            <v>7183</v>
          </cell>
          <cell r="L24">
            <v>8028</v>
          </cell>
          <cell r="M24">
            <v>10241</v>
          </cell>
          <cell r="N24">
            <v>19665</v>
          </cell>
          <cell r="O24">
            <v>18968</v>
          </cell>
          <cell r="P24">
            <v>19554</v>
          </cell>
          <cell r="Q24">
            <v>20875</v>
          </cell>
          <cell r="R24">
            <v>21681</v>
          </cell>
          <cell r="S24">
            <v>24635</v>
          </cell>
          <cell r="T24">
            <v>25594</v>
          </cell>
        </row>
        <row r="25">
          <cell r="C25" t="str">
            <v>Latvia</v>
          </cell>
          <cell r="D25">
            <v>570</v>
          </cell>
          <cell r="E25">
            <v>583</v>
          </cell>
          <cell r="F25">
            <v>426</v>
          </cell>
          <cell r="G25">
            <v>259</v>
          </cell>
          <cell r="H25">
            <v>158</v>
          </cell>
          <cell r="I25">
            <v>269</v>
          </cell>
          <cell r="J25">
            <v>228</v>
          </cell>
          <cell r="K25">
            <v>432</v>
          </cell>
          <cell r="L25">
            <v>382</v>
          </cell>
          <cell r="M25">
            <v>356</v>
          </cell>
          <cell r="N25">
            <v>376</v>
          </cell>
          <cell r="O25">
            <v>481</v>
          </cell>
          <cell r="P25">
            <v>493</v>
          </cell>
          <cell r="Q25">
            <v>525</v>
          </cell>
          <cell r="R25">
            <v>518</v>
          </cell>
          <cell r="S25">
            <v>522</v>
          </cell>
          <cell r="T25">
            <v>626</v>
          </cell>
        </row>
        <row r="26">
          <cell r="C26" t="str">
            <v>Lithuania</v>
          </cell>
          <cell r="D26">
            <v>1501</v>
          </cell>
          <cell r="E26">
            <v>1503</v>
          </cell>
          <cell r="F26">
            <v>640</v>
          </cell>
          <cell r="G26">
            <v>348</v>
          </cell>
          <cell r="H26">
            <v>339</v>
          </cell>
          <cell r="I26">
            <v>422</v>
          </cell>
          <cell r="J26">
            <v>612</v>
          </cell>
          <cell r="K26">
            <v>470</v>
          </cell>
          <cell r="L26">
            <v>414</v>
          </cell>
          <cell r="M26">
            <v>551</v>
          </cell>
          <cell r="N26">
            <v>708</v>
          </cell>
          <cell r="O26">
            <v>758</v>
          </cell>
          <cell r="P26">
            <v>729</v>
          </cell>
          <cell r="Q26">
            <v>865</v>
          </cell>
          <cell r="R26">
            <v>945</v>
          </cell>
          <cell r="S26">
            <v>1016</v>
          </cell>
          <cell r="T26">
            <v>952</v>
          </cell>
        </row>
        <row r="27">
          <cell r="C27" t="str">
            <v>Luxembourg</v>
          </cell>
          <cell r="D27">
            <v>0</v>
          </cell>
          <cell r="E27">
            <v>0</v>
          </cell>
          <cell r="F27">
            <v>0</v>
          </cell>
          <cell r="G27">
            <v>0</v>
          </cell>
          <cell r="H27">
            <v>0</v>
          </cell>
          <cell r="I27">
            <v>0</v>
          </cell>
          <cell r="J27">
            <v>0</v>
          </cell>
          <cell r="K27">
            <v>0</v>
          </cell>
          <cell r="L27">
            <v>0</v>
          </cell>
          <cell r="M27">
            <v>0</v>
          </cell>
          <cell r="N27">
            <v>0</v>
          </cell>
          <cell r="O27">
            <v>0</v>
          </cell>
          <cell r="P27">
            <v>356</v>
          </cell>
          <cell r="Q27">
            <v>351</v>
          </cell>
          <cell r="R27">
            <v>427</v>
          </cell>
          <cell r="S27">
            <v>423</v>
          </cell>
          <cell r="T27">
            <v>442</v>
          </cell>
        </row>
        <row r="28">
          <cell r="C28" t="str">
            <v>Malta</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C29" t="str">
            <v>Netherlands</v>
          </cell>
          <cell r="D29">
            <v>6033</v>
          </cell>
          <cell r="E29">
            <v>7023</v>
          </cell>
          <cell r="F29">
            <v>7419</v>
          </cell>
          <cell r="G29">
            <v>7391</v>
          </cell>
          <cell r="H29">
            <v>7781</v>
          </cell>
          <cell r="I29">
            <v>7950</v>
          </cell>
          <cell r="J29">
            <v>8779</v>
          </cell>
          <cell r="K29">
            <v>9248</v>
          </cell>
          <cell r="L29">
            <v>9452</v>
          </cell>
          <cell r="M29">
            <v>9665</v>
          </cell>
          <cell r="N29">
            <v>9469</v>
          </cell>
          <cell r="O29">
            <v>10232</v>
          </cell>
          <cell r="P29">
            <v>10466</v>
          </cell>
          <cell r="Q29">
            <v>10507</v>
          </cell>
          <cell r="R29">
            <v>11277</v>
          </cell>
          <cell r="S29">
            <v>10519</v>
          </cell>
          <cell r="T29">
            <v>9948</v>
          </cell>
        </row>
        <row r="30">
          <cell r="C30" t="str">
            <v>Poland</v>
          </cell>
          <cell r="D30">
            <v>6</v>
          </cell>
          <cell r="E30">
            <v>6</v>
          </cell>
          <cell r="F30">
            <v>6</v>
          </cell>
          <cell r="G30">
            <v>5</v>
          </cell>
          <cell r="H30">
            <v>9</v>
          </cell>
          <cell r="I30">
            <v>65</v>
          </cell>
          <cell r="J30">
            <v>173</v>
          </cell>
          <cell r="K30">
            <v>212</v>
          </cell>
          <cell r="L30">
            <v>259</v>
          </cell>
          <cell r="M30">
            <v>361</v>
          </cell>
          <cell r="N30">
            <v>470</v>
          </cell>
          <cell r="O30">
            <v>563</v>
          </cell>
          <cell r="P30">
            <v>742</v>
          </cell>
          <cell r="Q30">
            <v>895</v>
          </cell>
          <cell r="R30">
            <v>1070</v>
          </cell>
          <cell r="S30">
            <v>1135</v>
          </cell>
          <cell r="T30">
            <v>1085</v>
          </cell>
        </row>
        <row r="31">
          <cell r="C31" t="str">
            <v>Portugal</v>
          </cell>
          <cell r="D31">
            <v>0</v>
          </cell>
          <cell r="E31">
            <v>0</v>
          </cell>
          <cell r="F31">
            <v>0</v>
          </cell>
          <cell r="G31">
            <v>0</v>
          </cell>
          <cell r="H31">
            <v>0</v>
          </cell>
          <cell r="I31">
            <v>0</v>
          </cell>
          <cell r="J31">
            <v>0</v>
          </cell>
          <cell r="K31">
            <v>24</v>
          </cell>
          <cell r="L31">
            <v>369</v>
          </cell>
          <cell r="M31">
            <v>1308</v>
          </cell>
          <cell r="N31">
            <v>1105</v>
          </cell>
          <cell r="O31">
            <v>1003</v>
          </cell>
          <cell r="P31">
            <v>1260</v>
          </cell>
          <cell r="Q31">
            <v>1052</v>
          </cell>
          <cell r="R31">
            <v>1625</v>
          </cell>
          <cell r="S31">
            <v>1884</v>
          </cell>
          <cell r="T31">
            <v>1650</v>
          </cell>
        </row>
        <row r="32">
          <cell r="C32" t="str">
            <v>Slovakia</v>
          </cell>
          <cell r="D32">
            <v>776</v>
          </cell>
          <cell r="E32">
            <v>697</v>
          </cell>
          <cell r="F32">
            <v>780</v>
          </cell>
          <cell r="G32">
            <v>824</v>
          </cell>
          <cell r="H32">
            <v>929</v>
          </cell>
          <cell r="I32">
            <v>1005</v>
          </cell>
          <cell r="J32">
            <v>938</v>
          </cell>
          <cell r="K32">
            <v>999</v>
          </cell>
          <cell r="L32">
            <v>844</v>
          </cell>
          <cell r="M32">
            <v>880</v>
          </cell>
          <cell r="N32">
            <v>755</v>
          </cell>
          <cell r="O32">
            <v>860</v>
          </cell>
          <cell r="P32">
            <v>726</v>
          </cell>
          <cell r="Q32">
            <v>688</v>
          </cell>
          <cell r="R32">
            <v>646</v>
          </cell>
          <cell r="S32">
            <v>590</v>
          </cell>
          <cell r="T32">
            <v>455</v>
          </cell>
        </row>
        <row r="33">
          <cell r="C33" t="str">
            <v>Slovenia</v>
          </cell>
          <cell r="D33">
            <v>16</v>
          </cell>
          <cell r="E33">
            <v>9</v>
          </cell>
          <cell r="F33">
            <v>9</v>
          </cell>
          <cell r="G33">
            <v>10</v>
          </cell>
          <cell r="H33">
            <v>0</v>
          </cell>
          <cell r="I33">
            <v>1</v>
          </cell>
          <cell r="J33">
            <v>2</v>
          </cell>
          <cell r="K33">
            <v>2</v>
          </cell>
          <cell r="L33">
            <v>4</v>
          </cell>
          <cell r="M33">
            <v>3</v>
          </cell>
          <cell r="N33">
            <v>1</v>
          </cell>
          <cell r="O33">
            <v>10</v>
          </cell>
          <cell r="P33">
            <v>36</v>
          </cell>
          <cell r="Q33">
            <v>56</v>
          </cell>
          <cell r="R33">
            <v>40</v>
          </cell>
          <cell r="S33">
            <v>38</v>
          </cell>
          <cell r="T33">
            <v>49</v>
          </cell>
        </row>
        <row r="34">
          <cell r="C34" t="str">
            <v>Spain</v>
          </cell>
          <cell r="D34">
            <v>315</v>
          </cell>
          <cell r="E34">
            <v>301</v>
          </cell>
          <cell r="F34">
            <v>324</v>
          </cell>
          <cell r="G34">
            <v>169</v>
          </cell>
          <cell r="H34">
            <v>188</v>
          </cell>
          <cell r="I34">
            <v>195</v>
          </cell>
          <cell r="J34">
            <v>240</v>
          </cell>
          <cell r="K34">
            <v>1651</v>
          </cell>
          <cell r="L34">
            <v>793</v>
          </cell>
          <cell r="M34">
            <v>867</v>
          </cell>
          <cell r="N34">
            <v>1013</v>
          </cell>
          <cell r="O34">
            <v>1209</v>
          </cell>
          <cell r="P34">
            <v>2334</v>
          </cell>
          <cell r="Q34">
            <v>3128</v>
          </cell>
          <cell r="R34">
            <v>5211</v>
          </cell>
          <cell r="S34">
            <v>8207</v>
          </cell>
          <cell r="T34">
            <v>10730</v>
          </cell>
        </row>
        <row r="35">
          <cell r="C35" t="str">
            <v>Sweden</v>
          </cell>
          <cell r="D35">
            <v>244</v>
          </cell>
          <cell r="E35">
            <v>318</v>
          </cell>
          <cell r="F35">
            <v>430</v>
          </cell>
          <cell r="G35">
            <v>422</v>
          </cell>
          <cell r="H35">
            <v>404</v>
          </cell>
          <cell r="I35">
            <v>391</v>
          </cell>
          <cell r="J35">
            <v>410</v>
          </cell>
          <cell r="K35">
            <v>397</v>
          </cell>
          <cell r="L35">
            <v>431</v>
          </cell>
          <cell r="M35">
            <v>394</v>
          </cell>
          <cell r="N35">
            <v>352</v>
          </cell>
          <cell r="O35">
            <v>382</v>
          </cell>
          <cell r="P35">
            <v>464</v>
          </cell>
          <cell r="Q35">
            <v>471</v>
          </cell>
          <cell r="R35">
            <v>465</v>
          </cell>
          <cell r="S35">
            <v>407</v>
          </cell>
          <cell r="T35">
            <v>401</v>
          </cell>
        </row>
        <row r="36">
          <cell r="C36" t="str">
            <v>United Kingdom</v>
          </cell>
          <cell r="D36">
            <v>0</v>
          </cell>
          <cell r="E36">
            <v>158</v>
          </cell>
          <cell r="F36">
            <v>1537</v>
          </cell>
          <cell r="G36">
            <v>5786</v>
          </cell>
          <cell r="H36">
            <v>8516</v>
          </cell>
          <cell r="I36">
            <v>10167</v>
          </cell>
          <cell r="J36">
            <v>13420</v>
          </cell>
          <cell r="K36">
            <v>17056</v>
          </cell>
          <cell r="L36">
            <v>18029</v>
          </cell>
          <cell r="M36">
            <v>21560</v>
          </cell>
          <cell r="N36">
            <v>21342</v>
          </cell>
          <cell r="O36">
            <v>20813</v>
          </cell>
          <cell r="P36">
            <v>21756</v>
          </cell>
          <cell r="Q36">
            <v>21182</v>
          </cell>
          <cell r="R36">
            <v>22313</v>
          </cell>
          <cell r="S36">
            <v>21248</v>
          </cell>
          <cell r="T36">
            <v>19922</v>
          </cell>
        </row>
        <row r="38">
          <cell r="C38" t="str">
            <v>EU27</v>
          </cell>
          <cell r="D38">
            <v>42895</v>
          </cell>
          <cell r="E38">
            <v>42751</v>
          </cell>
          <cell r="F38">
            <v>39355</v>
          </cell>
          <cell r="G38">
            <v>42764</v>
          </cell>
          <cell r="H38">
            <v>46985</v>
          </cell>
          <cell r="I38">
            <v>49746</v>
          </cell>
          <cell r="J38">
            <v>57664</v>
          </cell>
          <cell r="K38">
            <v>62407</v>
          </cell>
          <cell r="L38">
            <v>66325</v>
          </cell>
          <cell r="M38">
            <v>74916</v>
          </cell>
          <cell r="N38">
            <v>84716</v>
          </cell>
          <cell r="O38">
            <v>87263</v>
          </cell>
          <cell r="P38">
            <v>92462</v>
          </cell>
          <cell r="Q38">
            <v>97360</v>
          </cell>
          <cell r="R38">
            <v>100764</v>
          </cell>
          <cell r="S38">
            <v>107191</v>
          </cell>
          <cell r="T38">
            <v>112475</v>
          </cell>
        </row>
        <row r="39">
          <cell r="C39" t="str">
            <v>EU15</v>
          </cell>
          <cell r="D39">
            <v>26683</v>
          </cell>
          <cell r="E39">
            <v>27320</v>
          </cell>
          <cell r="F39">
            <v>27839</v>
          </cell>
          <cell r="G39">
            <v>32695</v>
          </cell>
          <cell r="H39">
            <v>37464</v>
          </cell>
          <cell r="I39">
            <v>39527</v>
          </cell>
          <cell r="J39">
            <v>46681</v>
          </cell>
          <cell r="K39">
            <v>53043</v>
          </cell>
          <cell r="L39">
            <v>56969</v>
          </cell>
          <cell r="M39">
            <v>65680</v>
          </cell>
          <cell r="N39">
            <v>75545</v>
          </cell>
          <cell r="O39">
            <v>77950</v>
          </cell>
          <cell r="P39">
            <v>82602</v>
          </cell>
          <cell r="Q39">
            <v>85937</v>
          </cell>
          <cell r="R39">
            <v>89624</v>
          </cell>
          <cell r="S39">
            <v>96248</v>
          </cell>
          <cell r="T39">
            <v>101156</v>
          </cell>
        </row>
        <row r="40">
          <cell r="C40" t="str">
            <v>NewEU12</v>
          </cell>
          <cell r="D40">
            <v>16212</v>
          </cell>
          <cell r="E40">
            <v>15431</v>
          </cell>
          <cell r="F40">
            <v>11516</v>
          </cell>
          <cell r="G40">
            <v>10069</v>
          </cell>
          <cell r="H40">
            <v>9521</v>
          </cell>
          <cell r="I40">
            <v>10219</v>
          </cell>
          <cell r="J40">
            <v>10983</v>
          </cell>
          <cell r="K40">
            <v>9364</v>
          </cell>
          <cell r="L40">
            <v>9356</v>
          </cell>
          <cell r="M40">
            <v>9236</v>
          </cell>
          <cell r="N40">
            <v>9171</v>
          </cell>
          <cell r="O40">
            <v>9313</v>
          </cell>
          <cell r="P40">
            <v>9860</v>
          </cell>
          <cell r="Q40">
            <v>11423</v>
          </cell>
          <cell r="R40">
            <v>11140</v>
          </cell>
          <cell r="S40">
            <v>10943</v>
          </cell>
          <cell r="T40">
            <v>11319</v>
          </cell>
        </row>
        <row r="41">
          <cell r="C41" t="str">
            <v>EEA32</v>
          </cell>
          <cell r="D41">
            <v>45076</v>
          </cell>
          <cell r="E41">
            <v>45174</v>
          </cell>
          <cell r="F41">
            <v>41553</v>
          </cell>
          <cell r="G41">
            <v>44869</v>
          </cell>
          <cell r="H41">
            <v>49282</v>
          </cell>
          <cell r="I41">
            <v>52348</v>
          </cell>
          <cell r="J41">
            <v>60833</v>
          </cell>
          <cell r="K41">
            <v>65688</v>
          </cell>
          <cell r="L41">
            <v>69743</v>
          </cell>
          <cell r="M41">
            <v>79854</v>
          </cell>
          <cell r="N41">
            <v>90139</v>
          </cell>
          <cell r="O41">
            <v>93368</v>
          </cell>
          <cell r="P41">
            <v>98902</v>
          </cell>
          <cell r="Q41">
            <v>104887</v>
          </cell>
          <cell r="R41">
            <v>108356</v>
          </cell>
          <cell r="S41">
            <v>117795</v>
          </cell>
          <cell r="T41">
            <v>124127</v>
          </cell>
        </row>
      </sheetData>
      <sheetData sheetId="12">
        <row r="4">
          <cell r="C4" t="str">
            <v>Iceland</v>
          </cell>
          <cell r="D4">
            <v>422</v>
          </cell>
          <cell r="E4">
            <v>509</v>
          </cell>
          <cell r="F4">
            <v>449</v>
          </cell>
          <cell r="G4">
            <v>538</v>
          </cell>
          <cell r="H4">
            <v>530</v>
          </cell>
          <cell r="I4">
            <v>596</v>
          </cell>
          <cell r="J4">
            <v>660</v>
          </cell>
          <cell r="K4">
            <v>686</v>
          </cell>
          <cell r="L4">
            <v>769</v>
          </cell>
          <cell r="M4">
            <v>1066</v>
          </cell>
          <cell r="N4">
            <v>1108</v>
          </cell>
          <cell r="O4">
            <v>1245</v>
          </cell>
          <cell r="P4">
            <v>1246</v>
          </cell>
          <cell r="Q4">
            <v>1197</v>
          </cell>
          <cell r="R4">
            <v>1237</v>
          </cell>
          <cell r="S4">
            <v>1417</v>
          </cell>
          <cell r="T4">
            <v>2017</v>
          </cell>
        </row>
        <row r="5">
          <cell r="C5" t="str">
            <v>Norway</v>
          </cell>
          <cell r="D5">
            <v>47</v>
          </cell>
          <cell r="E5">
            <v>47</v>
          </cell>
          <cell r="F5">
            <v>46</v>
          </cell>
          <cell r="G5">
            <v>50</v>
          </cell>
          <cell r="H5">
            <v>51</v>
          </cell>
          <cell r="I5">
            <v>54</v>
          </cell>
          <cell r="J5">
            <v>52</v>
          </cell>
          <cell r="K5">
            <v>63</v>
          </cell>
          <cell r="L5">
            <v>55</v>
          </cell>
          <cell r="M5">
            <v>57</v>
          </cell>
          <cell r="N5">
            <v>57</v>
          </cell>
          <cell r="O5">
            <v>52</v>
          </cell>
          <cell r="P5">
            <v>57</v>
          </cell>
          <cell r="Q5">
            <v>85</v>
          </cell>
          <cell r="R5">
            <v>100</v>
          </cell>
          <cell r="S5">
            <v>93</v>
          </cell>
          <cell r="T5">
            <v>95</v>
          </cell>
        </row>
        <row r="6">
          <cell r="C6" t="str">
            <v>Switzerland</v>
          </cell>
          <cell r="D6">
            <v>0</v>
          </cell>
          <cell r="E6">
            <v>0</v>
          </cell>
          <cell r="F6">
            <v>0</v>
          </cell>
          <cell r="G6">
            <v>0</v>
          </cell>
          <cell r="H6">
            <v>0</v>
          </cell>
          <cell r="I6">
            <v>0</v>
          </cell>
          <cell r="J6">
            <v>0</v>
          </cell>
          <cell r="K6">
            <v>1</v>
          </cell>
          <cell r="L6">
            <v>1</v>
          </cell>
          <cell r="M6">
            <v>1</v>
          </cell>
          <cell r="N6">
            <v>2</v>
          </cell>
          <cell r="O6">
            <v>3</v>
          </cell>
          <cell r="P6">
            <v>8</v>
          </cell>
          <cell r="Q6">
            <v>14</v>
          </cell>
          <cell r="R6">
            <v>13</v>
          </cell>
          <cell r="S6">
            <v>12</v>
          </cell>
          <cell r="T6" t="str">
            <v/>
          </cell>
        </row>
        <row r="7">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C8" t="str">
            <v>Bulgaria</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row>
        <row r="9">
          <cell r="C9" t="str">
            <v>Romania</v>
          </cell>
          <cell r="D9">
            <v>0</v>
          </cell>
          <cell r="E9">
            <v>0</v>
          </cell>
          <cell r="F9">
            <v>0</v>
          </cell>
          <cell r="G9">
            <v>0</v>
          </cell>
          <cell r="H9">
            <v>0</v>
          </cell>
          <cell r="I9">
            <v>1</v>
          </cell>
          <cell r="J9">
            <v>1</v>
          </cell>
          <cell r="K9">
            <v>2</v>
          </cell>
          <cell r="L9">
            <v>0</v>
          </cell>
          <cell r="M9">
            <v>0</v>
          </cell>
          <cell r="N9">
            <v>0</v>
          </cell>
          <cell r="O9">
            <v>0</v>
          </cell>
          <cell r="P9">
            <v>1</v>
          </cell>
          <cell r="Q9">
            <v>0</v>
          </cell>
          <cell r="R9">
            <v>0</v>
          </cell>
          <cell r="S9">
            <v>0</v>
          </cell>
          <cell r="T9">
            <v>0</v>
          </cell>
        </row>
        <row r="10">
          <cell r="C10" t="str">
            <v>Turkey</v>
          </cell>
          <cell r="D10">
            <v>69</v>
          </cell>
          <cell r="E10">
            <v>70</v>
          </cell>
          <cell r="F10">
            <v>60</v>
          </cell>
          <cell r="G10">
            <v>67</v>
          </cell>
          <cell r="H10">
            <v>68</v>
          </cell>
          <cell r="I10">
            <v>74</v>
          </cell>
          <cell r="J10">
            <v>72</v>
          </cell>
          <cell r="K10">
            <v>71</v>
          </cell>
          <cell r="L10">
            <v>73</v>
          </cell>
          <cell r="M10">
            <v>70</v>
          </cell>
          <cell r="N10">
            <v>65</v>
          </cell>
          <cell r="O10">
            <v>77</v>
          </cell>
          <cell r="P10">
            <v>90</v>
          </cell>
          <cell r="Q10">
            <v>76</v>
          </cell>
          <cell r="R10">
            <v>80</v>
          </cell>
          <cell r="S10">
            <v>81</v>
          </cell>
          <cell r="T10">
            <v>82</v>
          </cell>
        </row>
        <row r="11">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C12" t="str">
            <v>Austria</v>
          </cell>
          <cell r="D12">
            <v>41</v>
          </cell>
          <cell r="E12">
            <v>50</v>
          </cell>
          <cell r="F12">
            <v>54</v>
          </cell>
          <cell r="G12">
            <v>50</v>
          </cell>
          <cell r="H12">
            <v>53</v>
          </cell>
          <cell r="I12">
            <v>57</v>
          </cell>
          <cell r="J12">
            <v>64</v>
          </cell>
          <cell r="K12">
            <v>67</v>
          </cell>
          <cell r="L12">
            <v>66</v>
          </cell>
          <cell r="M12">
            <v>72</v>
          </cell>
          <cell r="N12">
            <v>74</v>
          </cell>
          <cell r="O12">
            <v>98</v>
          </cell>
          <cell r="P12">
            <v>124</v>
          </cell>
          <cell r="Q12">
            <v>154</v>
          </cell>
          <cell r="R12">
            <v>273</v>
          </cell>
          <cell r="S12">
            <v>339</v>
          </cell>
          <cell r="T12">
            <v>493</v>
          </cell>
        </row>
        <row r="13">
          <cell r="C13" t="str">
            <v>Belgium</v>
          </cell>
          <cell r="D13">
            <v>277</v>
          </cell>
          <cell r="E13">
            <v>284</v>
          </cell>
          <cell r="F13">
            <v>295</v>
          </cell>
          <cell r="G13">
            <v>308</v>
          </cell>
          <cell r="H13">
            <v>295</v>
          </cell>
          <cell r="I13">
            <v>323</v>
          </cell>
          <cell r="J13">
            <v>319</v>
          </cell>
          <cell r="K13">
            <v>338</v>
          </cell>
          <cell r="L13">
            <v>320</v>
          </cell>
          <cell r="M13">
            <v>317</v>
          </cell>
          <cell r="N13">
            <v>339</v>
          </cell>
          <cell r="O13">
            <v>133</v>
          </cell>
          <cell r="P13">
            <v>366</v>
          </cell>
          <cell r="Q13">
            <v>519</v>
          </cell>
          <cell r="R13">
            <v>546</v>
          </cell>
          <cell r="S13">
            <v>694</v>
          </cell>
          <cell r="T13">
            <v>928</v>
          </cell>
        </row>
        <row r="14">
          <cell r="C14" t="str">
            <v>Cyprus</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C15" t="str">
            <v>Czech Republic</v>
          </cell>
          <cell r="D15">
            <v>0</v>
          </cell>
          <cell r="E15">
            <v>0</v>
          </cell>
          <cell r="F15">
            <v>0</v>
          </cell>
          <cell r="G15">
            <v>12</v>
          </cell>
          <cell r="H15">
            <v>12</v>
          </cell>
          <cell r="I15">
            <v>20</v>
          </cell>
          <cell r="J15">
            <v>26</v>
          </cell>
          <cell r="K15">
            <v>41</v>
          </cell>
          <cell r="L15">
            <v>107</v>
          </cell>
          <cell r="M15">
            <v>86</v>
          </cell>
          <cell r="N15">
            <v>59</v>
          </cell>
          <cell r="O15">
            <v>61</v>
          </cell>
          <cell r="P15">
            <v>60</v>
          </cell>
          <cell r="Q15">
            <v>191</v>
          </cell>
          <cell r="R15">
            <v>249</v>
          </cell>
          <cell r="S15">
            <v>93</v>
          </cell>
          <cell r="T15">
            <v>118</v>
          </cell>
        </row>
        <row r="16">
          <cell r="C16" t="str">
            <v>Denmark</v>
          </cell>
          <cell r="D16">
            <v>17</v>
          </cell>
          <cell r="E16">
            <v>64</v>
          </cell>
          <cell r="F16">
            <v>96</v>
          </cell>
          <cell r="G16">
            <v>160</v>
          </cell>
          <cell r="H16">
            <v>173</v>
          </cell>
          <cell r="I16">
            <v>213</v>
          </cell>
          <cell r="J16">
            <v>286</v>
          </cell>
          <cell r="K16">
            <v>318</v>
          </cell>
          <cell r="L16">
            <v>334</v>
          </cell>
          <cell r="M16">
            <v>349</v>
          </cell>
          <cell r="N16">
            <v>340</v>
          </cell>
          <cell r="O16">
            <v>429</v>
          </cell>
          <cell r="P16">
            <v>554</v>
          </cell>
          <cell r="Q16">
            <v>692</v>
          </cell>
          <cell r="R16">
            <v>784</v>
          </cell>
          <cell r="S16">
            <v>859</v>
          </cell>
          <cell r="T16">
            <v>828</v>
          </cell>
        </row>
        <row r="17">
          <cell r="C17" t="str">
            <v>Estonia</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C18" t="str">
            <v>Finland</v>
          </cell>
          <cell r="D18">
            <v>72</v>
          </cell>
          <cell r="E18">
            <v>90</v>
          </cell>
          <cell r="F18">
            <v>87</v>
          </cell>
          <cell r="G18">
            <v>99</v>
          </cell>
          <cell r="H18">
            <v>124</v>
          </cell>
          <cell r="I18">
            <v>149</v>
          </cell>
          <cell r="J18">
            <v>208</v>
          </cell>
          <cell r="K18">
            <v>293</v>
          </cell>
          <cell r="L18">
            <v>296</v>
          </cell>
          <cell r="M18">
            <v>321</v>
          </cell>
          <cell r="N18">
            <v>452</v>
          </cell>
          <cell r="O18">
            <v>520</v>
          </cell>
          <cell r="P18">
            <v>691</v>
          </cell>
          <cell r="Q18">
            <v>1124</v>
          </cell>
          <cell r="R18">
            <v>1178</v>
          </cell>
          <cell r="S18">
            <v>1189</v>
          </cell>
          <cell r="T18">
            <v>1878</v>
          </cell>
        </row>
        <row r="19">
          <cell r="C19" t="str">
            <v>France</v>
          </cell>
          <cell r="D19">
            <v>0</v>
          </cell>
          <cell r="E19">
            <v>0</v>
          </cell>
          <cell r="F19">
            <v>0</v>
          </cell>
          <cell r="G19">
            <v>0</v>
          </cell>
          <cell r="H19">
            <v>0</v>
          </cell>
          <cell r="I19">
            <v>0</v>
          </cell>
          <cell r="J19">
            <v>0</v>
          </cell>
          <cell r="K19">
            <v>0</v>
          </cell>
          <cell r="L19">
            <v>0</v>
          </cell>
          <cell r="M19">
            <v>0</v>
          </cell>
          <cell r="N19">
            <v>150</v>
          </cell>
          <cell r="O19">
            <v>137</v>
          </cell>
          <cell r="P19">
            <v>152</v>
          </cell>
          <cell r="Q19">
            <v>140</v>
          </cell>
          <cell r="R19">
            <v>126</v>
          </cell>
          <cell r="S19">
            <v>101</v>
          </cell>
          <cell r="T19">
            <v>97</v>
          </cell>
        </row>
        <row r="20">
          <cell r="C20" t="str">
            <v>Germany</v>
          </cell>
          <cell r="D20">
            <v>1153</v>
          </cell>
          <cell r="E20">
            <v>1122</v>
          </cell>
          <cell r="F20">
            <v>1193</v>
          </cell>
          <cell r="G20">
            <v>1203</v>
          </cell>
          <cell r="H20">
            <v>1231</v>
          </cell>
          <cell r="I20">
            <v>1248</v>
          </cell>
          <cell r="J20">
            <v>1342</v>
          </cell>
          <cell r="K20">
            <v>1281</v>
          </cell>
          <cell r="L20">
            <v>1389</v>
          </cell>
          <cell r="M20">
            <v>1707</v>
          </cell>
          <cell r="N20">
            <v>1816</v>
          </cell>
          <cell r="O20">
            <v>1978</v>
          </cell>
          <cell r="P20">
            <v>2314</v>
          </cell>
          <cell r="Q20">
            <v>3012</v>
          </cell>
          <cell r="R20">
            <v>3704</v>
          </cell>
          <cell r="S20">
            <v>4006</v>
          </cell>
          <cell r="T20">
            <v>5123</v>
          </cell>
        </row>
        <row r="21">
          <cell r="C21" t="str">
            <v>Greece</v>
          </cell>
          <cell r="D21">
            <v>0</v>
          </cell>
          <cell r="E21">
            <v>0</v>
          </cell>
          <cell r="F21">
            <v>0</v>
          </cell>
          <cell r="G21">
            <v>0</v>
          </cell>
          <cell r="H21">
            <v>0</v>
          </cell>
          <cell r="I21">
            <v>0</v>
          </cell>
          <cell r="J21">
            <v>0</v>
          </cell>
          <cell r="K21">
            <v>0</v>
          </cell>
          <cell r="L21">
            <v>0</v>
          </cell>
          <cell r="M21">
            <v>0</v>
          </cell>
          <cell r="N21">
            <v>0</v>
          </cell>
          <cell r="O21">
            <v>0</v>
          </cell>
          <cell r="P21">
            <v>47</v>
          </cell>
          <cell r="Q21">
            <v>31</v>
          </cell>
          <cell r="R21">
            <v>33</v>
          </cell>
          <cell r="S21">
            <v>28</v>
          </cell>
          <cell r="T21">
            <v>23</v>
          </cell>
        </row>
        <row r="22">
          <cell r="C22" t="str">
            <v>Hungary</v>
          </cell>
          <cell r="D22">
            <v>24</v>
          </cell>
          <cell r="E22">
            <v>39</v>
          </cell>
          <cell r="F22">
            <v>51</v>
          </cell>
          <cell r="G22">
            <v>51</v>
          </cell>
          <cell r="H22">
            <v>59</v>
          </cell>
          <cell r="I22">
            <v>52</v>
          </cell>
          <cell r="J22">
            <v>57</v>
          </cell>
          <cell r="K22">
            <v>57</v>
          </cell>
          <cell r="L22">
            <v>60</v>
          </cell>
          <cell r="M22">
            <v>59</v>
          </cell>
          <cell r="N22">
            <v>58</v>
          </cell>
          <cell r="O22">
            <v>62</v>
          </cell>
          <cell r="P22">
            <v>48</v>
          </cell>
          <cell r="Q22">
            <v>68</v>
          </cell>
          <cell r="R22">
            <v>229</v>
          </cell>
          <cell r="S22">
            <v>66</v>
          </cell>
          <cell r="T22">
            <v>94</v>
          </cell>
        </row>
        <row r="23">
          <cell r="C23" t="str">
            <v>Ireland</v>
          </cell>
          <cell r="D23">
            <v>0</v>
          </cell>
          <cell r="E23">
            <v>0</v>
          </cell>
          <cell r="F23">
            <v>0</v>
          </cell>
          <cell r="G23">
            <v>0</v>
          </cell>
          <cell r="H23">
            <v>0</v>
          </cell>
          <cell r="I23">
            <v>0</v>
          </cell>
          <cell r="J23">
            <v>7</v>
          </cell>
          <cell r="K23">
            <v>22</v>
          </cell>
          <cell r="L23">
            <v>21</v>
          </cell>
          <cell r="M23">
            <v>23</v>
          </cell>
          <cell r="N23">
            <v>24</v>
          </cell>
          <cell r="O23">
            <v>24</v>
          </cell>
          <cell r="P23">
            <v>19</v>
          </cell>
          <cell r="Q23">
            <v>16</v>
          </cell>
          <cell r="R23">
            <v>20</v>
          </cell>
          <cell r="S23">
            <v>25</v>
          </cell>
          <cell r="T23">
            <v>25</v>
          </cell>
        </row>
        <row r="24">
          <cell r="C24" t="str">
            <v>Italy</v>
          </cell>
          <cell r="D24">
            <v>2771</v>
          </cell>
          <cell r="E24">
            <v>2739</v>
          </cell>
          <cell r="F24">
            <v>2978</v>
          </cell>
          <cell r="G24">
            <v>3158</v>
          </cell>
          <cell r="H24">
            <v>2947</v>
          </cell>
          <cell r="I24">
            <v>2971</v>
          </cell>
          <cell r="J24">
            <v>3287</v>
          </cell>
          <cell r="K24">
            <v>3455</v>
          </cell>
          <cell r="L24">
            <v>3756</v>
          </cell>
          <cell r="M24">
            <v>3962</v>
          </cell>
          <cell r="N24">
            <v>3227</v>
          </cell>
          <cell r="O24">
            <v>3381</v>
          </cell>
          <cell r="P24">
            <v>3815</v>
          </cell>
          <cell r="Q24">
            <v>5625</v>
          </cell>
          <cell r="R24">
            <v>6596</v>
          </cell>
          <cell r="S24">
            <v>6708</v>
          </cell>
          <cell r="T24">
            <v>7087</v>
          </cell>
        </row>
        <row r="25">
          <cell r="C25" t="str">
            <v>Latvia</v>
          </cell>
          <cell r="D25">
            <v>0</v>
          </cell>
          <cell r="E25">
            <v>0</v>
          </cell>
          <cell r="F25">
            <v>0</v>
          </cell>
          <cell r="G25">
            <v>0</v>
          </cell>
          <cell r="H25">
            <v>0</v>
          </cell>
          <cell r="I25">
            <v>0</v>
          </cell>
          <cell r="J25">
            <v>0</v>
          </cell>
          <cell r="K25">
            <v>0</v>
          </cell>
          <cell r="L25">
            <v>0</v>
          </cell>
          <cell r="M25">
            <v>0</v>
          </cell>
          <cell r="N25">
            <v>0</v>
          </cell>
          <cell r="O25">
            <v>3</v>
          </cell>
          <cell r="P25">
            <v>7</v>
          </cell>
          <cell r="Q25">
            <v>10</v>
          </cell>
          <cell r="R25">
            <v>18</v>
          </cell>
          <cell r="S25">
            <v>17</v>
          </cell>
          <cell r="T25">
            <v>18</v>
          </cell>
        </row>
        <row r="26">
          <cell r="C26" t="str">
            <v>Lithuania</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19</v>
          </cell>
        </row>
        <row r="27">
          <cell r="C27" t="str">
            <v>Luxembourg</v>
          </cell>
          <cell r="D27">
            <v>25</v>
          </cell>
          <cell r="E27">
            <v>26</v>
          </cell>
          <cell r="F27">
            <v>26</v>
          </cell>
          <cell r="G27">
            <v>25</v>
          </cell>
          <cell r="H27">
            <v>24</v>
          </cell>
          <cell r="I27">
            <v>23</v>
          </cell>
          <cell r="J27">
            <v>18</v>
          </cell>
          <cell r="K27">
            <v>23</v>
          </cell>
          <cell r="L27">
            <v>23</v>
          </cell>
          <cell r="M27">
            <v>20</v>
          </cell>
          <cell r="N27">
            <v>27</v>
          </cell>
          <cell r="O27">
            <v>28</v>
          </cell>
          <cell r="P27">
            <v>27</v>
          </cell>
          <cell r="Q27">
            <v>31</v>
          </cell>
          <cell r="R27">
            <v>38</v>
          </cell>
          <cell r="S27">
            <v>36</v>
          </cell>
          <cell r="T27">
            <v>38</v>
          </cell>
        </row>
        <row r="28">
          <cell r="C28" t="str">
            <v>Malta</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C29" t="str">
            <v>Netherlands</v>
          </cell>
          <cell r="D29">
            <v>16</v>
          </cell>
          <cell r="E29">
            <v>20</v>
          </cell>
          <cell r="F29">
            <v>22</v>
          </cell>
          <cell r="G29">
            <v>29</v>
          </cell>
          <cell r="H29">
            <v>42</v>
          </cell>
          <cell r="I29">
            <v>41</v>
          </cell>
          <cell r="J29">
            <v>51</v>
          </cell>
          <cell r="K29">
            <v>48</v>
          </cell>
          <cell r="L29">
            <v>61</v>
          </cell>
          <cell r="M29">
            <v>86</v>
          </cell>
          <cell r="N29">
            <v>153</v>
          </cell>
          <cell r="O29">
            <v>246</v>
          </cell>
          <cell r="P29">
            <v>348</v>
          </cell>
          <cell r="Q29">
            <v>278</v>
          </cell>
          <cell r="R29">
            <v>443</v>
          </cell>
          <cell r="S29">
            <v>827</v>
          </cell>
          <cell r="T29">
            <v>806</v>
          </cell>
        </row>
        <row r="30">
          <cell r="C30" t="str">
            <v>Poland</v>
          </cell>
          <cell r="D30">
            <v>0</v>
          </cell>
          <cell r="E30">
            <v>0</v>
          </cell>
          <cell r="F30">
            <v>0</v>
          </cell>
          <cell r="G30">
            <v>0</v>
          </cell>
          <cell r="H30">
            <v>0</v>
          </cell>
          <cell r="I30">
            <v>3</v>
          </cell>
          <cell r="J30">
            <v>31</v>
          </cell>
          <cell r="K30">
            <v>29</v>
          </cell>
          <cell r="L30">
            <v>37</v>
          </cell>
          <cell r="M30">
            <v>37</v>
          </cell>
          <cell r="N30">
            <v>40</v>
          </cell>
          <cell r="O30">
            <v>41</v>
          </cell>
          <cell r="P30">
            <v>27</v>
          </cell>
          <cell r="Q30">
            <v>48</v>
          </cell>
          <cell r="R30">
            <v>93</v>
          </cell>
          <cell r="S30">
            <v>231</v>
          </cell>
          <cell r="T30">
            <v>321</v>
          </cell>
        </row>
        <row r="31">
          <cell r="C31" t="str">
            <v>Portugal</v>
          </cell>
          <cell r="D31">
            <v>3</v>
          </cell>
          <cell r="E31">
            <v>4</v>
          </cell>
          <cell r="F31">
            <v>4</v>
          </cell>
          <cell r="G31">
            <v>4</v>
          </cell>
          <cell r="H31">
            <v>37</v>
          </cell>
          <cell r="I31">
            <v>37</v>
          </cell>
          <cell r="J31">
            <v>42</v>
          </cell>
          <cell r="K31">
            <v>45</v>
          </cell>
          <cell r="L31">
            <v>51</v>
          </cell>
          <cell r="M31">
            <v>72</v>
          </cell>
          <cell r="N31">
            <v>53</v>
          </cell>
          <cell r="O31">
            <v>73</v>
          </cell>
          <cell r="P31">
            <v>98</v>
          </cell>
          <cell r="Q31">
            <v>96</v>
          </cell>
          <cell r="R31">
            <v>97</v>
          </cell>
          <cell r="S31">
            <v>85</v>
          </cell>
          <cell r="T31">
            <v>101</v>
          </cell>
        </row>
        <row r="32">
          <cell r="C32" t="str">
            <v>Slovakia</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row>
        <row r="33">
          <cell r="C33" t="str">
            <v>Slovenia</v>
          </cell>
          <cell r="D33">
            <v>0</v>
          </cell>
          <cell r="E33">
            <v>0</v>
          </cell>
          <cell r="F33">
            <v>0</v>
          </cell>
          <cell r="G33">
            <v>0</v>
          </cell>
          <cell r="H33">
            <v>0</v>
          </cell>
          <cell r="I33">
            <v>0</v>
          </cell>
          <cell r="J33">
            <v>0</v>
          </cell>
          <cell r="K33">
            <v>0</v>
          </cell>
          <cell r="L33">
            <v>0</v>
          </cell>
          <cell r="M33">
            <v>0</v>
          </cell>
          <cell r="N33">
            <v>0</v>
          </cell>
          <cell r="O33">
            <v>0</v>
          </cell>
          <cell r="P33">
            <v>7</v>
          </cell>
          <cell r="Q33">
            <v>8</v>
          </cell>
          <cell r="R33">
            <v>6</v>
          </cell>
          <cell r="S33">
            <v>4</v>
          </cell>
          <cell r="T33">
            <v>10</v>
          </cell>
        </row>
        <row r="34">
          <cell r="C34" t="str">
            <v>Spain</v>
          </cell>
          <cell r="D34">
            <v>137</v>
          </cell>
          <cell r="E34">
            <v>137</v>
          </cell>
          <cell r="F34">
            <v>149</v>
          </cell>
          <cell r="G34">
            <v>150</v>
          </cell>
          <cell r="H34">
            <v>185</v>
          </cell>
          <cell r="I34">
            <v>335</v>
          </cell>
          <cell r="J34">
            <v>360</v>
          </cell>
          <cell r="K34">
            <v>398</v>
          </cell>
          <cell r="L34">
            <v>429</v>
          </cell>
          <cell r="M34">
            <v>501</v>
          </cell>
          <cell r="N34">
            <v>230</v>
          </cell>
          <cell r="O34">
            <v>279</v>
          </cell>
          <cell r="P34">
            <v>368</v>
          </cell>
          <cell r="Q34">
            <v>408</v>
          </cell>
          <cell r="R34">
            <v>532</v>
          </cell>
          <cell r="S34">
            <v>688</v>
          </cell>
          <cell r="T34">
            <v>761</v>
          </cell>
        </row>
        <row r="35">
          <cell r="C35" t="str">
            <v>Sweden</v>
          </cell>
          <cell r="D35">
            <v>242</v>
          </cell>
          <cell r="E35">
            <v>319</v>
          </cell>
          <cell r="F35">
            <v>353</v>
          </cell>
          <cell r="G35">
            <v>474</v>
          </cell>
          <cell r="H35">
            <v>593</v>
          </cell>
          <cell r="I35">
            <v>863</v>
          </cell>
          <cell r="J35">
            <v>997</v>
          </cell>
          <cell r="K35">
            <v>984</v>
          </cell>
          <cell r="L35">
            <v>1027</v>
          </cell>
          <cell r="M35">
            <v>1137</v>
          </cell>
          <cell r="N35">
            <v>1257</v>
          </cell>
          <cell r="O35">
            <v>1426</v>
          </cell>
          <cell r="P35">
            <v>1385</v>
          </cell>
          <cell r="Q35">
            <v>1611</v>
          </cell>
          <cell r="R35">
            <v>1733</v>
          </cell>
          <cell r="S35">
            <v>1888</v>
          </cell>
          <cell r="T35">
            <v>2052</v>
          </cell>
        </row>
        <row r="36">
          <cell r="C36" t="str">
            <v>United Kingdom</v>
          </cell>
          <cell r="D36">
            <v>0</v>
          </cell>
          <cell r="E36">
            <v>1</v>
          </cell>
          <cell r="F36">
            <v>15</v>
          </cell>
          <cell r="G36">
            <v>49</v>
          </cell>
          <cell r="H36">
            <v>96</v>
          </cell>
          <cell r="I36">
            <v>112</v>
          </cell>
          <cell r="J36">
            <v>110</v>
          </cell>
          <cell r="K36">
            <v>116</v>
          </cell>
          <cell r="L36">
            <v>123</v>
          </cell>
          <cell r="M36">
            <v>162</v>
          </cell>
          <cell r="N36">
            <v>264</v>
          </cell>
          <cell r="O36">
            <v>225</v>
          </cell>
          <cell r="P36">
            <v>155</v>
          </cell>
          <cell r="Q36">
            <v>246</v>
          </cell>
          <cell r="R36">
            <v>377</v>
          </cell>
          <cell r="S36">
            <v>612</v>
          </cell>
          <cell r="T36">
            <v>563</v>
          </cell>
        </row>
        <row r="38">
          <cell r="C38" t="str">
            <v>EU27</v>
          </cell>
          <cell r="D38">
            <v>4778</v>
          </cell>
          <cell r="E38">
            <v>4895</v>
          </cell>
          <cell r="F38">
            <v>5323</v>
          </cell>
          <cell r="G38">
            <v>5772</v>
          </cell>
          <cell r="H38">
            <v>5871</v>
          </cell>
          <cell r="I38">
            <v>6448</v>
          </cell>
          <cell r="J38">
            <v>7206</v>
          </cell>
          <cell r="K38">
            <v>7517</v>
          </cell>
          <cell r="L38">
            <v>8100</v>
          </cell>
          <cell r="M38">
            <v>8911</v>
          </cell>
          <cell r="N38">
            <v>8563</v>
          </cell>
          <cell r="O38">
            <v>9144</v>
          </cell>
          <cell r="P38">
            <v>10613</v>
          </cell>
          <cell r="Q38">
            <v>14308</v>
          </cell>
          <cell r="R38">
            <v>17075</v>
          </cell>
          <cell r="S38">
            <v>18496</v>
          </cell>
          <cell r="T38">
            <v>21383</v>
          </cell>
        </row>
        <row r="39">
          <cell r="C39" t="str">
            <v>EU15</v>
          </cell>
          <cell r="D39">
            <v>4754</v>
          </cell>
          <cell r="E39">
            <v>4856</v>
          </cell>
          <cell r="F39">
            <v>5272</v>
          </cell>
          <cell r="G39">
            <v>5709</v>
          </cell>
          <cell r="H39">
            <v>5800</v>
          </cell>
          <cell r="I39">
            <v>6372</v>
          </cell>
          <cell r="J39">
            <v>7091</v>
          </cell>
          <cell r="K39">
            <v>7388</v>
          </cell>
          <cell r="L39">
            <v>7896</v>
          </cell>
          <cell r="M39">
            <v>8729</v>
          </cell>
          <cell r="N39">
            <v>8406</v>
          </cell>
          <cell r="O39">
            <v>8977</v>
          </cell>
          <cell r="P39">
            <v>10463</v>
          </cell>
          <cell r="Q39">
            <v>13983</v>
          </cell>
          <cell r="R39">
            <v>16480</v>
          </cell>
          <cell r="S39">
            <v>18085</v>
          </cell>
          <cell r="T39">
            <v>20803</v>
          </cell>
        </row>
        <row r="40">
          <cell r="C40" t="str">
            <v>NewEU12</v>
          </cell>
          <cell r="D40">
            <v>24</v>
          </cell>
          <cell r="E40">
            <v>39</v>
          </cell>
          <cell r="F40">
            <v>51</v>
          </cell>
          <cell r="G40">
            <v>63</v>
          </cell>
          <cell r="H40">
            <v>71</v>
          </cell>
          <cell r="I40">
            <v>76</v>
          </cell>
          <cell r="J40">
            <v>115</v>
          </cell>
          <cell r="K40">
            <v>129</v>
          </cell>
          <cell r="L40">
            <v>204</v>
          </cell>
          <cell r="M40">
            <v>182</v>
          </cell>
          <cell r="N40">
            <v>157</v>
          </cell>
          <cell r="O40">
            <v>167</v>
          </cell>
          <cell r="P40">
            <v>150</v>
          </cell>
          <cell r="Q40">
            <v>325</v>
          </cell>
          <cell r="R40">
            <v>595</v>
          </cell>
          <cell r="S40">
            <v>411</v>
          </cell>
          <cell r="T40">
            <v>580</v>
          </cell>
        </row>
        <row r="41">
          <cell r="C41" t="str">
            <v>EEA32</v>
          </cell>
          <cell r="D41">
            <v>5316</v>
          </cell>
          <cell r="E41">
            <v>5521</v>
          </cell>
          <cell r="F41">
            <v>5878</v>
          </cell>
          <cell r="G41">
            <v>6427</v>
          </cell>
          <cell r="H41">
            <v>6520</v>
          </cell>
          <cell r="I41">
            <v>7172</v>
          </cell>
          <cell r="J41">
            <v>7990</v>
          </cell>
          <cell r="K41">
            <v>8338</v>
          </cell>
          <cell r="L41">
            <v>8998</v>
          </cell>
          <cell r="M41">
            <v>10105</v>
          </cell>
          <cell r="N41">
            <v>9795</v>
          </cell>
          <cell r="O41">
            <v>10521</v>
          </cell>
          <cell r="P41">
            <v>12014</v>
          </cell>
          <cell r="Q41">
            <v>15680</v>
          </cell>
          <cell r="R41">
            <v>18505</v>
          </cell>
          <cell r="S41">
            <v>20099</v>
          </cell>
          <cell r="T41">
            <v>23577</v>
          </cell>
        </row>
      </sheetData>
      <sheetData sheetId="14">
        <row r="4">
          <cell r="C4" t="str">
            <v>Iceland</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1</v>
          </cell>
          <cell r="T4">
            <v>0</v>
          </cell>
        </row>
        <row r="5">
          <cell r="C5" t="str">
            <v>Norway</v>
          </cell>
          <cell r="D5">
            <v>47</v>
          </cell>
          <cell r="E5">
            <v>47</v>
          </cell>
          <cell r="F5">
            <v>46</v>
          </cell>
          <cell r="G5">
            <v>50</v>
          </cell>
          <cell r="H5">
            <v>51</v>
          </cell>
          <cell r="I5">
            <v>54</v>
          </cell>
          <cell r="J5">
            <v>52</v>
          </cell>
          <cell r="K5">
            <v>63</v>
          </cell>
          <cell r="L5">
            <v>55</v>
          </cell>
          <cell r="M5">
            <v>57</v>
          </cell>
          <cell r="N5">
            <v>57</v>
          </cell>
          <cell r="O5">
            <v>52</v>
          </cell>
          <cell r="P5">
            <v>57</v>
          </cell>
          <cell r="Q5">
            <v>85</v>
          </cell>
          <cell r="R5">
            <v>100</v>
          </cell>
          <cell r="S5">
            <v>93</v>
          </cell>
          <cell r="T5">
            <v>95</v>
          </cell>
        </row>
        <row r="6">
          <cell r="C6" t="str">
            <v>Switzerland</v>
          </cell>
          <cell r="D6">
            <v>0</v>
          </cell>
          <cell r="E6">
            <v>0</v>
          </cell>
          <cell r="F6">
            <v>0</v>
          </cell>
          <cell r="G6">
            <v>0</v>
          </cell>
          <cell r="H6">
            <v>0</v>
          </cell>
          <cell r="I6">
            <v>0</v>
          </cell>
          <cell r="J6">
            <v>0</v>
          </cell>
          <cell r="K6">
            <v>1</v>
          </cell>
          <cell r="L6">
            <v>1</v>
          </cell>
          <cell r="M6">
            <v>1</v>
          </cell>
          <cell r="N6">
            <v>2</v>
          </cell>
          <cell r="O6">
            <v>3</v>
          </cell>
          <cell r="P6">
            <v>8</v>
          </cell>
          <cell r="Q6">
            <v>14</v>
          </cell>
          <cell r="R6">
            <v>13</v>
          </cell>
          <cell r="S6">
            <v>12</v>
          </cell>
          <cell r="T6" t="str">
            <v/>
          </cell>
        </row>
        <row r="7">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C8" t="str">
            <v>Bulgaria</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row>
        <row r="9">
          <cell r="C9" t="str">
            <v>Romania</v>
          </cell>
          <cell r="D9">
            <v>0</v>
          </cell>
          <cell r="E9">
            <v>0</v>
          </cell>
          <cell r="F9">
            <v>0</v>
          </cell>
          <cell r="G9">
            <v>0</v>
          </cell>
          <cell r="H9">
            <v>0</v>
          </cell>
          <cell r="I9">
            <v>1</v>
          </cell>
          <cell r="J9">
            <v>1</v>
          </cell>
          <cell r="K9">
            <v>2</v>
          </cell>
          <cell r="L9">
            <v>0</v>
          </cell>
          <cell r="M9">
            <v>0</v>
          </cell>
          <cell r="N9">
            <v>0</v>
          </cell>
          <cell r="O9">
            <v>0</v>
          </cell>
          <cell r="P9">
            <v>0</v>
          </cell>
          <cell r="Q9">
            <v>0</v>
          </cell>
          <cell r="R9">
            <v>0</v>
          </cell>
          <cell r="S9">
            <v>0</v>
          </cell>
          <cell r="T9">
            <v>0</v>
          </cell>
        </row>
        <row r="10">
          <cell r="C10" t="str">
            <v>Turkey</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1</v>
          </cell>
        </row>
        <row r="11">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C12" t="str">
            <v>Austria</v>
          </cell>
          <cell r="D12">
            <v>41</v>
          </cell>
          <cell r="E12">
            <v>50</v>
          </cell>
          <cell r="F12">
            <v>54</v>
          </cell>
          <cell r="G12">
            <v>50</v>
          </cell>
          <cell r="H12">
            <v>53</v>
          </cell>
          <cell r="I12">
            <v>57</v>
          </cell>
          <cell r="J12">
            <v>64</v>
          </cell>
          <cell r="K12">
            <v>67</v>
          </cell>
          <cell r="L12">
            <v>66</v>
          </cell>
          <cell r="M12">
            <v>72</v>
          </cell>
          <cell r="N12">
            <v>74</v>
          </cell>
          <cell r="O12">
            <v>98</v>
          </cell>
          <cell r="P12">
            <v>124</v>
          </cell>
          <cell r="Q12">
            <v>153</v>
          </cell>
          <cell r="R12">
            <v>272</v>
          </cell>
          <cell r="S12">
            <v>337</v>
          </cell>
          <cell r="T12">
            <v>491</v>
          </cell>
        </row>
        <row r="13">
          <cell r="C13" t="str">
            <v>Belgium</v>
          </cell>
          <cell r="D13">
            <v>277</v>
          </cell>
          <cell r="E13">
            <v>284</v>
          </cell>
          <cell r="F13">
            <v>295</v>
          </cell>
          <cell r="G13">
            <v>308</v>
          </cell>
          <cell r="H13">
            <v>295</v>
          </cell>
          <cell r="I13">
            <v>323</v>
          </cell>
          <cell r="J13">
            <v>319</v>
          </cell>
          <cell r="K13">
            <v>338</v>
          </cell>
          <cell r="L13">
            <v>320</v>
          </cell>
          <cell r="M13">
            <v>317</v>
          </cell>
          <cell r="N13">
            <v>339</v>
          </cell>
          <cell r="O13">
            <v>133</v>
          </cell>
          <cell r="P13">
            <v>366</v>
          </cell>
          <cell r="Q13">
            <v>519</v>
          </cell>
          <cell r="R13">
            <v>546</v>
          </cell>
          <cell r="S13">
            <v>694</v>
          </cell>
          <cell r="T13">
            <v>928</v>
          </cell>
        </row>
        <row r="14">
          <cell r="C14" t="str">
            <v>Cyprus</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C15" t="str">
            <v>Czech Republic</v>
          </cell>
          <cell r="D15">
            <v>0</v>
          </cell>
          <cell r="E15">
            <v>0</v>
          </cell>
          <cell r="F15">
            <v>0</v>
          </cell>
          <cell r="G15">
            <v>12</v>
          </cell>
          <cell r="H15">
            <v>12</v>
          </cell>
          <cell r="I15">
            <v>20</v>
          </cell>
          <cell r="J15">
            <v>26</v>
          </cell>
          <cell r="K15">
            <v>41</v>
          </cell>
          <cell r="L15">
            <v>107</v>
          </cell>
          <cell r="M15">
            <v>86</v>
          </cell>
          <cell r="N15">
            <v>59</v>
          </cell>
          <cell r="O15">
            <v>61</v>
          </cell>
          <cell r="P15">
            <v>60</v>
          </cell>
          <cell r="Q15">
            <v>191</v>
          </cell>
          <cell r="R15">
            <v>249</v>
          </cell>
          <cell r="S15">
            <v>93</v>
          </cell>
          <cell r="T15">
            <v>118</v>
          </cell>
        </row>
        <row r="16">
          <cell r="C16" t="str">
            <v>Denmark</v>
          </cell>
          <cell r="D16">
            <v>17</v>
          </cell>
          <cell r="E16">
            <v>64</v>
          </cell>
          <cell r="F16">
            <v>96</v>
          </cell>
          <cell r="G16">
            <v>160</v>
          </cell>
          <cell r="H16">
            <v>173</v>
          </cell>
          <cell r="I16">
            <v>213</v>
          </cell>
          <cell r="J16">
            <v>286</v>
          </cell>
          <cell r="K16">
            <v>318</v>
          </cell>
          <cell r="L16">
            <v>334</v>
          </cell>
          <cell r="M16">
            <v>349</v>
          </cell>
          <cell r="N16">
            <v>340</v>
          </cell>
          <cell r="O16">
            <v>429</v>
          </cell>
          <cell r="P16">
            <v>554</v>
          </cell>
          <cell r="Q16">
            <v>692</v>
          </cell>
          <cell r="R16">
            <v>784</v>
          </cell>
          <cell r="S16">
            <v>859</v>
          </cell>
          <cell r="T16">
            <v>828</v>
          </cell>
        </row>
        <row r="17">
          <cell r="C17" t="str">
            <v>Estonia</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C18" t="str">
            <v>Finland</v>
          </cell>
          <cell r="D18">
            <v>72</v>
          </cell>
          <cell r="E18">
            <v>90</v>
          </cell>
          <cell r="F18">
            <v>87</v>
          </cell>
          <cell r="G18">
            <v>99</v>
          </cell>
          <cell r="H18">
            <v>124</v>
          </cell>
          <cell r="I18">
            <v>149</v>
          </cell>
          <cell r="J18">
            <v>208</v>
          </cell>
          <cell r="K18">
            <v>293</v>
          </cell>
          <cell r="L18">
            <v>296</v>
          </cell>
          <cell r="M18">
            <v>321</v>
          </cell>
          <cell r="N18">
            <v>452</v>
          </cell>
          <cell r="O18">
            <v>520</v>
          </cell>
          <cell r="P18">
            <v>691</v>
          </cell>
          <cell r="Q18">
            <v>1124</v>
          </cell>
          <cell r="R18">
            <v>1178</v>
          </cell>
          <cell r="S18">
            <v>1189</v>
          </cell>
          <cell r="T18">
            <v>1878</v>
          </cell>
        </row>
        <row r="19">
          <cell r="C19" t="str">
            <v>France</v>
          </cell>
          <cell r="D19">
            <v>0</v>
          </cell>
          <cell r="E19">
            <v>0</v>
          </cell>
          <cell r="F19">
            <v>0</v>
          </cell>
          <cell r="G19">
            <v>0</v>
          </cell>
          <cell r="H19">
            <v>0</v>
          </cell>
          <cell r="I19">
            <v>0</v>
          </cell>
          <cell r="J19">
            <v>0</v>
          </cell>
          <cell r="K19">
            <v>0</v>
          </cell>
          <cell r="L19">
            <v>0</v>
          </cell>
          <cell r="M19">
            <v>0</v>
          </cell>
          <cell r="N19">
            <v>150</v>
          </cell>
          <cell r="O19">
            <v>137</v>
          </cell>
          <cell r="P19">
            <v>152</v>
          </cell>
          <cell r="Q19">
            <v>140</v>
          </cell>
          <cell r="R19">
            <v>126</v>
          </cell>
          <cell r="S19">
            <v>101</v>
          </cell>
          <cell r="T19">
            <v>97</v>
          </cell>
        </row>
        <row r="20">
          <cell r="C20" t="str">
            <v>Germany</v>
          </cell>
          <cell r="D20">
            <v>1153</v>
          </cell>
          <cell r="E20">
            <v>1122</v>
          </cell>
          <cell r="F20">
            <v>1193</v>
          </cell>
          <cell r="G20">
            <v>1203</v>
          </cell>
          <cell r="H20">
            <v>1231</v>
          </cell>
          <cell r="I20">
            <v>1248</v>
          </cell>
          <cell r="J20">
            <v>1342</v>
          </cell>
          <cell r="K20">
            <v>1281</v>
          </cell>
          <cell r="L20">
            <v>1389</v>
          </cell>
          <cell r="M20">
            <v>1707</v>
          </cell>
          <cell r="N20">
            <v>1816</v>
          </cell>
          <cell r="O20">
            <v>1978</v>
          </cell>
          <cell r="P20">
            <v>2314</v>
          </cell>
          <cell r="Q20">
            <v>3012</v>
          </cell>
          <cell r="R20">
            <v>3704</v>
          </cell>
          <cell r="S20">
            <v>4006</v>
          </cell>
          <cell r="T20">
            <v>5123</v>
          </cell>
        </row>
        <row r="21">
          <cell r="C21" t="str">
            <v>Greece</v>
          </cell>
          <cell r="D21">
            <v>0</v>
          </cell>
          <cell r="E21">
            <v>0</v>
          </cell>
          <cell r="F21">
            <v>0</v>
          </cell>
          <cell r="G21">
            <v>0</v>
          </cell>
          <cell r="H21">
            <v>0</v>
          </cell>
          <cell r="I21">
            <v>0</v>
          </cell>
          <cell r="J21">
            <v>0</v>
          </cell>
          <cell r="K21">
            <v>0</v>
          </cell>
          <cell r="L21">
            <v>0</v>
          </cell>
          <cell r="M21">
            <v>0</v>
          </cell>
          <cell r="N21">
            <v>0</v>
          </cell>
          <cell r="O21">
            <v>0</v>
          </cell>
          <cell r="P21">
            <v>47</v>
          </cell>
          <cell r="Q21">
            <v>31</v>
          </cell>
          <cell r="R21">
            <v>33</v>
          </cell>
          <cell r="S21">
            <v>28</v>
          </cell>
          <cell r="T21">
            <v>23</v>
          </cell>
        </row>
        <row r="22">
          <cell r="C22" t="str">
            <v>Hungary</v>
          </cell>
          <cell r="D22">
            <v>24</v>
          </cell>
          <cell r="E22">
            <v>39</v>
          </cell>
          <cell r="F22">
            <v>51</v>
          </cell>
          <cell r="G22">
            <v>51</v>
          </cell>
          <cell r="H22">
            <v>59</v>
          </cell>
          <cell r="I22">
            <v>52</v>
          </cell>
          <cell r="J22">
            <v>57</v>
          </cell>
          <cell r="K22">
            <v>57</v>
          </cell>
          <cell r="L22">
            <v>60</v>
          </cell>
          <cell r="M22">
            <v>59</v>
          </cell>
          <cell r="N22">
            <v>58</v>
          </cell>
          <cell r="O22">
            <v>62</v>
          </cell>
          <cell r="P22">
            <v>48</v>
          </cell>
          <cell r="Q22">
            <v>68</v>
          </cell>
          <cell r="R22">
            <v>229</v>
          </cell>
          <cell r="S22">
            <v>66</v>
          </cell>
          <cell r="T22">
            <v>94</v>
          </cell>
        </row>
        <row r="23">
          <cell r="C23" t="str">
            <v>Ireland</v>
          </cell>
          <cell r="D23">
            <v>0</v>
          </cell>
          <cell r="E23">
            <v>0</v>
          </cell>
          <cell r="F23">
            <v>0</v>
          </cell>
          <cell r="G23">
            <v>0</v>
          </cell>
          <cell r="H23">
            <v>0</v>
          </cell>
          <cell r="I23">
            <v>0</v>
          </cell>
          <cell r="J23">
            <v>7</v>
          </cell>
          <cell r="K23">
            <v>22</v>
          </cell>
          <cell r="L23">
            <v>21</v>
          </cell>
          <cell r="M23">
            <v>23</v>
          </cell>
          <cell r="N23">
            <v>24</v>
          </cell>
          <cell r="O23">
            <v>24</v>
          </cell>
          <cell r="P23">
            <v>19</v>
          </cell>
          <cell r="Q23">
            <v>16</v>
          </cell>
          <cell r="R23">
            <v>20</v>
          </cell>
          <cell r="S23">
            <v>25</v>
          </cell>
          <cell r="T23">
            <v>25</v>
          </cell>
        </row>
        <row r="24">
          <cell r="C24" t="str">
            <v>Italy</v>
          </cell>
          <cell r="D24">
            <v>1</v>
          </cell>
          <cell r="E24">
            <v>3</v>
          </cell>
          <cell r="F24">
            <v>4</v>
          </cell>
          <cell r="G24">
            <v>5</v>
          </cell>
          <cell r="H24">
            <v>9</v>
          </cell>
          <cell r="I24">
            <v>16</v>
          </cell>
          <cell r="J24">
            <v>52</v>
          </cell>
          <cell r="K24">
            <v>98</v>
          </cell>
          <cell r="L24">
            <v>133</v>
          </cell>
          <cell r="M24">
            <v>176</v>
          </cell>
          <cell r="N24">
            <v>337</v>
          </cell>
          <cell r="O24">
            <v>410</v>
          </cell>
          <cell r="P24">
            <v>568</v>
          </cell>
          <cell r="Q24">
            <v>1033</v>
          </cell>
          <cell r="R24">
            <v>1921</v>
          </cell>
          <cell r="S24">
            <v>2130</v>
          </cell>
          <cell r="T24">
            <v>2334</v>
          </cell>
        </row>
        <row r="25">
          <cell r="C25" t="str">
            <v>Latvia</v>
          </cell>
          <cell r="D25">
            <v>0</v>
          </cell>
          <cell r="E25">
            <v>0</v>
          </cell>
          <cell r="F25">
            <v>0</v>
          </cell>
          <cell r="G25">
            <v>0</v>
          </cell>
          <cell r="H25">
            <v>0</v>
          </cell>
          <cell r="I25">
            <v>0</v>
          </cell>
          <cell r="J25">
            <v>0</v>
          </cell>
          <cell r="K25">
            <v>0</v>
          </cell>
          <cell r="L25">
            <v>0</v>
          </cell>
          <cell r="M25">
            <v>0</v>
          </cell>
          <cell r="N25">
            <v>0</v>
          </cell>
          <cell r="O25">
            <v>3</v>
          </cell>
          <cell r="P25">
            <v>7</v>
          </cell>
          <cell r="Q25">
            <v>10</v>
          </cell>
          <cell r="R25">
            <v>18</v>
          </cell>
          <cell r="S25">
            <v>17</v>
          </cell>
          <cell r="T25">
            <v>18</v>
          </cell>
        </row>
        <row r="26">
          <cell r="C26" t="str">
            <v>Lithuania</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19</v>
          </cell>
        </row>
        <row r="27">
          <cell r="C27" t="str">
            <v>Luxembourg</v>
          </cell>
          <cell r="D27">
            <v>25</v>
          </cell>
          <cell r="E27">
            <v>26</v>
          </cell>
          <cell r="F27">
            <v>26</v>
          </cell>
          <cell r="G27">
            <v>25</v>
          </cell>
          <cell r="H27">
            <v>24</v>
          </cell>
          <cell r="I27">
            <v>23</v>
          </cell>
          <cell r="J27">
            <v>18</v>
          </cell>
          <cell r="K27">
            <v>23</v>
          </cell>
          <cell r="L27">
            <v>23</v>
          </cell>
          <cell r="M27">
            <v>20</v>
          </cell>
          <cell r="N27">
            <v>27</v>
          </cell>
          <cell r="O27">
            <v>28</v>
          </cell>
          <cell r="P27">
            <v>27</v>
          </cell>
          <cell r="Q27">
            <v>31</v>
          </cell>
          <cell r="R27">
            <v>38</v>
          </cell>
          <cell r="S27">
            <v>36</v>
          </cell>
          <cell r="T27">
            <v>38</v>
          </cell>
        </row>
        <row r="28">
          <cell r="C28" t="str">
            <v>Malta</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C29" t="str">
            <v>Netherlands</v>
          </cell>
          <cell r="D29">
            <v>16</v>
          </cell>
          <cell r="E29">
            <v>20</v>
          </cell>
          <cell r="F29">
            <v>22</v>
          </cell>
          <cell r="G29">
            <v>29</v>
          </cell>
          <cell r="H29">
            <v>42</v>
          </cell>
          <cell r="I29">
            <v>41</v>
          </cell>
          <cell r="J29">
            <v>51</v>
          </cell>
          <cell r="K29">
            <v>48</v>
          </cell>
          <cell r="L29">
            <v>61</v>
          </cell>
          <cell r="M29">
            <v>86</v>
          </cell>
          <cell r="N29">
            <v>153</v>
          </cell>
          <cell r="O29">
            <v>246</v>
          </cell>
          <cell r="P29">
            <v>348</v>
          </cell>
          <cell r="Q29">
            <v>278</v>
          </cell>
          <cell r="R29">
            <v>443</v>
          </cell>
          <cell r="S29">
            <v>827</v>
          </cell>
          <cell r="T29">
            <v>806</v>
          </cell>
        </row>
        <row r="30">
          <cell r="C30" t="str">
            <v>Poland</v>
          </cell>
          <cell r="D30">
            <v>0</v>
          </cell>
          <cell r="E30">
            <v>0</v>
          </cell>
          <cell r="F30">
            <v>0</v>
          </cell>
          <cell r="G30">
            <v>0</v>
          </cell>
          <cell r="H30">
            <v>0</v>
          </cell>
          <cell r="I30">
            <v>3</v>
          </cell>
          <cell r="J30">
            <v>31</v>
          </cell>
          <cell r="K30">
            <v>29</v>
          </cell>
          <cell r="L30">
            <v>37</v>
          </cell>
          <cell r="M30">
            <v>37</v>
          </cell>
          <cell r="N30">
            <v>40</v>
          </cell>
          <cell r="O30">
            <v>41</v>
          </cell>
          <cell r="P30">
            <v>27</v>
          </cell>
          <cell r="Q30">
            <v>48</v>
          </cell>
          <cell r="R30">
            <v>93</v>
          </cell>
          <cell r="S30">
            <v>231</v>
          </cell>
          <cell r="T30">
            <v>321</v>
          </cell>
        </row>
        <row r="31">
          <cell r="C31" t="str">
            <v>Portugal</v>
          </cell>
          <cell r="D31">
            <v>0</v>
          </cell>
          <cell r="E31">
            <v>0</v>
          </cell>
          <cell r="F31">
            <v>0</v>
          </cell>
          <cell r="G31">
            <v>0</v>
          </cell>
          <cell r="H31">
            <v>0</v>
          </cell>
          <cell r="I31">
            <v>0</v>
          </cell>
          <cell r="J31">
            <v>0</v>
          </cell>
          <cell r="K31">
            <v>0</v>
          </cell>
          <cell r="L31">
            <v>0</v>
          </cell>
          <cell r="M31">
            <v>2</v>
          </cell>
          <cell r="N31">
            <v>4</v>
          </cell>
          <cell r="O31">
            <v>8</v>
          </cell>
          <cell r="P31">
            <v>15</v>
          </cell>
          <cell r="Q31">
            <v>19</v>
          </cell>
          <cell r="R31">
            <v>20</v>
          </cell>
          <cell r="S31">
            <v>20</v>
          </cell>
          <cell r="T31">
            <v>23</v>
          </cell>
        </row>
        <row r="32">
          <cell r="C32" t="str">
            <v>Slovakia</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row>
        <row r="33">
          <cell r="C33" t="str">
            <v>Slovenia</v>
          </cell>
          <cell r="D33">
            <v>0</v>
          </cell>
          <cell r="E33">
            <v>0</v>
          </cell>
          <cell r="F33">
            <v>0</v>
          </cell>
          <cell r="G33">
            <v>0</v>
          </cell>
          <cell r="H33">
            <v>0</v>
          </cell>
          <cell r="I33">
            <v>0</v>
          </cell>
          <cell r="J33">
            <v>0</v>
          </cell>
          <cell r="K33">
            <v>0</v>
          </cell>
          <cell r="L33">
            <v>0</v>
          </cell>
          <cell r="M33">
            <v>0</v>
          </cell>
          <cell r="N33">
            <v>0</v>
          </cell>
          <cell r="O33">
            <v>0</v>
          </cell>
          <cell r="P33">
            <v>7</v>
          </cell>
          <cell r="Q33">
            <v>8</v>
          </cell>
          <cell r="R33">
            <v>6</v>
          </cell>
          <cell r="S33">
            <v>4</v>
          </cell>
          <cell r="T33">
            <v>10</v>
          </cell>
        </row>
        <row r="34">
          <cell r="C34" t="str">
            <v>Spain</v>
          </cell>
          <cell r="D34">
            <v>137</v>
          </cell>
          <cell r="E34">
            <v>137</v>
          </cell>
          <cell r="F34">
            <v>149</v>
          </cell>
          <cell r="G34">
            <v>150</v>
          </cell>
          <cell r="H34">
            <v>185</v>
          </cell>
          <cell r="I34">
            <v>335</v>
          </cell>
          <cell r="J34">
            <v>360</v>
          </cell>
          <cell r="K34">
            <v>398</v>
          </cell>
          <cell r="L34">
            <v>429</v>
          </cell>
          <cell r="M34">
            <v>501</v>
          </cell>
          <cell r="N34">
            <v>230</v>
          </cell>
          <cell r="O34">
            <v>279</v>
          </cell>
          <cell r="P34">
            <v>368</v>
          </cell>
          <cell r="Q34">
            <v>408</v>
          </cell>
          <cell r="R34">
            <v>532</v>
          </cell>
          <cell r="S34">
            <v>688</v>
          </cell>
          <cell r="T34">
            <v>761</v>
          </cell>
        </row>
        <row r="35">
          <cell r="C35" t="str">
            <v>Sweden</v>
          </cell>
          <cell r="D35">
            <v>242</v>
          </cell>
          <cell r="E35">
            <v>319</v>
          </cell>
          <cell r="F35">
            <v>353</v>
          </cell>
          <cell r="G35">
            <v>474</v>
          </cell>
          <cell r="H35">
            <v>593</v>
          </cell>
          <cell r="I35">
            <v>863</v>
          </cell>
          <cell r="J35">
            <v>997</v>
          </cell>
          <cell r="K35">
            <v>984</v>
          </cell>
          <cell r="L35">
            <v>1027</v>
          </cell>
          <cell r="M35">
            <v>1137</v>
          </cell>
          <cell r="N35">
            <v>1257</v>
          </cell>
          <cell r="O35">
            <v>1426</v>
          </cell>
          <cell r="P35">
            <v>1385</v>
          </cell>
          <cell r="Q35">
            <v>1611</v>
          </cell>
          <cell r="R35">
            <v>1733</v>
          </cell>
          <cell r="S35">
            <v>1888</v>
          </cell>
          <cell r="T35">
            <v>2052</v>
          </cell>
        </row>
        <row r="36">
          <cell r="C36" t="str">
            <v>United Kingdom</v>
          </cell>
          <cell r="D36">
            <v>0</v>
          </cell>
          <cell r="E36">
            <v>1</v>
          </cell>
          <cell r="F36">
            <v>15</v>
          </cell>
          <cell r="G36">
            <v>49</v>
          </cell>
          <cell r="H36">
            <v>96</v>
          </cell>
          <cell r="I36">
            <v>112</v>
          </cell>
          <cell r="J36">
            <v>110</v>
          </cell>
          <cell r="K36">
            <v>116</v>
          </cell>
          <cell r="L36">
            <v>123</v>
          </cell>
          <cell r="M36">
            <v>162</v>
          </cell>
          <cell r="N36">
            <v>264</v>
          </cell>
          <cell r="O36">
            <v>225</v>
          </cell>
          <cell r="P36">
            <v>155</v>
          </cell>
          <cell r="Q36">
            <v>246</v>
          </cell>
          <cell r="R36">
            <v>377</v>
          </cell>
          <cell r="S36">
            <v>612</v>
          </cell>
          <cell r="T36">
            <v>563</v>
          </cell>
        </row>
        <row r="38">
          <cell r="C38" t="str">
            <v>EU27</v>
          </cell>
          <cell r="D38">
            <v>2005</v>
          </cell>
          <cell r="E38">
            <v>2155</v>
          </cell>
          <cell r="F38">
            <v>2345</v>
          </cell>
          <cell r="G38">
            <v>2615</v>
          </cell>
          <cell r="H38">
            <v>2896</v>
          </cell>
          <cell r="I38">
            <v>3456</v>
          </cell>
          <cell r="J38">
            <v>3929</v>
          </cell>
          <cell r="K38">
            <v>4115</v>
          </cell>
          <cell r="L38">
            <v>4426</v>
          </cell>
          <cell r="M38">
            <v>5055</v>
          </cell>
          <cell r="N38">
            <v>5624</v>
          </cell>
          <cell r="O38">
            <v>6108</v>
          </cell>
          <cell r="P38">
            <v>7282</v>
          </cell>
          <cell r="Q38">
            <v>9638</v>
          </cell>
          <cell r="R38">
            <v>12322</v>
          </cell>
          <cell r="S38">
            <v>13851</v>
          </cell>
          <cell r="T38">
            <v>16550</v>
          </cell>
        </row>
        <row r="39">
          <cell r="C39" t="str">
            <v>EU15</v>
          </cell>
          <cell r="D39">
            <v>1981</v>
          </cell>
          <cell r="E39">
            <v>2116</v>
          </cell>
          <cell r="F39">
            <v>2294</v>
          </cell>
          <cell r="G39">
            <v>2552</v>
          </cell>
          <cell r="H39">
            <v>2825</v>
          </cell>
          <cell r="I39">
            <v>3380</v>
          </cell>
          <cell r="J39">
            <v>3814</v>
          </cell>
          <cell r="K39">
            <v>3986</v>
          </cell>
          <cell r="L39">
            <v>4222</v>
          </cell>
          <cell r="M39">
            <v>4873</v>
          </cell>
          <cell r="N39">
            <v>5467</v>
          </cell>
          <cell r="O39">
            <v>5941</v>
          </cell>
          <cell r="P39">
            <v>7133</v>
          </cell>
          <cell r="Q39">
            <v>9313</v>
          </cell>
          <cell r="R39">
            <v>11727</v>
          </cell>
          <cell r="S39">
            <v>13440</v>
          </cell>
          <cell r="T39">
            <v>15970</v>
          </cell>
        </row>
        <row r="40">
          <cell r="C40" t="str">
            <v>NewEU12</v>
          </cell>
          <cell r="D40">
            <v>24</v>
          </cell>
          <cell r="E40">
            <v>39</v>
          </cell>
          <cell r="F40">
            <v>51</v>
          </cell>
          <cell r="G40">
            <v>63</v>
          </cell>
          <cell r="H40">
            <v>71</v>
          </cell>
          <cell r="I40">
            <v>76</v>
          </cell>
          <cell r="J40">
            <v>115</v>
          </cell>
          <cell r="K40">
            <v>129</v>
          </cell>
          <cell r="L40">
            <v>204</v>
          </cell>
          <cell r="M40">
            <v>182</v>
          </cell>
          <cell r="N40">
            <v>157</v>
          </cell>
          <cell r="O40">
            <v>167</v>
          </cell>
          <cell r="P40">
            <v>149</v>
          </cell>
          <cell r="Q40">
            <v>325</v>
          </cell>
          <cell r="R40">
            <v>595</v>
          </cell>
          <cell r="S40">
            <v>411</v>
          </cell>
          <cell r="T40">
            <v>580</v>
          </cell>
        </row>
        <row r="41">
          <cell r="C41" t="str">
            <v>EEA32</v>
          </cell>
          <cell r="D41">
            <v>2052</v>
          </cell>
          <cell r="E41">
            <v>2202</v>
          </cell>
          <cell r="F41">
            <v>2391</v>
          </cell>
          <cell r="G41">
            <v>2665</v>
          </cell>
          <cell r="H41">
            <v>2947</v>
          </cell>
          <cell r="I41">
            <v>3510</v>
          </cell>
          <cell r="J41">
            <v>3981</v>
          </cell>
          <cell r="K41">
            <v>4179</v>
          </cell>
          <cell r="L41">
            <v>4482</v>
          </cell>
          <cell r="M41">
            <v>5113</v>
          </cell>
          <cell r="N41">
            <v>5683</v>
          </cell>
          <cell r="O41">
            <v>6163</v>
          </cell>
          <cell r="P41">
            <v>7347</v>
          </cell>
          <cell r="Q41">
            <v>9737</v>
          </cell>
          <cell r="R41">
            <v>12436</v>
          </cell>
          <cell r="S41">
            <v>13957</v>
          </cell>
          <cell r="T41">
            <v>16646</v>
          </cell>
        </row>
      </sheetData>
      <sheetData sheetId="26">
        <row r="4">
          <cell r="A4" t="str">
            <v>NewEU12_Acidifying Potential_Energy Industries (Power Production 1A1a)</v>
          </cell>
          <cell r="B4" t="str">
            <v>NewEU12</v>
          </cell>
          <cell r="C4" t="str">
            <v>Acidifying Potential</v>
          </cell>
          <cell r="D4" t="str">
            <v>Mg Acidifying Potential Eq</v>
          </cell>
          <cell r="E4">
            <v>12</v>
          </cell>
          <cell r="F4" t="str">
            <v>Energy Industries (Power Production 1A1a)</v>
          </cell>
          <cell r="G4">
            <v>1.1</v>
          </cell>
          <cell r="H4">
            <v>179238.780556915</v>
          </cell>
          <cell r="I4">
            <v>167127.478656099</v>
          </cell>
          <cell r="J4">
            <v>158620.318896081</v>
          </cell>
          <cell r="K4">
            <v>156160.895090021</v>
          </cell>
          <cell r="L4">
            <v>143847.515952987</v>
          </cell>
          <cell r="M4">
            <v>139410.616931668</v>
          </cell>
          <cell r="N4">
            <v>129014.125455861</v>
          </cell>
          <cell r="O4">
            <v>134683.529336969</v>
          </cell>
          <cell r="P4">
            <v>117076.038177808</v>
          </cell>
          <cell r="Q4">
            <v>106515.202033798</v>
          </cell>
          <cell r="R4">
            <v>98711.3546803281</v>
          </cell>
          <cell r="S4">
            <v>100234.35993056</v>
          </cell>
          <cell r="T4">
            <v>91864.7054527877</v>
          </cell>
          <cell r="U4">
            <v>91141.5939602796</v>
          </cell>
          <cell r="V4">
            <v>83869.7088137434</v>
          </cell>
          <cell r="W4">
            <v>84669.5728792698</v>
          </cell>
          <cell r="X4">
            <v>90150.943668498</v>
          </cell>
        </row>
        <row r="5">
          <cell r="A5" t="str">
            <v>NewEU12_CH4_Energy Industries (Power Production 1A1a)</v>
          </cell>
          <cell r="B5" t="str">
            <v>NewEU12</v>
          </cell>
          <cell r="C5" t="str">
            <v>CH4</v>
          </cell>
          <cell r="D5" t="str">
            <v>Mg</v>
          </cell>
          <cell r="E5">
            <v>12</v>
          </cell>
          <cell r="F5" t="str">
            <v>Energy Industries (Power Production 1A1a)</v>
          </cell>
          <cell r="G5">
            <v>1.1</v>
          </cell>
          <cell r="H5">
            <v>8441.95303612</v>
          </cell>
          <cell r="I5">
            <v>8100.06701392</v>
          </cell>
          <cell r="J5">
            <v>7324.40827988</v>
          </cell>
          <cell r="K5">
            <v>7061.06827976</v>
          </cell>
          <cell r="L5">
            <v>6808.91851512</v>
          </cell>
          <cell r="M5">
            <v>6017.66763968</v>
          </cell>
          <cell r="N5">
            <v>6320.33652033</v>
          </cell>
          <cell r="O5">
            <v>6167.62795737</v>
          </cell>
          <cell r="P5">
            <v>5934.35940125</v>
          </cell>
          <cell r="Q5">
            <v>5494.37073852</v>
          </cell>
          <cell r="R5">
            <v>5325.13353372</v>
          </cell>
          <cell r="S5">
            <v>5596.58855234</v>
          </cell>
          <cell r="T5">
            <v>5487.34840968</v>
          </cell>
          <cell r="U5">
            <v>5746.21880706</v>
          </cell>
          <cell r="V5">
            <v>6126.4750067</v>
          </cell>
          <cell r="W5">
            <v>6557.89906568</v>
          </cell>
          <cell r="X5">
            <v>6553.97431281</v>
          </cell>
        </row>
        <row r="6">
          <cell r="A6" t="str">
            <v>NewEU12_CO_Energy Industries (Power Production 1A1a)</v>
          </cell>
          <cell r="B6" t="str">
            <v>NewEU12</v>
          </cell>
          <cell r="C6" t="str">
            <v>CO</v>
          </cell>
          <cell r="D6" t="str">
            <v>Mg</v>
          </cell>
          <cell r="E6">
            <v>12</v>
          </cell>
          <cell r="F6" t="str">
            <v>Energy Industries (Power Production 1A1a)</v>
          </cell>
          <cell r="G6">
            <v>1.1</v>
          </cell>
          <cell r="H6">
            <v>305533.395659</v>
          </cell>
          <cell r="I6">
            <v>343709.50924</v>
          </cell>
          <cell r="J6">
            <v>373799.792094</v>
          </cell>
          <cell r="K6">
            <v>393927.1702</v>
          </cell>
          <cell r="L6">
            <v>314315.539751</v>
          </cell>
          <cell r="M6">
            <v>344562.286377</v>
          </cell>
          <cell r="N6">
            <v>306751.541538</v>
          </cell>
          <cell r="O6">
            <v>312463.337021</v>
          </cell>
          <cell r="P6">
            <v>286839.584992</v>
          </cell>
          <cell r="Q6">
            <v>235388.481068</v>
          </cell>
          <cell r="R6">
            <v>98469.404932</v>
          </cell>
          <cell r="S6">
            <v>101354.493669</v>
          </cell>
          <cell r="T6">
            <v>99473.984536</v>
          </cell>
          <cell r="U6">
            <v>91160.51077</v>
          </cell>
          <cell r="V6">
            <v>96679.375775</v>
          </cell>
          <cell r="W6">
            <v>89057.231253</v>
          </cell>
          <cell r="X6">
            <v>92067.050304</v>
          </cell>
        </row>
        <row r="7">
          <cell r="A7" t="str">
            <v>NewEU12_CO2_Energy Industries (Power Production 1A1a)</v>
          </cell>
          <cell r="B7" t="str">
            <v>NewEU12</v>
          </cell>
          <cell r="C7" t="str">
            <v>CO2</v>
          </cell>
          <cell r="D7" t="str">
            <v>Mg</v>
          </cell>
          <cell r="E7">
            <v>12</v>
          </cell>
          <cell r="F7" t="str">
            <v>Energy Industries (Power Production 1A1a)</v>
          </cell>
          <cell r="G7">
            <v>1.1</v>
          </cell>
          <cell r="H7">
            <v>501451515.223</v>
          </cell>
          <cell r="I7">
            <v>474636247.779</v>
          </cell>
          <cell r="J7">
            <v>433918203.5</v>
          </cell>
          <cell r="K7">
            <v>418172961.451</v>
          </cell>
          <cell r="L7">
            <v>405424958.593</v>
          </cell>
          <cell r="M7">
            <v>391792304.915</v>
          </cell>
          <cell r="N7">
            <v>403453684.654</v>
          </cell>
          <cell r="O7">
            <v>387634702.09</v>
          </cell>
          <cell r="P7">
            <v>368846417.229</v>
          </cell>
          <cell r="Q7">
            <v>350837943.307</v>
          </cell>
          <cell r="R7">
            <v>353105968.982</v>
          </cell>
          <cell r="S7">
            <v>362382684.031</v>
          </cell>
          <cell r="T7">
            <v>351856000.953</v>
          </cell>
          <cell r="U7">
            <v>367567387.211</v>
          </cell>
          <cell r="V7">
            <v>358764588.501</v>
          </cell>
          <cell r="W7">
            <v>352668379.337</v>
          </cell>
          <cell r="X7">
            <v>361983654.287</v>
          </cell>
        </row>
        <row r="8">
          <cell r="A8" t="str">
            <v>NewEU12_GWP_Energy Industries (Power Production 1A1a)</v>
          </cell>
          <cell r="B8" t="str">
            <v>NewEU12</v>
          </cell>
          <cell r="C8" t="str">
            <v>GWP</v>
          </cell>
          <cell r="D8" t="str">
            <v>Mg CO2 Eq</v>
          </cell>
          <cell r="E8">
            <v>12</v>
          </cell>
          <cell r="F8" t="str">
            <v>Energy Industries (Power Production 1A1a)</v>
          </cell>
          <cell r="G8">
            <v>1.1</v>
          </cell>
          <cell r="H8">
            <v>504024649.919122</v>
          </cell>
          <cell r="I8">
            <v>477165064.432992</v>
          </cell>
          <cell r="J8">
            <v>436380989.473288</v>
          </cell>
          <cell r="K8">
            <v>420599681.127957</v>
          </cell>
          <cell r="L8">
            <v>407828237.479559</v>
          </cell>
          <cell r="M8">
            <v>394086510.835148</v>
          </cell>
          <cell r="N8">
            <v>405844360.11669</v>
          </cell>
          <cell r="O8">
            <v>389984238.197548</v>
          </cell>
          <cell r="P8">
            <v>371177979.44584</v>
          </cell>
          <cell r="Q8">
            <v>353109309.302238</v>
          </cell>
          <cell r="R8">
            <v>355396416.101414</v>
          </cell>
          <cell r="S8">
            <v>364739523.65334</v>
          </cell>
          <cell r="T8">
            <v>354226184.409972</v>
          </cell>
          <cell r="U8">
            <v>370068855.053843</v>
          </cell>
          <cell r="V8">
            <v>361294587.878094</v>
          </cell>
          <cell r="W8">
            <v>355183778.825825</v>
          </cell>
          <cell r="X8">
            <v>364582811.958853</v>
          </cell>
        </row>
        <row r="9">
          <cell r="A9" t="str">
            <v>NewEU12_N2O_Energy Industries (Power Production 1A1a)</v>
          </cell>
          <cell r="B9" t="str">
            <v>NewEU12</v>
          </cell>
          <cell r="C9" t="str">
            <v>N2O</v>
          </cell>
          <cell r="D9" t="str">
            <v>Mg</v>
          </cell>
          <cell r="E9">
            <v>12</v>
          </cell>
          <cell r="F9" t="str">
            <v>Energy Industries (Power Production 1A1a)</v>
          </cell>
          <cell r="G9">
            <v>1.1</v>
          </cell>
          <cell r="H9">
            <v>7728.56026569</v>
          </cell>
          <cell r="I9">
            <v>7608.75886032</v>
          </cell>
          <cell r="J9">
            <v>7448.30128842</v>
          </cell>
          <cell r="K9">
            <v>7349.79755833</v>
          </cell>
          <cell r="L9">
            <v>7291.26321852</v>
          </cell>
          <cell r="M9">
            <v>6993.01580553</v>
          </cell>
          <cell r="N9">
            <v>7283.70450246</v>
          </cell>
          <cell r="O9">
            <v>7161.34167885</v>
          </cell>
          <cell r="P9">
            <v>7119.16344972</v>
          </cell>
          <cell r="Q9">
            <v>6954.78777332</v>
          </cell>
          <cell r="R9">
            <v>7027.8042426</v>
          </cell>
          <cell r="S9">
            <v>7223.58471852</v>
          </cell>
          <cell r="T9">
            <v>7274.02948506</v>
          </cell>
          <cell r="U9">
            <v>7679.99112224</v>
          </cell>
          <cell r="V9">
            <v>7746.26903856</v>
          </cell>
          <cell r="W9">
            <v>7669.94712402</v>
          </cell>
          <cell r="X9">
            <v>7940.40068156</v>
          </cell>
        </row>
        <row r="10">
          <cell r="A10" t="str">
            <v>NewEU12_NH3_Energy Industries (Power Production 1A1a)</v>
          </cell>
          <cell r="B10" t="str">
            <v>NewEU12</v>
          </cell>
          <cell r="C10" t="str">
            <v>NH3</v>
          </cell>
          <cell r="D10" t="str">
            <v>Mg</v>
          </cell>
          <cell r="E10">
            <v>12</v>
          </cell>
          <cell r="F10" t="str">
            <v>Energy Industries (Power Production 1A1a)</v>
          </cell>
          <cell r="G10">
            <v>1.1</v>
          </cell>
          <cell r="H10">
            <v>119.88006585</v>
          </cell>
          <cell r="I10">
            <v>118.58695668</v>
          </cell>
          <cell r="J10">
            <v>117.91414767</v>
          </cell>
          <cell r="K10">
            <v>110.80927524</v>
          </cell>
          <cell r="L10">
            <v>108.03603693</v>
          </cell>
          <cell r="M10">
            <v>109.76908456</v>
          </cell>
          <cell r="N10">
            <v>117.87489586</v>
          </cell>
          <cell r="O10">
            <v>133.98149843</v>
          </cell>
          <cell r="P10">
            <v>143.43693154</v>
          </cell>
          <cell r="Q10">
            <v>135.40761971</v>
          </cell>
          <cell r="R10">
            <v>133.67522601</v>
          </cell>
          <cell r="S10">
            <v>139.18091212</v>
          </cell>
          <cell r="T10">
            <v>134.356797607</v>
          </cell>
          <cell r="U10">
            <v>145.59867748</v>
          </cell>
          <cell r="V10">
            <v>138.2075273</v>
          </cell>
          <cell r="W10">
            <v>185.47203256</v>
          </cell>
          <cell r="X10">
            <v>188.12176309</v>
          </cell>
        </row>
        <row r="11">
          <cell r="A11" t="str">
            <v>NewEU12_NMVOC_Energy Industries (Power Production 1A1a)</v>
          </cell>
          <cell r="B11" t="str">
            <v>NewEU12</v>
          </cell>
          <cell r="C11" t="str">
            <v>NMVOC</v>
          </cell>
          <cell r="D11" t="str">
            <v>Mg</v>
          </cell>
          <cell r="E11">
            <v>12</v>
          </cell>
          <cell r="F11" t="str">
            <v>Energy Industries (Power Production 1A1a)</v>
          </cell>
          <cell r="G11">
            <v>1.1</v>
          </cell>
          <cell r="H11">
            <v>27736.1451745</v>
          </cell>
          <cell r="I11">
            <v>27573.0551817</v>
          </cell>
          <cell r="J11">
            <v>24524.7538522</v>
          </cell>
          <cell r="K11">
            <v>23968.9553778</v>
          </cell>
          <cell r="L11">
            <v>26389.0028384</v>
          </cell>
          <cell r="M11">
            <v>29886.6875467</v>
          </cell>
          <cell r="N11">
            <v>30964.0708246</v>
          </cell>
          <cell r="O11">
            <v>29492.5363206</v>
          </cell>
          <cell r="P11">
            <v>26714.0305796</v>
          </cell>
          <cell r="Q11">
            <v>24998.2066172</v>
          </cell>
          <cell r="R11">
            <v>23822.0024677</v>
          </cell>
          <cell r="S11">
            <v>25832.3479633</v>
          </cell>
          <cell r="T11">
            <v>27598.195554</v>
          </cell>
          <cell r="U11">
            <v>27457.5938175</v>
          </cell>
          <cell r="V11">
            <v>32745.4645674</v>
          </cell>
          <cell r="W11">
            <v>34893.3570188</v>
          </cell>
          <cell r="X11">
            <v>38044.7524597</v>
          </cell>
        </row>
        <row r="12">
          <cell r="A12" t="str">
            <v>NewEU12_NOx_Energy Industries (Power Production 1A1a)</v>
          </cell>
          <cell r="B12" t="str">
            <v>NewEU12</v>
          </cell>
          <cell r="C12" t="str">
            <v>NOx</v>
          </cell>
          <cell r="D12" t="str">
            <v>Mg</v>
          </cell>
          <cell r="E12">
            <v>12</v>
          </cell>
          <cell r="F12" t="str">
            <v>Energy Industries (Power Production 1A1a)</v>
          </cell>
          <cell r="G12">
            <v>1.1</v>
          </cell>
          <cell r="H12">
            <v>1429043.37144343</v>
          </cell>
          <cell r="I12">
            <v>1312714.98674</v>
          </cell>
          <cell r="J12">
            <v>1223376.14138</v>
          </cell>
          <cell r="K12">
            <v>1220087.291538</v>
          </cell>
          <cell r="L12">
            <v>960130.312835</v>
          </cell>
          <cell r="M12">
            <v>986599.587437</v>
          </cell>
          <cell r="N12">
            <v>951816.730537</v>
          </cell>
          <cell r="O12">
            <v>854679.947687</v>
          </cell>
          <cell r="P12">
            <v>742189.805307</v>
          </cell>
          <cell r="Q12">
            <v>667942.046025</v>
          </cell>
          <cell r="R12">
            <v>606204.36897</v>
          </cell>
          <cell r="S12">
            <v>655806.629459</v>
          </cell>
          <cell r="T12">
            <v>639090.07212</v>
          </cell>
          <cell r="U12">
            <v>656866.082174</v>
          </cell>
          <cell r="V12">
            <v>632980.073898</v>
          </cell>
          <cell r="W12">
            <v>593419.048819</v>
          </cell>
          <cell r="X12">
            <v>637727.417922</v>
          </cell>
        </row>
        <row r="13">
          <cell r="A13" t="str">
            <v>NewEU12_Particulate Formation_Energy Industries (Power Production 1A1a)</v>
          </cell>
          <cell r="B13" t="str">
            <v>NewEU12</v>
          </cell>
          <cell r="C13" t="str">
            <v>Particulate Formation</v>
          </cell>
          <cell r="D13" t="str">
            <v>Mg Particulate Formation Eq</v>
          </cell>
          <cell r="E13">
            <v>12</v>
          </cell>
          <cell r="F13" t="str">
            <v>Energy Industries (Power Production 1A1a)</v>
          </cell>
          <cell r="G13">
            <v>1.1</v>
          </cell>
          <cell r="H13">
            <v>4052917.20425356</v>
          </cell>
          <cell r="I13">
            <v>3765349.42541368</v>
          </cell>
          <cell r="J13">
            <v>3553677.10493971</v>
          </cell>
          <cell r="K13">
            <v>3489915.21205359</v>
          </cell>
          <cell r="L13">
            <v>3126428.32557024</v>
          </cell>
          <cell r="M13">
            <v>3043507.77934288</v>
          </cell>
          <cell r="N13">
            <v>2845366.69651751</v>
          </cell>
          <cell r="O13">
            <v>2893393.20592775</v>
          </cell>
          <cell r="P13">
            <v>2531455.03939435</v>
          </cell>
          <cell r="Q13">
            <v>2310576.11708201</v>
          </cell>
          <cell r="R13">
            <v>2143646.02333513</v>
          </cell>
          <cell r="S13">
            <v>2194078.27677448</v>
          </cell>
          <cell r="T13">
            <v>2035788.28859809</v>
          </cell>
          <cell r="U13">
            <v>2028258.09979369</v>
          </cell>
          <cell r="V13">
            <v>1889977.96540829</v>
          </cell>
          <cell r="W13">
            <v>1880107.42458684</v>
          </cell>
          <cell r="X13">
            <v>1991210.29472306</v>
          </cell>
        </row>
        <row r="14">
          <cell r="A14" t="str">
            <v>NewEU12_PM10_Energy Industries (Power Production 1A1a)</v>
          </cell>
          <cell r="B14" t="str">
            <v>NewEU12</v>
          </cell>
          <cell r="C14" t="str">
            <v>PM10</v>
          </cell>
          <cell r="D14" t="str">
            <v>Mg</v>
          </cell>
          <cell r="E14">
            <v>12</v>
          </cell>
          <cell r="F14" t="str">
            <v>Energy Industries (Power Production 1A1a)</v>
          </cell>
          <cell r="G14">
            <v>1.1</v>
          </cell>
          <cell r="H14">
            <v>234981.2790402</v>
          </cell>
          <cell r="I14">
            <v>215366.2790402</v>
          </cell>
          <cell r="J14">
            <v>195755.2790402</v>
          </cell>
          <cell r="K14">
            <v>176148.2790402</v>
          </cell>
          <cell r="L14">
            <v>156544.2790402</v>
          </cell>
          <cell r="M14">
            <v>136944.2790402</v>
          </cell>
          <cell r="N14">
            <v>136000.2790402</v>
          </cell>
          <cell r="O14">
            <v>135056.2790402</v>
          </cell>
          <cell r="P14">
            <v>134113.2790402</v>
          </cell>
          <cell r="Q14">
            <v>133169.2790402</v>
          </cell>
          <cell r="R14">
            <v>132226.2790402</v>
          </cell>
          <cell r="S14">
            <v>131326.2818651</v>
          </cell>
          <cell r="T14">
            <v>126093.0664066</v>
          </cell>
          <cell r="U14">
            <v>122097.184269</v>
          </cell>
          <cell r="V14">
            <v>121519.2991925</v>
          </cell>
          <cell r="W14">
            <v>117797.4183081</v>
          </cell>
          <cell r="X14">
            <v>111836.3687846</v>
          </cell>
        </row>
        <row r="15">
          <cell r="A15" t="str">
            <v>NewEU12_PM2.5_Energy Industries (Power Production 1A1a)</v>
          </cell>
          <cell r="B15" t="str">
            <v>NewEU12</v>
          </cell>
          <cell r="C15" t="str">
            <v>PM2.5</v>
          </cell>
          <cell r="D15" t="str">
            <v>Mg</v>
          </cell>
          <cell r="E15">
            <v>12</v>
          </cell>
          <cell r="F15" t="str">
            <v>Energy Industries (Power Production 1A1a)</v>
          </cell>
          <cell r="G15">
            <v>1.1</v>
          </cell>
          <cell r="H15">
            <v>81094.7466842</v>
          </cell>
          <cell r="I15">
            <v>75697.7466842</v>
          </cell>
          <cell r="J15">
            <v>70297.7466842</v>
          </cell>
          <cell r="K15">
            <v>64894.7466842</v>
          </cell>
          <cell r="L15">
            <v>59487.7466842</v>
          </cell>
          <cell r="M15">
            <v>54077.7466842</v>
          </cell>
          <cell r="N15">
            <v>53762.7466842</v>
          </cell>
          <cell r="O15">
            <v>53447.7466842</v>
          </cell>
          <cell r="P15">
            <v>53131.7466842</v>
          </cell>
          <cell r="Q15">
            <v>52816.7466842</v>
          </cell>
          <cell r="R15">
            <v>52501.7466842</v>
          </cell>
          <cell r="S15">
            <v>52111.4815205</v>
          </cell>
          <cell r="T15">
            <v>51334.7804539</v>
          </cell>
          <cell r="U15">
            <v>49139.6773675</v>
          </cell>
          <cell r="V15">
            <v>49248.0341231</v>
          </cell>
          <cell r="W15">
            <v>50116.108879</v>
          </cell>
          <cell r="X15">
            <v>48668.2939115</v>
          </cell>
        </row>
        <row r="16">
          <cell r="A16" t="str">
            <v>NewEU12_SOx_Energy Industries (Power Production 1A1a)</v>
          </cell>
          <cell r="B16" t="str">
            <v>NewEU12</v>
          </cell>
          <cell r="C16" t="str">
            <v>SOx</v>
          </cell>
          <cell r="D16" t="str">
            <v>Mg</v>
          </cell>
          <cell r="E16">
            <v>12</v>
          </cell>
          <cell r="F16" t="str">
            <v>Energy Industries (Power Production 1A1a)</v>
          </cell>
          <cell r="G16">
            <v>1.1</v>
          </cell>
          <cell r="H16">
            <v>4741298.21315</v>
          </cell>
          <cell r="I16">
            <v>4434663.0785</v>
          </cell>
          <cell r="J16">
            <v>4224583.99339</v>
          </cell>
          <cell r="K16">
            <v>4148183.70097</v>
          </cell>
          <cell r="L16">
            <v>3935000.42254</v>
          </cell>
          <cell r="M16">
            <v>3774602.9836</v>
          </cell>
          <cell r="N16">
            <v>3466096.76791</v>
          </cell>
          <cell r="O16">
            <v>3715060.7866</v>
          </cell>
          <cell r="P16">
            <v>3229857.28157</v>
          </cell>
          <cell r="Q16">
            <v>2943576.25308</v>
          </cell>
          <cell r="R16">
            <v>2736804.347142</v>
          </cell>
          <cell r="S16">
            <v>2751024.231855</v>
          </cell>
          <cell r="T16">
            <v>2494833.278473</v>
          </cell>
          <cell r="U16">
            <v>2459306.629737</v>
          </cell>
          <cell r="V16">
            <v>2243236.571052</v>
          </cell>
          <cell r="W16">
            <v>2296263.965217</v>
          </cell>
          <cell r="X16">
            <v>2440839.6300717</v>
          </cell>
        </row>
        <row r="17">
          <cell r="A17" t="str">
            <v>NewEU12_TOFP_Energy Industries (Power Production 1A1a)</v>
          </cell>
          <cell r="B17" t="str">
            <v>NewEU12</v>
          </cell>
          <cell r="C17" t="str">
            <v>TOFP</v>
          </cell>
          <cell r="D17" t="str">
            <v>Mg TOFP Eq</v>
          </cell>
          <cell r="E17">
            <v>12</v>
          </cell>
          <cell r="F17" t="str">
            <v>Energy Industries (Power Production 1A1a)</v>
          </cell>
          <cell r="G17">
            <v>1.1</v>
          </cell>
          <cell r="H17">
            <v>1804895.91920048</v>
          </cell>
          <cell r="I17">
            <v>1667006.7859591</v>
          </cell>
          <cell r="J17">
            <v>1558264.16518206</v>
          </cell>
          <cell r="K17">
            <v>1555906.29473208</v>
          </cell>
          <cell r="L17">
            <v>1232418.01872892</v>
          </cell>
          <cell r="M17">
            <v>1271524.28306827</v>
          </cell>
          <cell r="N17">
            <v>1226011.6363602</v>
          </cell>
          <cell r="O17">
            <v>1106659.38636245</v>
          </cell>
          <cell r="P17">
            <v>963821.028434878</v>
          </cell>
          <cell r="Q17">
            <v>865857.156875519</v>
          </cell>
          <cell r="R17">
            <v>774297.519023092</v>
          </cell>
          <cell r="S17">
            <v>837143.782446603</v>
          </cell>
          <cell r="T17">
            <v>818307.044717096</v>
          </cell>
          <cell r="U17">
            <v>838942.317317779</v>
          </cell>
          <cell r="V17">
            <v>815701.656708304</v>
          </cell>
          <cell r="W17">
            <v>768752.70260273</v>
          </cell>
          <cell r="X17">
            <v>826291.333498359</v>
          </cell>
        </row>
        <row r="18">
          <cell r="A18" t="str">
            <v>EU15_Acidifying Potential_Energy Industries (Power Production 1A1a)</v>
          </cell>
          <cell r="B18" t="str">
            <v>EU15</v>
          </cell>
          <cell r="C18" t="str">
            <v>Acidifying Potential</v>
          </cell>
          <cell r="D18" t="str">
            <v>Mg Acidifying Potential Eq</v>
          </cell>
          <cell r="E18">
            <v>12</v>
          </cell>
          <cell r="F18" t="str">
            <v>Energy Industries (Power Production 1A1a)</v>
          </cell>
          <cell r="G18">
            <v>1.1</v>
          </cell>
          <cell r="H18">
            <v>324240.191567119</v>
          </cell>
          <cell r="I18">
            <v>303226.709452227</v>
          </cell>
          <cell r="J18">
            <v>282656.556737995</v>
          </cell>
          <cell r="K18">
            <v>249237.796848734</v>
          </cell>
          <cell r="L18">
            <v>228026.798727129</v>
          </cell>
          <cell r="M18">
            <v>209172.307082193</v>
          </cell>
          <cell r="N18">
            <v>187491.512424007</v>
          </cell>
          <cell r="O18">
            <v>169700.196994474</v>
          </cell>
          <cell r="P18">
            <v>161340.039975042</v>
          </cell>
          <cell r="Q18">
            <v>142755.414393122</v>
          </cell>
          <cell r="R18">
            <v>132875.046462768</v>
          </cell>
          <cell r="S18">
            <v>127169.027001083</v>
          </cell>
          <cell r="T18">
            <v>128665.835221656</v>
          </cell>
          <cell r="U18">
            <v>121546.367466809</v>
          </cell>
          <cell r="V18">
            <v>114668.234306303</v>
          </cell>
          <cell r="W18">
            <v>107828.187672288</v>
          </cell>
          <cell r="X18">
            <v>101081.295781602</v>
          </cell>
        </row>
        <row r="19">
          <cell r="A19" t="str">
            <v>EU15_CH4_Energy Industries (Power Production 1A1a)</v>
          </cell>
          <cell r="B19" t="str">
            <v>EU15</v>
          </cell>
          <cell r="C19" t="str">
            <v>CH4</v>
          </cell>
          <cell r="D19" t="str">
            <v>Mg</v>
          </cell>
          <cell r="E19">
            <v>12</v>
          </cell>
          <cell r="F19" t="str">
            <v>Energy Industries (Power Production 1A1a)</v>
          </cell>
          <cell r="G19">
            <v>1.1</v>
          </cell>
          <cell r="H19">
            <v>19526.37220955</v>
          </cell>
          <cell r="I19">
            <v>20097.522237189</v>
          </cell>
          <cell r="J19">
            <v>20100.971403229</v>
          </cell>
          <cell r="K19">
            <v>21754.979173682</v>
          </cell>
          <cell r="L19">
            <v>25236.825205313</v>
          </cell>
          <cell r="M19">
            <v>30946.183975806</v>
          </cell>
          <cell r="N19">
            <v>35825.090881354</v>
          </cell>
          <cell r="O19">
            <v>34837.078266482</v>
          </cell>
          <cell r="P19">
            <v>37076.126444021</v>
          </cell>
          <cell r="Q19">
            <v>37335.183300011</v>
          </cell>
          <cell r="R19">
            <v>36965.60116544</v>
          </cell>
          <cell r="S19">
            <v>39710.06872509</v>
          </cell>
          <cell r="T19">
            <v>40994.46428274</v>
          </cell>
          <cell r="U19">
            <v>42685.07064364</v>
          </cell>
          <cell r="V19">
            <v>43347.7104518</v>
          </cell>
          <cell r="W19">
            <v>42651.18453387</v>
          </cell>
          <cell r="X19">
            <v>41960.6156995</v>
          </cell>
        </row>
        <row r="20">
          <cell r="A20" t="str">
            <v>EU15_CO_Energy Industries (Power Production 1A1a)</v>
          </cell>
          <cell r="B20" t="str">
            <v>EU15</v>
          </cell>
          <cell r="C20" t="str">
            <v>CO</v>
          </cell>
          <cell r="D20" t="str">
            <v>Mg</v>
          </cell>
          <cell r="E20">
            <v>12</v>
          </cell>
          <cell r="F20" t="str">
            <v>Energy Industries (Power Production 1A1a)</v>
          </cell>
          <cell r="G20">
            <v>1.1</v>
          </cell>
          <cell r="H20">
            <v>361029.521514</v>
          </cell>
          <cell r="I20">
            <v>354151.880428</v>
          </cell>
          <cell r="J20">
            <v>345907.889251</v>
          </cell>
          <cell r="K20">
            <v>330346.5067251</v>
          </cell>
          <cell r="L20">
            <v>350359.106509</v>
          </cell>
          <cell r="M20">
            <v>361444.415348</v>
          </cell>
          <cell r="N20">
            <v>363403.551052</v>
          </cell>
          <cell r="O20">
            <v>297661.01724</v>
          </cell>
          <cell r="P20">
            <v>319330.709224</v>
          </cell>
          <cell r="Q20">
            <v>320642.479731</v>
          </cell>
          <cell r="R20">
            <v>348305.435491</v>
          </cell>
          <cell r="S20">
            <v>350873.850825</v>
          </cell>
          <cell r="T20">
            <v>363041.316765</v>
          </cell>
          <cell r="U20">
            <v>391708.382285</v>
          </cell>
          <cell r="V20">
            <v>382376.896828</v>
          </cell>
          <cell r="W20">
            <v>388671.466972</v>
          </cell>
          <cell r="X20">
            <v>390534.486483</v>
          </cell>
        </row>
        <row r="21">
          <cell r="A21" t="str">
            <v>EU15_CO2_Energy Industries (Power Production 1A1a)</v>
          </cell>
          <cell r="B21" t="str">
            <v>EU15</v>
          </cell>
          <cell r="C21" t="str">
            <v>CO2</v>
          </cell>
          <cell r="D21" t="str">
            <v>Mg</v>
          </cell>
          <cell r="E21">
            <v>12</v>
          </cell>
          <cell r="F21" t="str">
            <v>Energy Industries (Power Production 1A1a)</v>
          </cell>
          <cell r="G21">
            <v>1.1</v>
          </cell>
          <cell r="H21">
            <v>949075779.15</v>
          </cell>
          <cell r="I21">
            <v>961106933.514</v>
          </cell>
          <cell r="J21">
            <v>933319668.225</v>
          </cell>
          <cell r="K21">
            <v>886148675.875</v>
          </cell>
          <cell r="L21">
            <v>893002152.895</v>
          </cell>
          <cell r="M21">
            <v>901026280.1782</v>
          </cell>
          <cell r="N21">
            <v>918833142.2125</v>
          </cell>
          <cell r="O21">
            <v>883577407.3969</v>
          </cell>
          <cell r="P21">
            <v>920791808.1564</v>
          </cell>
          <cell r="Q21">
            <v>906275166.5573</v>
          </cell>
          <cell r="R21">
            <v>935652415.6288</v>
          </cell>
          <cell r="S21">
            <v>960339540.849</v>
          </cell>
          <cell r="T21">
            <v>990508385.886</v>
          </cell>
          <cell r="U21">
            <v>1025379667.761</v>
          </cell>
          <cell r="V21">
            <v>1018880370.466</v>
          </cell>
          <cell r="W21">
            <v>1012209538.407</v>
          </cell>
          <cell r="X21">
            <v>1018340659.945</v>
          </cell>
        </row>
        <row r="22">
          <cell r="A22" t="str">
            <v>EU15_GWP_Energy Industries (Power Production 1A1a)</v>
          </cell>
          <cell r="B22" t="str">
            <v>EU15</v>
          </cell>
          <cell r="C22" t="str">
            <v>GWP</v>
          </cell>
          <cell r="D22" t="str">
            <v>Mg CO2 Eq</v>
          </cell>
          <cell r="E22">
            <v>12</v>
          </cell>
          <cell r="F22" t="str">
            <v>Energy Industries (Power Production 1A1a)</v>
          </cell>
          <cell r="G22">
            <v>1.1</v>
          </cell>
          <cell r="H22">
            <v>957124942.150541</v>
          </cell>
          <cell r="I22">
            <v>969476456.236306</v>
          </cell>
          <cell r="J22">
            <v>941578202.157728</v>
          </cell>
          <cell r="K22">
            <v>893961482.119172</v>
          </cell>
          <cell r="L22">
            <v>900924236.621872</v>
          </cell>
          <cell r="M22">
            <v>909182532.700868</v>
          </cell>
          <cell r="N22">
            <v>927456334.784567</v>
          </cell>
          <cell r="O22">
            <v>891747742.750304</v>
          </cell>
          <cell r="P22">
            <v>929346913.22792</v>
          </cell>
          <cell r="Q22">
            <v>914514500.505808</v>
          </cell>
          <cell r="R22">
            <v>944089829.32525</v>
          </cell>
          <cell r="S22">
            <v>969174682.632662</v>
          </cell>
          <cell r="T22">
            <v>999433312.29935</v>
          </cell>
          <cell r="U22">
            <v>1034674272.67324</v>
          </cell>
          <cell r="V22">
            <v>1028121092.50036</v>
          </cell>
          <cell r="W22">
            <v>1021371947.43242</v>
          </cell>
          <cell r="X22">
            <v>1027687850.81434</v>
          </cell>
        </row>
        <row r="23">
          <cell r="A23" t="str">
            <v>EU15_N2O_Energy Industries (Power Production 1A1a)</v>
          </cell>
          <cell r="B23" t="str">
            <v>EU15</v>
          </cell>
          <cell r="C23" t="str">
            <v>N2O</v>
          </cell>
          <cell r="D23" t="str">
            <v>Mg</v>
          </cell>
          <cell r="E23">
            <v>12</v>
          </cell>
          <cell r="F23" t="str">
            <v>Energy Industries (Power Production 1A1a)</v>
          </cell>
          <cell r="G23">
            <v>1.1</v>
          </cell>
          <cell r="H23">
            <v>24642.287690777</v>
          </cell>
          <cell r="I23">
            <v>25637.015339759</v>
          </cell>
          <cell r="J23">
            <v>25278.753333097</v>
          </cell>
          <cell r="K23">
            <v>23728.876392014</v>
          </cell>
          <cell r="L23">
            <v>23845.517411484</v>
          </cell>
          <cell r="M23">
            <v>24214.137610245</v>
          </cell>
          <cell r="N23">
            <v>25389.889237287</v>
          </cell>
          <cell r="O23">
            <v>23995.989386479</v>
          </cell>
          <cell r="P23">
            <v>25085.504568372</v>
          </cell>
          <cell r="Q23">
            <v>24049.339029704</v>
          </cell>
          <cell r="R23">
            <v>24713.342167665</v>
          </cell>
          <cell r="S23">
            <v>25810.420453018</v>
          </cell>
          <cell r="T23">
            <v>26013.040849718</v>
          </cell>
          <cell r="U23">
            <v>27091.027189426</v>
          </cell>
          <cell r="V23">
            <v>26872.3229512</v>
          </cell>
          <cell r="W23">
            <v>26666.8843555</v>
          </cell>
          <cell r="X23">
            <v>27309.7352892</v>
          </cell>
        </row>
        <row r="24">
          <cell r="A24" t="str">
            <v>EU15_NH3_Energy Industries (Power Production 1A1a)</v>
          </cell>
          <cell r="B24" t="str">
            <v>EU15</v>
          </cell>
          <cell r="C24" t="str">
            <v>NH3</v>
          </cell>
          <cell r="D24" t="str">
            <v>Mg</v>
          </cell>
          <cell r="E24">
            <v>12</v>
          </cell>
          <cell r="F24" t="str">
            <v>Energy Industries (Power Production 1A1a)</v>
          </cell>
          <cell r="G24">
            <v>1.1</v>
          </cell>
          <cell r="H24">
            <v>3332.267726902</v>
          </cell>
          <cell r="I24">
            <v>3409.883480102</v>
          </cell>
          <cell r="J24">
            <v>3447.055736538</v>
          </cell>
          <cell r="K24">
            <v>3490.427288871</v>
          </cell>
          <cell r="L24">
            <v>3674.419609317</v>
          </cell>
          <cell r="M24">
            <v>3759.692129531</v>
          </cell>
          <cell r="N24">
            <v>3703.914205727</v>
          </cell>
          <cell r="O24">
            <v>3414.860045455</v>
          </cell>
          <cell r="P24">
            <v>3318.700972679</v>
          </cell>
          <cell r="Q24">
            <v>3347.076783698</v>
          </cell>
          <cell r="R24">
            <v>3260.3041465</v>
          </cell>
          <cell r="S24">
            <v>3602.744643034</v>
          </cell>
          <cell r="T24">
            <v>3671.015646112</v>
          </cell>
          <cell r="U24">
            <v>3897.81953921</v>
          </cell>
          <cell r="V24">
            <v>4055.95725046</v>
          </cell>
          <cell r="W24">
            <v>4222.52222001</v>
          </cell>
          <cell r="X24">
            <v>4310.869593572</v>
          </cell>
        </row>
        <row r="25">
          <cell r="A25" t="str">
            <v>EU15_NMVOC_Energy Industries (Power Production 1A1a)</v>
          </cell>
          <cell r="B25" t="str">
            <v>EU15</v>
          </cell>
          <cell r="C25" t="str">
            <v>NMVOC</v>
          </cell>
          <cell r="D25" t="str">
            <v>Mg</v>
          </cell>
          <cell r="E25">
            <v>12</v>
          </cell>
          <cell r="F25" t="str">
            <v>Energy Industries (Power Production 1A1a)</v>
          </cell>
          <cell r="G25">
            <v>1.1</v>
          </cell>
          <cell r="H25">
            <v>36377.7456574</v>
          </cell>
          <cell r="I25">
            <v>36749.4027405</v>
          </cell>
          <cell r="J25">
            <v>37139.3163402</v>
          </cell>
          <cell r="K25">
            <v>35538.2140147</v>
          </cell>
          <cell r="L25">
            <v>37080.6230514</v>
          </cell>
          <cell r="M25">
            <v>40890.1534656</v>
          </cell>
          <cell r="N25">
            <v>42931.1716451</v>
          </cell>
          <cell r="O25">
            <v>38252.3949665</v>
          </cell>
          <cell r="P25">
            <v>38872.1342467</v>
          </cell>
          <cell r="Q25">
            <v>41187.1618708</v>
          </cell>
          <cell r="R25">
            <v>41878.3420104</v>
          </cell>
          <cell r="S25">
            <v>40445.3852326</v>
          </cell>
          <cell r="T25">
            <v>42247.8294648</v>
          </cell>
          <cell r="U25">
            <v>41126.629186</v>
          </cell>
          <cell r="V25">
            <v>41740.3171859</v>
          </cell>
          <cell r="W25">
            <v>41441.1012888</v>
          </cell>
          <cell r="X25">
            <v>40774.1116128</v>
          </cell>
        </row>
        <row r="26">
          <cell r="A26" t="str">
            <v>EU15_NOx_Energy Industries (Power Production 1A1a)</v>
          </cell>
          <cell r="B26" t="str">
            <v>EU15</v>
          </cell>
          <cell r="C26" t="str">
            <v>NOx</v>
          </cell>
          <cell r="D26" t="str">
            <v>Mg</v>
          </cell>
          <cell r="E26">
            <v>12</v>
          </cell>
          <cell r="F26" t="str">
            <v>Energy Industries (Power Production 1A1a)</v>
          </cell>
          <cell r="G26">
            <v>1.1</v>
          </cell>
          <cell r="H26">
            <v>2458625.91144</v>
          </cell>
          <cell r="I26">
            <v>2395680.02011</v>
          </cell>
          <cell r="J26">
            <v>2259051.967692</v>
          </cell>
          <cell r="K26">
            <v>2009095.3245</v>
          </cell>
          <cell r="L26">
            <v>1908596.349513</v>
          </cell>
          <cell r="M26">
            <v>1840229.535548</v>
          </cell>
          <cell r="N26">
            <v>1782193.625041</v>
          </cell>
          <cell r="O26">
            <v>1618483.550825</v>
          </cell>
          <cell r="P26">
            <v>1529087.352947</v>
          </cell>
          <cell r="Q26">
            <v>1445380.783291</v>
          </cell>
          <cell r="R26">
            <v>1480003.524151</v>
          </cell>
          <cell r="S26">
            <v>1465422.204383</v>
          </cell>
          <cell r="T26">
            <v>1507339.219727</v>
          </cell>
          <cell r="U26">
            <v>1545911.074222</v>
          </cell>
          <cell r="V26">
            <v>1504989.2748</v>
          </cell>
          <cell r="W26">
            <v>1502870.34071</v>
          </cell>
          <cell r="X26">
            <v>1462079.3273</v>
          </cell>
        </row>
        <row r="27">
          <cell r="A27" t="str">
            <v>EU15_Particulate Formation_Energy Industries (Power Production 1A1a)</v>
          </cell>
          <cell r="B27" t="str">
            <v>EU15</v>
          </cell>
          <cell r="C27" t="str">
            <v>Particulate Formation</v>
          </cell>
          <cell r="D27" t="str">
            <v>Mg Particulate Formation Eq</v>
          </cell>
          <cell r="E27">
            <v>12</v>
          </cell>
          <cell r="F27" t="str">
            <v>Energy Industries (Power Production 1A1a)</v>
          </cell>
          <cell r="G27">
            <v>1.1</v>
          </cell>
          <cell r="H27">
            <v>7036589.36963972</v>
          </cell>
          <cell r="I27">
            <v>6642302.60727547</v>
          </cell>
          <cell r="J27">
            <v>6210840.26939824</v>
          </cell>
          <cell r="K27">
            <v>5490938.2282547</v>
          </cell>
          <cell r="L27">
            <v>5065725.84631584</v>
          </cell>
          <cell r="M27">
            <v>4690261.45576812</v>
          </cell>
          <cell r="N27">
            <v>4279693.64550084</v>
          </cell>
          <cell r="O27">
            <v>3876767.59194037</v>
          </cell>
          <cell r="P27">
            <v>3678781.99350635</v>
          </cell>
          <cell r="Q27">
            <v>3303422.24946972</v>
          </cell>
          <cell r="R27">
            <v>3151736.3049044</v>
          </cell>
          <cell r="S27">
            <v>3035412.61504652</v>
          </cell>
          <cell r="T27">
            <v>3075986.40184975</v>
          </cell>
          <cell r="U27">
            <v>2966049.89773455</v>
          </cell>
          <cell r="V27">
            <v>2824046.59202715</v>
          </cell>
          <cell r="W27">
            <v>2702340.52531557</v>
          </cell>
          <cell r="X27">
            <v>2562048.47308857</v>
          </cell>
        </row>
        <row r="28">
          <cell r="A28" t="str">
            <v>EU15_PM10_Energy Industries (Power Production 1A1a)</v>
          </cell>
          <cell r="B28" t="str">
            <v>EU15</v>
          </cell>
          <cell r="C28" t="str">
            <v>PM10</v>
          </cell>
          <cell r="D28" t="str">
            <v>Mg</v>
          </cell>
          <cell r="E28">
            <v>12</v>
          </cell>
          <cell r="F28" t="str">
            <v>Energy Industries (Power Production 1A1a)</v>
          </cell>
          <cell r="G28">
            <v>1.1</v>
          </cell>
          <cell r="H28">
            <v>194970.7080599</v>
          </cell>
          <cell r="I28">
            <v>195572.760615</v>
          </cell>
          <cell r="J28">
            <v>188484.7181467</v>
          </cell>
          <cell r="K28">
            <v>172140.2674909</v>
          </cell>
          <cell r="L28">
            <v>164209.6411029</v>
          </cell>
          <cell r="M28">
            <v>149063.6232883</v>
          </cell>
          <cell r="N28">
            <v>142389.2317023</v>
          </cell>
          <cell r="O28">
            <v>129355.1096458</v>
          </cell>
          <cell r="P28">
            <v>120883.6021774</v>
          </cell>
          <cell r="Q28">
            <v>108894.09791849</v>
          </cell>
          <cell r="R28">
            <v>110446.3394985</v>
          </cell>
          <cell r="S28">
            <v>100205.6417473</v>
          </cell>
          <cell r="T28">
            <v>93799.5286435</v>
          </cell>
          <cell r="U28">
            <v>87519.181073</v>
          </cell>
          <cell r="V28">
            <v>85068.3714607</v>
          </cell>
          <cell r="W28">
            <v>82689.6972136</v>
          </cell>
          <cell r="X28">
            <v>79590.0562884</v>
          </cell>
        </row>
        <row r="29">
          <cell r="A29" t="str">
            <v>EU15_PM2.5_Energy Industries (Power Production 1A1a)</v>
          </cell>
          <cell r="B29" t="str">
            <v>EU15</v>
          </cell>
          <cell r="C29" t="str">
            <v>PM2.5</v>
          </cell>
          <cell r="D29" t="str">
            <v>Mg</v>
          </cell>
          <cell r="E29">
            <v>12</v>
          </cell>
          <cell r="F29" t="str">
            <v>Energy Industries (Power Production 1A1a)</v>
          </cell>
          <cell r="G29">
            <v>1.1</v>
          </cell>
          <cell r="H29">
            <v>120327.3559547</v>
          </cell>
          <cell r="I29">
            <v>119609.2965235</v>
          </cell>
          <cell r="J29">
            <v>115776.6718671</v>
          </cell>
          <cell r="K29">
            <v>107523.9126299</v>
          </cell>
          <cell r="L29">
            <v>103970.9360669</v>
          </cell>
          <cell r="M29">
            <v>95769.841661</v>
          </cell>
          <cell r="N29">
            <v>90675.2167085</v>
          </cell>
          <cell r="O29">
            <v>86207.0860973</v>
          </cell>
          <cell r="P29">
            <v>75338.9377091</v>
          </cell>
          <cell r="Q29">
            <v>67990.62704479</v>
          </cell>
          <cell r="R29">
            <v>67026.3349307</v>
          </cell>
          <cell r="S29">
            <v>62145.9706426</v>
          </cell>
          <cell r="T29">
            <v>58436.6786403</v>
          </cell>
          <cell r="U29">
            <v>54706.9231039</v>
          </cell>
          <cell r="V29">
            <v>53393.0511342</v>
          </cell>
          <cell r="W29">
            <v>52617.3981766</v>
          </cell>
          <cell r="X29">
            <v>50305.4309907</v>
          </cell>
        </row>
        <row r="30">
          <cell r="A30" t="str">
            <v>EU15_SOx_Energy Industries (Power Production 1A1a)</v>
          </cell>
          <cell r="B30" t="str">
            <v>EU15</v>
          </cell>
          <cell r="C30" t="str">
            <v>SOx</v>
          </cell>
          <cell r="D30" t="str">
            <v>Mg</v>
          </cell>
          <cell r="E30">
            <v>12</v>
          </cell>
          <cell r="F30" t="str">
            <v>Energy Industries (Power Production 1A1a)</v>
          </cell>
          <cell r="G30">
            <v>1.1</v>
          </cell>
          <cell r="H30">
            <v>8659065.20031</v>
          </cell>
          <cell r="I30">
            <v>8030276.11766</v>
          </cell>
          <cell r="J30">
            <v>7467006.85928</v>
          </cell>
          <cell r="K30">
            <v>6571407.780998</v>
          </cell>
          <cell r="L30">
            <v>5962221.831651</v>
          </cell>
          <cell r="M30">
            <v>5406277.107842</v>
          </cell>
          <cell r="N30">
            <v>4752969.47902</v>
          </cell>
          <cell r="O30">
            <v>4298076.753962</v>
          </cell>
          <cell r="P30">
            <v>4092921.392802</v>
          </cell>
          <cell r="Q30">
            <v>3556390.616877</v>
          </cell>
          <cell r="R30">
            <v>3216296.795369</v>
          </cell>
          <cell r="S30">
            <v>3043203.105316</v>
          </cell>
          <cell r="T30">
            <v>3061812.795987</v>
          </cell>
          <cell r="U30">
            <v>2806730.308965</v>
          </cell>
          <cell r="V30">
            <v>2614799.715004</v>
          </cell>
          <cell r="W30">
            <v>2397078.729734</v>
          </cell>
          <cell r="X30">
            <v>2209388.244882</v>
          </cell>
        </row>
        <row r="31">
          <cell r="A31" t="str">
            <v>EU15_TOFP_Energy Industries (Power Production 1A1a)</v>
          </cell>
          <cell r="B31" t="str">
            <v>EU15</v>
          </cell>
          <cell r="C31" t="str">
            <v>TOFP</v>
          </cell>
          <cell r="D31" t="str">
            <v>Mg TOFP Eq</v>
          </cell>
          <cell r="E31">
            <v>12</v>
          </cell>
          <cell r="F31" t="str">
            <v>Energy Industries (Power Production 1A1a)</v>
          </cell>
          <cell r="G31">
            <v>1.1</v>
          </cell>
          <cell r="H31">
            <v>3075887.97419167</v>
          </cell>
          <cell r="I31">
            <v>2998717.0994331</v>
          </cell>
          <cell r="J31">
            <v>2831513.9983417</v>
          </cell>
          <cell r="K31">
            <v>2523277.19535289</v>
          </cell>
          <cell r="L31">
            <v>2404460.98672612</v>
          </cell>
          <cell r="M31">
            <v>2326162.3190981</v>
          </cell>
          <cell r="N31">
            <v>2257683.33608318</v>
          </cell>
          <cell r="O31">
            <v>2046032.75796513</v>
          </cell>
          <cell r="P31">
            <v>1940004.1486269</v>
          </cell>
          <cell r="Q31">
            <v>1840345.08282243</v>
          </cell>
          <cell r="R31">
            <v>1886313.75779495</v>
          </cell>
          <cell r="S31">
            <v>1867412.53913276</v>
          </cell>
          <cell r="T31">
            <v>1921710.14487585</v>
          </cell>
          <cell r="U31">
            <v>1970823.6527772</v>
          </cell>
          <cell r="V31">
            <v>1920495.55903931</v>
          </cell>
          <cell r="W31">
            <v>1918293.89490539</v>
          </cell>
          <cell r="X31">
            <v>1868057.13305172</v>
          </cell>
        </row>
        <row r="32">
          <cell r="A32" t="str">
            <v>EU27_Acidifying Potential_Energy Industries (Power Production 1A1a)</v>
          </cell>
          <cell r="B32" t="str">
            <v>EU27</v>
          </cell>
          <cell r="C32" t="str">
            <v>Acidifying Potential</v>
          </cell>
          <cell r="D32" t="str">
            <v>Mg Acidifying Potential Eq</v>
          </cell>
          <cell r="E32">
            <v>12</v>
          </cell>
          <cell r="F32" t="str">
            <v>Energy Industries (Power Production 1A1a)</v>
          </cell>
          <cell r="G32">
            <v>1.1</v>
          </cell>
          <cell r="H32">
            <v>503478.97212403396</v>
          </cell>
          <cell r="I32">
            <v>470354.188108326</v>
          </cell>
          <cell r="J32">
            <v>441276.875634076</v>
          </cell>
          <cell r="K32">
            <v>405398.691938755</v>
          </cell>
          <cell r="L32">
            <v>371874.314680116</v>
          </cell>
          <cell r="M32">
            <v>348582.924013861</v>
          </cell>
          <cell r="N32">
            <v>316505.637879868</v>
          </cell>
          <cell r="O32">
            <v>304383.726331443</v>
          </cell>
          <cell r="P32">
            <v>278416.07815285</v>
          </cell>
          <cell r="Q32">
            <v>249270.61642692</v>
          </cell>
          <cell r="R32">
            <v>231586.4011430961</v>
          </cell>
          <cell r="S32">
            <v>227403.386931643</v>
          </cell>
          <cell r="T32">
            <v>220530.5406744437</v>
          </cell>
          <cell r="U32">
            <v>212687.9614270886</v>
          </cell>
          <cell r="V32">
            <v>198537.9431200464</v>
          </cell>
          <cell r="W32">
            <v>192497.76055155782</v>
          </cell>
          <cell r="X32">
            <v>191232.2394501</v>
          </cell>
        </row>
        <row r="33">
          <cell r="A33" t="str">
            <v>EU27_CH4_Energy Industries (Power Production 1A1a)</v>
          </cell>
          <cell r="B33" t="str">
            <v>EU27</v>
          </cell>
          <cell r="C33" t="str">
            <v>CH4</v>
          </cell>
          <cell r="D33" t="str">
            <v>Mg</v>
          </cell>
          <cell r="E33">
            <v>12</v>
          </cell>
          <cell r="F33" t="str">
            <v>Energy Industries (Power Production 1A1a)</v>
          </cell>
          <cell r="G33">
            <v>1.1</v>
          </cell>
          <cell r="H33">
            <v>27968.32524567</v>
          </cell>
          <cell r="I33">
            <v>28197.589251109002</v>
          </cell>
          <cell r="J33">
            <v>27425.379683109</v>
          </cell>
          <cell r="K33">
            <v>28816.047453442</v>
          </cell>
          <cell r="L33">
            <v>32045.743720433</v>
          </cell>
          <cell r="M33">
            <v>36963.851615486004</v>
          </cell>
          <cell r="N33">
            <v>42145.427401684</v>
          </cell>
          <cell r="O33">
            <v>41004.706223852</v>
          </cell>
          <cell r="P33">
            <v>43010.485845271</v>
          </cell>
          <cell r="Q33">
            <v>42829.554038531</v>
          </cell>
          <cell r="R33">
            <v>42290.73469916</v>
          </cell>
          <cell r="S33">
            <v>45306.65727743</v>
          </cell>
          <cell r="T33">
            <v>46481.812692420004</v>
          </cell>
          <cell r="U33">
            <v>48431.2894507</v>
          </cell>
          <cell r="V33">
            <v>49474.1854585</v>
          </cell>
          <cell r="W33">
            <v>49209.08359955</v>
          </cell>
          <cell r="X33">
            <v>48514.59001231</v>
          </cell>
        </row>
        <row r="34">
          <cell r="A34" t="str">
            <v>EU27_CO_Energy Industries (Power Production 1A1a)</v>
          </cell>
          <cell r="B34" t="str">
            <v>EU27</v>
          </cell>
          <cell r="C34" t="str">
            <v>CO</v>
          </cell>
          <cell r="D34" t="str">
            <v>Mg</v>
          </cell>
          <cell r="E34">
            <v>12</v>
          </cell>
          <cell r="F34" t="str">
            <v>Energy Industries (Power Production 1A1a)</v>
          </cell>
          <cell r="G34">
            <v>1.1</v>
          </cell>
          <cell r="H34">
            <v>666562.917173</v>
          </cell>
          <cell r="I34">
            <v>697861.3896679999</v>
          </cell>
          <cell r="J34">
            <v>719707.6813449999</v>
          </cell>
          <cell r="K34">
            <v>724273.6769250999</v>
          </cell>
          <cell r="L34">
            <v>664674.6462600001</v>
          </cell>
          <cell r="M34">
            <v>706006.701725</v>
          </cell>
          <cell r="N34">
            <v>670155.09259</v>
          </cell>
          <cell r="O34">
            <v>610124.354261</v>
          </cell>
          <cell r="P34">
            <v>606170.294216</v>
          </cell>
          <cell r="Q34">
            <v>556030.960799</v>
          </cell>
          <cell r="R34">
            <v>446774.84042300005</v>
          </cell>
          <cell r="S34">
            <v>452228.34449399996</v>
          </cell>
          <cell r="T34">
            <v>462515.301301</v>
          </cell>
          <cell r="U34">
            <v>482868.893055</v>
          </cell>
          <cell r="V34">
            <v>479056.27260300005</v>
          </cell>
          <cell r="W34">
            <v>477728.69822500006</v>
          </cell>
          <cell r="X34">
            <v>482601.536787</v>
          </cell>
        </row>
        <row r="35">
          <cell r="A35" t="str">
            <v>EU27_CO2_Energy Industries (Power Production 1A1a)</v>
          </cell>
          <cell r="B35" t="str">
            <v>EU27</v>
          </cell>
          <cell r="C35" t="str">
            <v>CO2</v>
          </cell>
          <cell r="D35" t="str">
            <v>Mg</v>
          </cell>
          <cell r="E35">
            <v>12</v>
          </cell>
          <cell r="F35" t="str">
            <v>Energy Industries (Power Production 1A1a)</v>
          </cell>
          <cell r="G35">
            <v>1.1</v>
          </cell>
          <cell r="H35">
            <v>1450527294.373</v>
          </cell>
          <cell r="I35">
            <v>1435743181.293</v>
          </cell>
          <cell r="J35">
            <v>1367237871.725</v>
          </cell>
          <cell r="K35">
            <v>1304321637.326</v>
          </cell>
          <cell r="L35">
            <v>1298427111.488</v>
          </cell>
          <cell r="M35">
            <v>1292818585.0932</v>
          </cell>
          <cell r="N35">
            <v>1322286826.8665</v>
          </cell>
          <cell r="O35">
            <v>1271212109.4869</v>
          </cell>
          <cell r="P35">
            <v>1289638225.3853998</v>
          </cell>
          <cell r="Q35">
            <v>1257113109.8643</v>
          </cell>
          <cell r="R35">
            <v>1288758384.6108</v>
          </cell>
          <cell r="S35">
            <v>1322722224.88</v>
          </cell>
          <cell r="T35">
            <v>1342364386.839</v>
          </cell>
          <cell r="U35">
            <v>1392947054.9720001</v>
          </cell>
          <cell r="V35">
            <v>1377644958.967</v>
          </cell>
          <cell r="W35">
            <v>1364877917.744</v>
          </cell>
          <cell r="X35">
            <v>1380324314.232</v>
          </cell>
        </row>
        <row r="36">
          <cell r="A36" t="str">
            <v>EU27_GWP_Energy Industries (Power Production 1A1a)</v>
          </cell>
          <cell r="B36" t="str">
            <v>EU27</v>
          </cell>
          <cell r="C36" t="str">
            <v>GWP</v>
          </cell>
          <cell r="D36" t="str">
            <v>Mg CO2 Eq</v>
          </cell>
          <cell r="E36">
            <v>12</v>
          </cell>
          <cell r="F36" t="str">
            <v>Energy Industries (Power Production 1A1a)</v>
          </cell>
          <cell r="G36">
            <v>1.1</v>
          </cell>
          <cell r="H36">
            <v>1461149592.069663</v>
          </cell>
          <cell r="I36">
            <v>1446641520.669298</v>
          </cell>
          <cell r="J36">
            <v>1377959191.631016</v>
          </cell>
          <cell r="K36">
            <v>1314561163.247129</v>
          </cell>
          <cell r="L36">
            <v>1308752474.101431</v>
          </cell>
          <cell r="M36">
            <v>1303269043.536016</v>
          </cell>
          <cell r="N36">
            <v>1333300694.901257</v>
          </cell>
          <cell r="O36">
            <v>1281731980.947852</v>
          </cell>
          <cell r="P36">
            <v>1300524892.67376</v>
          </cell>
          <cell r="Q36">
            <v>1267623809.8080459</v>
          </cell>
          <cell r="R36">
            <v>1299486245.426664</v>
          </cell>
          <cell r="S36">
            <v>1333914206.2860022</v>
          </cell>
          <cell r="T36">
            <v>1353659496.709322</v>
          </cell>
          <cell r="U36">
            <v>1404743127.727083</v>
          </cell>
          <cell r="V36">
            <v>1389415680.378454</v>
          </cell>
          <cell r="W36">
            <v>1376555726.258245</v>
          </cell>
          <cell r="X36">
            <v>1392270662.773193</v>
          </cell>
        </row>
        <row r="37">
          <cell r="A37" t="str">
            <v>EU27_N2O_Energy Industries (Power Production 1A1a)</v>
          </cell>
          <cell r="B37" t="str">
            <v>EU27</v>
          </cell>
          <cell r="C37" t="str">
            <v>N2O</v>
          </cell>
          <cell r="D37" t="str">
            <v>Mg</v>
          </cell>
          <cell r="E37">
            <v>12</v>
          </cell>
          <cell r="F37" t="str">
            <v>Energy Industries (Power Production 1A1a)</v>
          </cell>
          <cell r="G37">
            <v>1.1</v>
          </cell>
          <cell r="H37">
            <v>32370.847956467</v>
          </cell>
          <cell r="I37">
            <v>33245.774200079</v>
          </cell>
          <cell r="J37">
            <v>32727.054621517</v>
          </cell>
          <cell r="K37">
            <v>31078.673950344</v>
          </cell>
          <cell r="L37">
            <v>31136.780630004003</v>
          </cell>
          <cell r="M37">
            <v>31207.153415775</v>
          </cell>
          <cell r="N37">
            <v>32673.593739747</v>
          </cell>
          <cell r="O37">
            <v>31157.331065329</v>
          </cell>
          <cell r="P37">
            <v>32204.668018092</v>
          </cell>
          <cell r="Q37">
            <v>31004.126803024</v>
          </cell>
          <cell r="R37">
            <v>31741.146410265</v>
          </cell>
          <cell r="S37">
            <v>33034.005171537996</v>
          </cell>
          <cell r="T37">
            <v>33287.070334778</v>
          </cell>
          <cell r="U37">
            <v>34771.018311666</v>
          </cell>
          <cell r="V37">
            <v>34618.591989759996</v>
          </cell>
          <cell r="W37">
            <v>34336.83147952</v>
          </cell>
          <cell r="X37">
            <v>35250.13597076</v>
          </cell>
        </row>
        <row r="38">
          <cell r="A38" t="str">
            <v>EU27_NH3_Energy Industries (Power Production 1A1a)</v>
          </cell>
          <cell r="B38" t="str">
            <v>EU27</v>
          </cell>
          <cell r="C38" t="str">
            <v>NH3</v>
          </cell>
          <cell r="D38" t="str">
            <v>Mg</v>
          </cell>
          <cell r="E38">
            <v>12</v>
          </cell>
          <cell r="F38" t="str">
            <v>Energy Industries (Power Production 1A1a)</v>
          </cell>
          <cell r="G38">
            <v>1.1</v>
          </cell>
          <cell r="H38">
            <v>3452.147792752</v>
          </cell>
          <cell r="I38">
            <v>3528.470436782</v>
          </cell>
          <cell r="J38">
            <v>3564.969884208</v>
          </cell>
          <cell r="K38">
            <v>3601.236564111</v>
          </cell>
          <cell r="L38">
            <v>3782.455646247</v>
          </cell>
          <cell r="M38">
            <v>3869.461214091</v>
          </cell>
          <cell r="N38">
            <v>3821.789101587</v>
          </cell>
          <cell r="O38">
            <v>3548.841543885</v>
          </cell>
          <cell r="P38">
            <v>3462.137904219</v>
          </cell>
          <cell r="Q38">
            <v>3482.4844034079997</v>
          </cell>
          <cell r="R38">
            <v>3393.9793725100003</v>
          </cell>
          <cell r="S38">
            <v>3741.925555154</v>
          </cell>
          <cell r="T38">
            <v>3805.372443719</v>
          </cell>
          <cell r="U38">
            <v>4043.41821669</v>
          </cell>
          <cell r="V38">
            <v>4194.16477776</v>
          </cell>
          <cell r="W38">
            <v>4407.99425257</v>
          </cell>
          <cell r="X38">
            <v>4498.991356662</v>
          </cell>
        </row>
        <row r="39">
          <cell r="A39" t="str">
            <v>EU27_NMVOC_Energy Industries (Power Production 1A1a)</v>
          </cell>
          <cell r="B39" t="str">
            <v>EU27</v>
          </cell>
          <cell r="C39" t="str">
            <v>NMVOC</v>
          </cell>
          <cell r="D39" t="str">
            <v>Mg</v>
          </cell>
          <cell r="E39">
            <v>12</v>
          </cell>
          <cell r="F39" t="str">
            <v>Energy Industries (Power Production 1A1a)</v>
          </cell>
          <cell r="G39">
            <v>1.1</v>
          </cell>
          <cell r="H39">
            <v>64113.890831900004</v>
          </cell>
          <cell r="I39">
            <v>64322.4579222</v>
          </cell>
          <cell r="J39">
            <v>61664.0701924</v>
          </cell>
          <cell r="K39">
            <v>59507.1693925</v>
          </cell>
          <cell r="L39">
            <v>63469.625889799994</v>
          </cell>
          <cell r="M39">
            <v>70776.84101229999</v>
          </cell>
          <cell r="N39">
            <v>73895.2424697</v>
          </cell>
          <cell r="O39">
            <v>67744.9312871</v>
          </cell>
          <cell r="P39">
            <v>65586.1648263</v>
          </cell>
          <cell r="Q39">
            <v>66185.36848800001</v>
          </cell>
          <cell r="R39">
            <v>65700.3444781</v>
          </cell>
          <cell r="S39">
            <v>66277.7331959</v>
          </cell>
          <cell r="T39">
            <v>69846.0250188</v>
          </cell>
          <cell r="U39">
            <v>68584.2230035</v>
          </cell>
          <cell r="V39">
            <v>74485.78175329999</v>
          </cell>
          <cell r="W39">
            <v>76334.4583076</v>
          </cell>
          <cell r="X39">
            <v>78818.8640725</v>
          </cell>
        </row>
        <row r="40">
          <cell r="A40" t="str">
            <v>EU27_NOx_Energy Industries (Power Production 1A1a)</v>
          </cell>
          <cell r="B40" t="str">
            <v>EU27</v>
          </cell>
          <cell r="C40" t="str">
            <v>NOx</v>
          </cell>
          <cell r="D40" t="str">
            <v>Mg</v>
          </cell>
          <cell r="E40">
            <v>12</v>
          </cell>
          <cell r="F40" t="str">
            <v>Energy Industries (Power Production 1A1a)</v>
          </cell>
          <cell r="G40">
            <v>1.1</v>
          </cell>
          <cell r="H40">
            <v>3887669.28288343</v>
          </cell>
          <cell r="I40">
            <v>3708395.00685</v>
          </cell>
          <cell r="J40">
            <v>3482428.109072</v>
          </cell>
          <cell r="K40">
            <v>3229182.616038</v>
          </cell>
          <cell r="L40">
            <v>2868726.6623480003</v>
          </cell>
          <cell r="M40">
            <v>2826829.122985</v>
          </cell>
          <cell r="N40">
            <v>2734010.355578</v>
          </cell>
          <cell r="O40">
            <v>2473163.498512</v>
          </cell>
          <cell r="P40">
            <v>2271277.158254</v>
          </cell>
          <cell r="Q40">
            <v>2113322.829316</v>
          </cell>
          <cell r="R40">
            <v>2086207.893121</v>
          </cell>
          <cell r="S40">
            <v>2121228.833842</v>
          </cell>
          <cell r="T40">
            <v>2146429.291847</v>
          </cell>
          <cell r="U40">
            <v>2202777.156396</v>
          </cell>
          <cell r="V40">
            <v>2137969.348698</v>
          </cell>
          <cell r="W40">
            <v>2096289.389529</v>
          </cell>
          <cell r="X40">
            <v>2099806.745222</v>
          </cell>
        </row>
        <row r="41">
          <cell r="A41" t="str">
            <v>EU27_Particulate Formation_Energy Industries (Power Production 1A1a)</v>
          </cell>
          <cell r="B41" t="str">
            <v>EU27</v>
          </cell>
          <cell r="C41" t="str">
            <v>Particulate Formation</v>
          </cell>
          <cell r="D41" t="str">
            <v>Mg Particulate Formation Eq</v>
          </cell>
          <cell r="E41">
            <v>12</v>
          </cell>
          <cell r="F41" t="str">
            <v>Energy Industries (Power Production 1A1a)</v>
          </cell>
          <cell r="G41">
            <v>1.1</v>
          </cell>
          <cell r="H41">
            <v>11089506.573893279</v>
          </cell>
          <cell r="I41">
            <v>10407652.03268915</v>
          </cell>
          <cell r="J41">
            <v>9764517.37433795</v>
          </cell>
          <cell r="K41">
            <v>8980853.44030829</v>
          </cell>
          <cell r="L41">
            <v>8192154.171886081</v>
          </cell>
          <cell r="M41">
            <v>7733769.235111</v>
          </cell>
          <cell r="N41">
            <v>7125060.342018349</v>
          </cell>
          <cell r="O41">
            <v>6770160.79786812</v>
          </cell>
          <cell r="P41">
            <v>6210237.0329007</v>
          </cell>
          <cell r="Q41">
            <v>5613998.36655173</v>
          </cell>
          <cell r="R41">
            <v>5295382.32823953</v>
          </cell>
          <cell r="S41">
            <v>5229490.891821</v>
          </cell>
          <cell r="T41">
            <v>5111774.69044784</v>
          </cell>
          <cell r="U41">
            <v>4994307.99752824</v>
          </cell>
          <cell r="V41">
            <v>4714024.55743544</v>
          </cell>
          <cell r="W41">
            <v>4582447.94990241</v>
          </cell>
          <cell r="X41">
            <v>4553258.76781163</v>
          </cell>
        </row>
        <row r="42">
          <cell r="A42" t="str">
            <v>EU27_PM10_Energy Industries (Power Production 1A1a)</v>
          </cell>
          <cell r="B42" t="str">
            <v>EU27</v>
          </cell>
          <cell r="C42" t="str">
            <v>PM10</v>
          </cell>
          <cell r="D42" t="str">
            <v>Mg</v>
          </cell>
          <cell r="E42">
            <v>12</v>
          </cell>
          <cell r="F42" t="str">
            <v>Energy Industries (Power Production 1A1a)</v>
          </cell>
          <cell r="G42">
            <v>1.1</v>
          </cell>
          <cell r="H42">
            <v>429951.9871001</v>
          </cell>
          <cell r="I42">
            <v>410939.0396552</v>
          </cell>
          <cell r="J42">
            <v>384239.9971869</v>
          </cell>
          <cell r="K42">
            <v>348288.5465311</v>
          </cell>
          <cell r="L42">
            <v>320753.92014309997</v>
          </cell>
          <cell r="M42">
            <v>286007.9023285</v>
          </cell>
          <cell r="N42">
            <v>278389.51074249996</v>
          </cell>
          <cell r="O42">
            <v>264411.388686</v>
          </cell>
          <cell r="P42">
            <v>254996.8812176</v>
          </cell>
          <cell r="Q42">
            <v>242063.37695869</v>
          </cell>
          <cell r="R42">
            <v>242672.6185387</v>
          </cell>
          <cell r="S42">
            <v>231531.92361240002</v>
          </cell>
          <cell r="T42">
            <v>219892.5950501</v>
          </cell>
          <cell r="U42">
            <v>209616.365342</v>
          </cell>
          <cell r="V42">
            <v>206587.6706532</v>
          </cell>
          <cell r="W42">
            <v>200487.1155217</v>
          </cell>
          <cell r="X42">
            <v>191426.425073</v>
          </cell>
        </row>
        <row r="43">
          <cell r="A43" t="str">
            <v>EU27_PM2.5_Energy Industries (Power Production 1A1a)</v>
          </cell>
          <cell r="B43" t="str">
            <v>EU27</v>
          </cell>
          <cell r="C43" t="str">
            <v>PM2.5</v>
          </cell>
          <cell r="D43" t="str">
            <v>Mg</v>
          </cell>
          <cell r="E43">
            <v>12</v>
          </cell>
          <cell r="F43" t="str">
            <v>Energy Industries (Power Production 1A1a)</v>
          </cell>
          <cell r="G43">
            <v>1.1</v>
          </cell>
          <cell r="H43">
            <v>201422.1026389</v>
          </cell>
          <cell r="I43">
            <v>195307.04320770002</v>
          </cell>
          <cell r="J43">
            <v>186074.4185513</v>
          </cell>
          <cell r="K43">
            <v>172418.6593141</v>
          </cell>
          <cell r="L43">
            <v>163458.6827511</v>
          </cell>
          <cell r="M43">
            <v>149847.5883452</v>
          </cell>
          <cell r="N43">
            <v>144437.9633927</v>
          </cell>
          <cell r="O43">
            <v>139654.8327815</v>
          </cell>
          <cell r="P43">
            <v>128470.6843933</v>
          </cell>
          <cell r="Q43">
            <v>120807.37372899</v>
          </cell>
          <cell r="R43">
            <v>119528.0816149</v>
          </cell>
          <cell r="S43">
            <v>114257.4521631</v>
          </cell>
          <cell r="T43">
            <v>109771.45909419999</v>
          </cell>
          <cell r="U43">
            <v>103846.6004714</v>
          </cell>
          <cell r="V43">
            <v>102641.0852573</v>
          </cell>
          <cell r="W43">
            <v>102733.5070556</v>
          </cell>
          <cell r="X43">
            <v>98973.72490219999</v>
          </cell>
        </row>
        <row r="44">
          <cell r="A44" t="str">
            <v>EU27_SOx_Energy Industries (Power Production 1A1a)</v>
          </cell>
          <cell r="B44" t="str">
            <v>EU27</v>
          </cell>
          <cell r="C44" t="str">
            <v>SOx</v>
          </cell>
          <cell r="D44" t="str">
            <v>Mg</v>
          </cell>
          <cell r="E44">
            <v>12</v>
          </cell>
          <cell r="F44" t="str">
            <v>Energy Industries (Power Production 1A1a)</v>
          </cell>
          <cell r="G44">
            <v>1.1</v>
          </cell>
          <cell r="H44">
            <v>13400363.41346</v>
          </cell>
          <cell r="I44">
            <v>12464939.19616</v>
          </cell>
          <cell r="J44">
            <v>11691590.85267</v>
          </cell>
          <cell r="K44">
            <v>10719591.481968</v>
          </cell>
          <cell r="L44">
            <v>9897222.254191</v>
          </cell>
          <cell r="M44">
            <v>9180880.091442</v>
          </cell>
          <cell r="N44">
            <v>8219066.24693</v>
          </cell>
          <cell r="O44">
            <v>8013137.540562</v>
          </cell>
          <cell r="P44">
            <v>7322778.674372001</v>
          </cell>
          <cell r="Q44">
            <v>6499966.869957</v>
          </cell>
          <cell r="R44">
            <v>5953101.142511001</v>
          </cell>
          <cell r="S44">
            <v>5794227.3371709995</v>
          </cell>
          <cell r="T44">
            <v>5556646.07446</v>
          </cell>
          <cell r="U44">
            <v>5266036.938702</v>
          </cell>
          <cell r="V44">
            <v>4858036.286056</v>
          </cell>
          <cell r="W44">
            <v>4693342.694951</v>
          </cell>
          <cell r="X44">
            <v>4650227.8749537</v>
          </cell>
        </row>
        <row r="45">
          <cell r="A45" t="str">
            <v>EU27_TOFP_Energy Industries (Power Production 1A1a)</v>
          </cell>
          <cell r="B45" t="str">
            <v>EU27</v>
          </cell>
          <cell r="C45" t="str">
            <v>TOFP</v>
          </cell>
          <cell r="D45" t="str">
            <v>Mg TOFP Eq</v>
          </cell>
          <cell r="E45">
            <v>12</v>
          </cell>
          <cell r="F45" t="str">
            <v>Energy Industries (Power Production 1A1a)</v>
          </cell>
          <cell r="G45">
            <v>1.1</v>
          </cell>
          <cell r="H45">
            <v>4880783.893392149</v>
          </cell>
          <cell r="I45">
            <v>4665723.8853922</v>
          </cell>
          <cell r="J45">
            <v>4389778.16352376</v>
          </cell>
          <cell r="K45">
            <v>4079183.4900849704</v>
          </cell>
          <cell r="L45">
            <v>3636879.0054550404</v>
          </cell>
          <cell r="M45">
            <v>3597686.60216637</v>
          </cell>
          <cell r="N45">
            <v>3483694.9724433795</v>
          </cell>
          <cell r="O45">
            <v>3152692.14432758</v>
          </cell>
          <cell r="P45">
            <v>2903825.177061778</v>
          </cell>
          <cell r="Q45">
            <v>2706202.239697949</v>
          </cell>
          <cell r="R45">
            <v>2660611.2768180417</v>
          </cell>
          <cell r="S45">
            <v>2704556.321579363</v>
          </cell>
          <cell r="T45">
            <v>2740017.1895929463</v>
          </cell>
          <cell r="U45">
            <v>2809765.970094979</v>
          </cell>
          <cell r="V45">
            <v>2736197.215747614</v>
          </cell>
          <cell r="W45">
            <v>2687046.59750812</v>
          </cell>
          <cell r="X45">
            <v>2694348.466550079</v>
          </cell>
        </row>
        <row r="46">
          <cell r="A46" t="str">
            <v>EEA32_Acidifying Potential_Energy Industries (Power Production 1A1a)</v>
          </cell>
          <cell r="B46" t="str">
            <v>EEA32</v>
          </cell>
          <cell r="C46" t="str">
            <v>Acidifying Potential</v>
          </cell>
          <cell r="D46" t="str">
            <v>Mg Acidifying Potential Eq</v>
          </cell>
          <cell r="E46">
            <v>12</v>
          </cell>
          <cell r="F46" t="str">
            <v>Energy Industries (Power Production 1A1a)</v>
          </cell>
          <cell r="G46">
            <v>1.1</v>
          </cell>
          <cell r="H46">
            <v>530402.7724957244</v>
          </cell>
          <cell r="I46">
            <v>499540.2216415593</v>
          </cell>
          <cell r="J46">
            <v>470536.38677669276</v>
          </cell>
          <cell r="K46">
            <v>432741.09575718234</v>
          </cell>
          <cell r="L46">
            <v>406659.1312447428</v>
          </cell>
          <cell r="M46">
            <v>383906.65420892526</v>
          </cell>
          <cell r="N46">
            <v>355444.6244977169</v>
          </cell>
          <cell r="O46">
            <v>345486.72313910193</v>
          </cell>
          <cell r="P46">
            <v>323950.7046516353</v>
          </cell>
          <cell r="Q46">
            <v>294331.153444589</v>
          </cell>
          <cell r="R46">
            <v>280000.4857760451</v>
          </cell>
          <cell r="S46">
            <v>275542.39497389033</v>
          </cell>
          <cell r="T46">
            <v>258657.60245594027</v>
          </cell>
          <cell r="U46">
            <v>243156.94008450268</v>
          </cell>
          <cell r="V46">
            <v>226979.34453873796</v>
          </cell>
          <cell r="W46">
            <v>222261.53811246264</v>
          </cell>
          <cell r="X46">
            <v>220998.4027188505</v>
          </cell>
        </row>
        <row r="47">
          <cell r="A47" t="str">
            <v>EEA32_CH4_Energy Industries (Power Production 1A1a)</v>
          </cell>
          <cell r="B47" t="str">
            <v>EEA32</v>
          </cell>
          <cell r="C47" t="str">
            <v>CH4</v>
          </cell>
          <cell r="D47" t="str">
            <v>Mg</v>
          </cell>
          <cell r="E47">
            <v>12</v>
          </cell>
          <cell r="F47" t="str">
            <v>Energy Industries (Power Production 1A1a)</v>
          </cell>
          <cell r="G47">
            <v>1.1</v>
          </cell>
          <cell r="H47">
            <v>28599.470204169</v>
          </cell>
          <cell r="I47">
            <v>28839.598879108</v>
          </cell>
          <cell r="J47">
            <v>28193.460308583</v>
          </cell>
          <cell r="K47">
            <v>29571.273084421</v>
          </cell>
          <cell r="L47">
            <v>32889.499463477005</v>
          </cell>
          <cell r="M47">
            <v>37854.688620416004</v>
          </cell>
          <cell r="N47">
            <v>43089.048854534</v>
          </cell>
          <cell r="O47">
            <v>42028.955196457</v>
          </cell>
          <cell r="P47">
            <v>44144.746500454</v>
          </cell>
          <cell r="Q47">
            <v>44057.424589065</v>
          </cell>
          <cell r="R47">
            <v>43748.124088036</v>
          </cell>
          <cell r="S47">
            <v>46817.523197693</v>
          </cell>
          <cell r="T47">
            <v>47934.791172017</v>
          </cell>
          <cell r="U47">
            <v>49917.455859191</v>
          </cell>
          <cell r="V47">
            <v>50945.750393528</v>
          </cell>
          <cell r="W47">
            <v>50808.691526015</v>
          </cell>
          <cell r="X47">
            <v>50266.203755693</v>
          </cell>
        </row>
        <row r="48">
          <cell r="A48" t="str">
            <v>EEA32_CO_Energy Industries (Power Production 1A1a)</v>
          </cell>
          <cell r="B48" t="str">
            <v>EEA32</v>
          </cell>
          <cell r="C48" t="str">
            <v>CO</v>
          </cell>
          <cell r="D48" t="str">
            <v>Mg</v>
          </cell>
          <cell r="E48">
            <v>12</v>
          </cell>
          <cell r="F48" t="str">
            <v>Energy Industries (Power Production 1A1a)</v>
          </cell>
          <cell r="G48">
            <v>1.1</v>
          </cell>
          <cell r="H48">
            <v>675212.3574739001</v>
          </cell>
          <cell r="I48">
            <v>707123.7758245999</v>
          </cell>
          <cell r="J48">
            <v>729908.9832138999</v>
          </cell>
          <cell r="K48">
            <v>734034.3172815</v>
          </cell>
          <cell r="L48">
            <v>675869.9356684</v>
          </cell>
          <cell r="M48">
            <v>717597.3129328</v>
          </cell>
          <cell r="N48">
            <v>682580.1259706</v>
          </cell>
          <cell r="O48">
            <v>623967.796565</v>
          </cell>
          <cell r="P48">
            <v>621632.5561775</v>
          </cell>
          <cell r="Q48">
            <v>573208.3378625</v>
          </cell>
          <cell r="R48">
            <v>466068.20509680005</v>
          </cell>
          <cell r="S48">
            <v>473160.01649249997</v>
          </cell>
          <cell r="T48">
            <v>482838.5020835</v>
          </cell>
          <cell r="U48">
            <v>503980.8437678</v>
          </cell>
          <cell r="V48">
            <v>500966.23102500004</v>
          </cell>
          <cell r="W48">
            <v>503207.8253751001</v>
          </cell>
          <cell r="X48">
            <v>508385.8338769</v>
          </cell>
        </row>
        <row r="49">
          <cell r="A49" t="str">
            <v>EEA32_CO2_Energy Industries (Power Production 1A1a)</v>
          </cell>
          <cell r="B49" t="str">
            <v>EEA32</v>
          </cell>
          <cell r="C49" t="str">
            <v>CO2</v>
          </cell>
          <cell r="D49" t="str">
            <v>Mg</v>
          </cell>
          <cell r="E49">
            <v>12</v>
          </cell>
          <cell r="F49" t="str">
            <v>Energy Industries (Power Production 1A1a)</v>
          </cell>
          <cell r="G49">
            <v>1.1</v>
          </cell>
          <cell r="H49">
            <v>1483309125.33859</v>
          </cell>
          <cell r="I49">
            <v>1471391914.1812701</v>
          </cell>
          <cell r="J49">
            <v>1407912008.97555</v>
          </cell>
          <cell r="K49">
            <v>1342744523.14739</v>
          </cell>
          <cell r="L49">
            <v>1343173198.0196</v>
          </cell>
          <cell r="M49">
            <v>1338895760.09963</v>
          </cell>
          <cell r="N49">
            <v>1372148578.3337398</v>
          </cell>
          <cell r="O49">
            <v>1326929379.88044</v>
          </cell>
          <cell r="P49">
            <v>1351375143.2133398</v>
          </cell>
          <cell r="Q49">
            <v>1324269572.36251</v>
          </cell>
          <cell r="R49">
            <v>1363367039.96679</v>
          </cell>
          <cell r="S49">
            <v>1399868514.89958</v>
          </cell>
          <cell r="T49">
            <v>1413882494.2065399</v>
          </cell>
          <cell r="U49">
            <v>1464758595.59953</v>
          </cell>
          <cell r="V49">
            <v>1450928849.61592</v>
          </cell>
          <cell r="W49">
            <v>1451425628.0766501</v>
          </cell>
          <cell r="X49">
            <v>1476825038.2604702</v>
          </cell>
        </row>
        <row r="50">
          <cell r="A50" t="str">
            <v>EEA32_GWP_Energy Industries (Power Production 1A1a)</v>
          </cell>
          <cell r="B50" t="str">
            <v>EEA32</v>
          </cell>
          <cell r="C50" t="str">
            <v>GWP</v>
          </cell>
          <cell r="D50" t="str">
            <v>Mg CO2 Eq</v>
          </cell>
          <cell r="E50">
            <v>12</v>
          </cell>
          <cell r="F50" t="str">
            <v>Energy Industries (Power Production 1A1a)</v>
          </cell>
          <cell r="G50">
            <v>1.1</v>
          </cell>
          <cell r="H50">
            <v>1494107809.7864552</v>
          </cell>
          <cell r="I50">
            <v>1482483025.3770723</v>
          </cell>
          <cell r="J50">
            <v>1418853306.0211816</v>
          </cell>
          <cell r="K50">
            <v>1353195994.9584184</v>
          </cell>
          <cell r="L50">
            <v>1353739794.6737053</v>
          </cell>
          <cell r="M50">
            <v>1349592282.2620385</v>
          </cell>
          <cell r="N50">
            <v>1383428145.9953845</v>
          </cell>
          <cell r="O50">
            <v>1337739468.7797413</v>
          </cell>
          <cell r="P50">
            <v>1362578679.4362001</v>
          </cell>
          <cell r="Q50">
            <v>1335115764.8512664</v>
          </cell>
          <cell r="R50">
            <v>1374457776.0804863</v>
          </cell>
          <cell r="S50">
            <v>1411435882.101958</v>
          </cell>
          <cell r="T50">
            <v>1425531361.574484</v>
          </cell>
          <cell r="U50">
            <v>1476908400.6404896</v>
          </cell>
          <cell r="V50">
            <v>1463053693.0350351</v>
          </cell>
          <cell r="W50">
            <v>1463499242.4699495</v>
          </cell>
          <cell r="X50">
            <v>1489201953.9831462</v>
          </cell>
        </row>
        <row r="51">
          <cell r="A51" t="str">
            <v>EEA32_N2O_Energy Industries (Power Production 1A1a)</v>
          </cell>
          <cell r="B51" t="str">
            <v>EEA32</v>
          </cell>
          <cell r="C51" t="str">
            <v>N2O</v>
          </cell>
          <cell r="D51" t="str">
            <v>Mg</v>
          </cell>
          <cell r="E51">
            <v>12</v>
          </cell>
          <cell r="F51" t="str">
            <v>Energy Industries (Power Production 1A1a)</v>
          </cell>
          <cell r="G51">
            <v>1.1</v>
          </cell>
          <cell r="H51">
            <v>32897.082495414004</v>
          </cell>
          <cell r="I51">
            <v>33824.127804326</v>
          </cell>
          <cell r="J51">
            <v>33384.627029519</v>
          </cell>
          <cell r="K51">
            <v>31711.209923405</v>
          </cell>
          <cell r="L51">
            <v>31857.797307651002</v>
          </cell>
          <cell r="M51">
            <v>31940.560327029998</v>
          </cell>
          <cell r="N51">
            <v>33466.766566772</v>
          </cell>
          <cell r="O51">
            <v>32024.131742504997</v>
          </cell>
          <cell r="P51">
            <v>33149.988859193</v>
          </cell>
          <cell r="Q51">
            <v>32003.182491569998</v>
          </cell>
          <cell r="R51">
            <v>32812.985509187</v>
          </cell>
          <cell r="S51">
            <v>34142.578113635995</v>
          </cell>
          <cell r="T51">
            <v>34329.79597849</v>
          </cell>
          <cell r="U51">
            <v>35811.41441262799</v>
          </cell>
          <cell r="V51">
            <v>35661.234389843</v>
          </cell>
          <cell r="W51">
            <v>35505.264100805995</v>
          </cell>
          <cell r="X51">
            <v>36520.404657445</v>
          </cell>
        </row>
        <row r="52">
          <cell r="A52" t="str">
            <v>EEA32_NH3_Energy Industries (Power Production 1A1a)</v>
          </cell>
          <cell r="B52" t="str">
            <v>EEA32</v>
          </cell>
          <cell r="C52" t="str">
            <v>NH3</v>
          </cell>
          <cell r="D52" t="str">
            <v>Mg</v>
          </cell>
          <cell r="E52">
            <v>12</v>
          </cell>
          <cell r="F52" t="str">
            <v>Energy Industries (Power Production 1A1a)</v>
          </cell>
          <cell r="G52">
            <v>1.1</v>
          </cell>
          <cell r="H52">
            <v>3455.642316486</v>
          </cell>
          <cell r="I52">
            <v>3532.7313288249998</v>
          </cell>
          <cell r="J52">
            <v>3570.396379952</v>
          </cell>
          <cell r="K52">
            <v>3607.329206235</v>
          </cell>
          <cell r="L52">
            <v>3789.456468486</v>
          </cell>
          <cell r="M52">
            <v>3877.3318387</v>
          </cell>
          <cell r="N52">
            <v>3830.867952016</v>
          </cell>
          <cell r="O52">
            <v>3558.8975235350003</v>
          </cell>
          <cell r="P52">
            <v>3473.718978769</v>
          </cell>
          <cell r="Q52">
            <v>3495.805132008</v>
          </cell>
          <cell r="R52">
            <v>3409.4900303000004</v>
          </cell>
          <cell r="S52">
            <v>3759.203314864</v>
          </cell>
          <cell r="T52">
            <v>3824.896802449</v>
          </cell>
          <cell r="U52">
            <v>4064.22120657</v>
          </cell>
          <cell r="V52">
            <v>4215.9866743600005</v>
          </cell>
          <cell r="W52">
            <v>4430.87209629</v>
          </cell>
          <cell r="X52">
            <v>4524.386410102</v>
          </cell>
        </row>
        <row r="53">
          <cell r="A53" t="str">
            <v>EEA32_NMVOC_Energy Industries (Power Production 1A1a)</v>
          </cell>
          <cell r="B53" t="str">
            <v>EEA32</v>
          </cell>
          <cell r="C53" t="str">
            <v>NMVOC</v>
          </cell>
          <cell r="D53" t="str">
            <v>Mg</v>
          </cell>
          <cell r="E53">
            <v>12</v>
          </cell>
          <cell r="F53" t="str">
            <v>Energy Industries (Power Production 1A1a)</v>
          </cell>
          <cell r="G53">
            <v>1.1</v>
          </cell>
          <cell r="H53">
            <v>66581.0051223</v>
          </cell>
          <cell r="I53">
            <v>66925.13559800001</v>
          </cell>
          <cell r="J53">
            <v>64544.9796394</v>
          </cell>
          <cell r="K53">
            <v>62261.9990986</v>
          </cell>
          <cell r="L53">
            <v>66574.30863659999</v>
          </cell>
          <cell r="M53">
            <v>74016.89407889999</v>
          </cell>
          <cell r="N53">
            <v>77331.9451941</v>
          </cell>
          <cell r="O53">
            <v>71543.9600985</v>
          </cell>
          <cell r="P53">
            <v>69781.2561002</v>
          </cell>
          <cell r="Q53">
            <v>70815.6968171</v>
          </cell>
          <cell r="R53">
            <v>70958.9819954</v>
          </cell>
          <cell r="S53">
            <v>71830.967388</v>
          </cell>
          <cell r="T53">
            <v>75167.92236992001</v>
          </cell>
          <cell r="U53">
            <v>74095.9445798</v>
          </cell>
          <cell r="V53">
            <v>80129.54856742999</v>
          </cell>
          <cell r="W53">
            <v>82812.17405726</v>
          </cell>
          <cell r="X53">
            <v>85321.93676569</v>
          </cell>
        </row>
        <row r="54">
          <cell r="A54" t="str">
            <v>EEA32_NOx_Energy Industries (Power Production 1A1a)</v>
          </cell>
          <cell r="B54" t="str">
            <v>EEA32</v>
          </cell>
          <cell r="C54" t="str">
            <v>NOx</v>
          </cell>
          <cell r="D54" t="str">
            <v>Mg</v>
          </cell>
          <cell r="E54">
            <v>12</v>
          </cell>
          <cell r="F54" t="str">
            <v>Energy Industries (Power Production 1A1a)</v>
          </cell>
          <cell r="G54">
            <v>1.1</v>
          </cell>
          <cell r="H54">
            <v>3984323.9659884297</v>
          </cell>
          <cell r="I54">
            <v>3813033.69874</v>
          </cell>
          <cell r="J54">
            <v>3601698.7498999997</v>
          </cell>
          <cell r="K54">
            <v>3341549.799827</v>
          </cell>
          <cell r="L54">
            <v>2999624.1799390004</v>
          </cell>
          <cell r="M54">
            <v>2960729.292844</v>
          </cell>
          <cell r="N54">
            <v>2878419.753767</v>
          </cell>
          <cell r="O54">
            <v>2634426.014923</v>
          </cell>
          <cell r="P54">
            <v>2449013.1518639997</v>
          </cell>
          <cell r="Q54">
            <v>2305996.950161</v>
          </cell>
          <cell r="R54">
            <v>2299082.8194609997</v>
          </cell>
          <cell r="S54">
            <v>2340610.329427</v>
          </cell>
          <cell r="T54">
            <v>2347972.301947</v>
          </cell>
          <cell r="U54">
            <v>2404845.613644</v>
          </cell>
          <cell r="V54">
            <v>2344698.051463</v>
          </cell>
          <cell r="W54">
            <v>2268476.061315</v>
          </cell>
          <cell r="X54">
            <v>2272131.442148</v>
          </cell>
        </row>
        <row r="55">
          <cell r="A55" t="str">
            <v>EEA32_Particulate Formation_Energy Industries (Power Production 1A1a)</v>
          </cell>
          <cell r="B55" t="str">
            <v>EEA32</v>
          </cell>
          <cell r="C55" t="str">
            <v>Particulate Formation</v>
          </cell>
          <cell r="D55" t="str">
            <v>Mg Particulate Formation Eq</v>
          </cell>
          <cell r="E55">
            <v>12</v>
          </cell>
          <cell r="F55" t="str">
            <v>Energy Industries (Power Production 1A1a)</v>
          </cell>
          <cell r="G55">
            <v>1.1</v>
          </cell>
          <cell r="H55">
            <v>11693059.20095871</v>
          </cell>
          <cell r="I55">
            <v>11045357.836723978</v>
          </cell>
          <cell r="J55">
            <v>10401914.374661347</v>
          </cell>
          <cell r="K55">
            <v>9572534.764810609</v>
          </cell>
          <cell r="L55">
            <v>8912770.849139953</v>
          </cell>
          <cell r="M55">
            <v>8456188.74537665</v>
          </cell>
          <cell r="N55">
            <v>7918971.453719883</v>
          </cell>
          <cell r="O55">
            <v>7613630.754804036</v>
          </cell>
          <cell r="P55">
            <v>7142380.285430793</v>
          </cell>
          <cell r="Q55">
            <v>6549037.410022873</v>
          </cell>
          <cell r="R55">
            <v>6302241.212992776</v>
          </cell>
          <cell r="S55">
            <v>6232387.442563319</v>
          </cell>
          <cell r="T55">
            <v>5930171.684829681</v>
          </cell>
          <cell r="U55">
            <v>5678141.255148049</v>
          </cell>
          <cell r="V55">
            <v>5362751.364553122</v>
          </cell>
          <cell r="W55">
            <v>5234188.128045359</v>
          </cell>
          <cell r="X55">
            <v>5205113.874197638</v>
          </cell>
        </row>
        <row r="56">
          <cell r="A56" t="str">
            <v>EEA32_PM10_Energy Industries (Power Production 1A1a)</v>
          </cell>
          <cell r="B56" t="str">
            <v>EEA32</v>
          </cell>
          <cell r="C56" t="str">
            <v>PM10</v>
          </cell>
          <cell r="D56" t="str">
            <v>Mg</v>
          </cell>
          <cell r="E56">
            <v>12</v>
          </cell>
          <cell r="F56" t="str">
            <v>Energy Industries (Power Production 1A1a)</v>
          </cell>
          <cell r="G56">
            <v>1.1</v>
          </cell>
          <cell r="H56">
            <v>519515.0792968</v>
          </cell>
          <cell r="I56">
            <v>491537.4907708</v>
          </cell>
          <cell r="J56">
            <v>455880.7985682</v>
          </cell>
          <cell r="K56">
            <v>410823.28103980003</v>
          </cell>
          <cell r="L56">
            <v>374273.7233432</v>
          </cell>
          <cell r="M56">
            <v>330504.057295</v>
          </cell>
          <cell r="N56">
            <v>326605.78447959997</v>
          </cell>
          <cell r="O56">
            <v>316292.9457733</v>
          </cell>
          <cell r="P56">
            <v>310665.3844526</v>
          </cell>
          <cell r="Q56">
            <v>301286.58018799</v>
          </cell>
          <cell r="R56">
            <v>305578.9522136</v>
          </cell>
          <cell r="S56">
            <v>291948.33792270004</v>
          </cell>
          <cell r="T56">
            <v>277813.5316732</v>
          </cell>
          <cell r="U56">
            <v>265040.71482346003</v>
          </cell>
          <cell r="V56">
            <v>259592.10317552002</v>
          </cell>
          <cell r="W56">
            <v>251075.85535727002</v>
          </cell>
          <cell r="X56">
            <v>242020.20309512</v>
          </cell>
        </row>
        <row r="57">
          <cell r="A57" t="str">
            <v>EEA32_PM2.5_Energy Industries (Power Production 1A1a)</v>
          </cell>
          <cell r="B57" t="str">
            <v>EEA32</v>
          </cell>
          <cell r="C57" t="str">
            <v>PM2.5</v>
          </cell>
          <cell r="D57" t="str">
            <v>Mg</v>
          </cell>
          <cell r="E57">
            <v>12</v>
          </cell>
          <cell r="F57" t="str">
            <v>Energy Industries (Power Production 1A1a)</v>
          </cell>
          <cell r="G57">
            <v>1.1</v>
          </cell>
          <cell r="H57">
            <v>234009.8455723</v>
          </cell>
          <cell r="I57">
            <v>226123.533254</v>
          </cell>
          <cell r="J57">
            <v>215138.47644990002</v>
          </cell>
          <cell r="K57">
            <v>199597.4373994</v>
          </cell>
          <cell r="L57">
            <v>188844.0898388</v>
          </cell>
          <cell r="M57">
            <v>173445.8130105</v>
          </cell>
          <cell r="N57">
            <v>169994.1516337</v>
          </cell>
          <cell r="O57">
            <v>167123.7641171</v>
          </cell>
          <cell r="P57">
            <v>157965.34633610002</v>
          </cell>
          <cell r="Q57">
            <v>152156.86436539</v>
          </cell>
          <cell r="R57">
            <v>152804.1394097</v>
          </cell>
          <cell r="S57">
            <v>145905.483473</v>
          </cell>
          <cell r="T57">
            <v>139794.52246819998</v>
          </cell>
          <cell r="U57">
            <v>132249.81372796002</v>
          </cell>
          <cell r="V57">
            <v>129474.18832322</v>
          </cell>
          <cell r="W57">
            <v>128001.80420317</v>
          </cell>
          <cell r="X57">
            <v>124252.06282531998</v>
          </cell>
        </row>
        <row r="58">
          <cell r="A58" t="str">
            <v>EEA32_SOx_Energy Industries (Power Production 1A1a)</v>
          </cell>
          <cell r="B58" t="str">
            <v>EEA32</v>
          </cell>
          <cell r="C58" t="str">
            <v>SOx</v>
          </cell>
          <cell r="D58" t="str">
            <v>Mg</v>
          </cell>
          <cell r="E58">
            <v>12</v>
          </cell>
          <cell r="F58" t="str">
            <v>Energy Industries (Power Production 1A1a)</v>
          </cell>
          <cell r="G58">
            <v>1.1</v>
          </cell>
          <cell r="H58">
            <v>14194680.408351</v>
          </cell>
          <cell r="I58">
            <v>13326092.116688</v>
          </cell>
          <cell r="J58">
            <v>12544914.115737</v>
          </cell>
          <cell r="K58">
            <v>11516368.461539</v>
          </cell>
          <cell r="L58">
            <v>10919264.06539</v>
          </cell>
          <cell r="M58">
            <v>10218076.700004</v>
          </cell>
          <cell r="N58">
            <v>9364638.019326</v>
          </cell>
          <cell r="O58">
            <v>9216231.891636001</v>
          </cell>
          <cell r="P58">
            <v>8656222.494799001</v>
          </cell>
          <cell r="Q58">
            <v>7807844.811868</v>
          </cell>
          <cell r="R58">
            <v>7354235.751915001</v>
          </cell>
          <cell r="S58">
            <v>7182029.8604136</v>
          </cell>
          <cell r="T58">
            <v>6636471.4694251</v>
          </cell>
          <cell r="U58">
            <v>6100435.7384179</v>
          </cell>
          <cell r="V58">
            <v>5624308.7863307</v>
          </cell>
          <cell r="W58">
            <v>5525958.4825727</v>
          </cell>
          <cell r="X58">
            <v>5482819.2494626</v>
          </cell>
        </row>
        <row r="59">
          <cell r="A59" t="str">
            <v>EEA32_TOFP_Energy Industries (Power Production 1A1a)</v>
          </cell>
          <cell r="B59" t="str">
            <v>EEA32</v>
          </cell>
          <cell r="C59" t="str">
            <v>TOFP</v>
          </cell>
          <cell r="D59" t="str">
            <v>Mg TOFP Eq</v>
          </cell>
          <cell r="E59">
            <v>12</v>
          </cell>
          <cell r="F59" t="str">
            <v>Energy Industries (Power Production 1A1a)</v>
          </cell>
          <cell r="G59">
            <v>1.1</v>
          </cell>
          <cell r="H59">
            <v>5002129.995533167</v>
          </cell>
          <cell r="I59">
            <v>4797013.617785818</v>
          </cell>
          <cell r="J59">
            <v>4539302.151115255</v>
          </cell>
          <cell r="K59">
            <v>4220110.527611689</v>
          </cell>
          <cell r="L59">
            <v>3800921.954078187</v>
          </cell>
          <cell r="M59">
            <v>3765572.3014118774</v>
          </cell>
          <cell r="N59">
            <v>3664691.1053305655</v>
          </cell>
          <cell r="O59">
            <v>3354768.5612994563</v>
          </cell>
          <cell r="P59">
            <v>3126574.909004816</v>
          </cell>
          <cell r="Q59">
            <v>2947801.697122641</v>
          </cell>
          <cell r="R59">
            <v>2927719.998035704</v>
          </cell>
          <cell r="S59">
            <v>2980078.6164278816</v>
          </cell>
          <cell r="T59">
            <v>2993477.4530508555</v>
          </cell>
          <cell r="U59">
            <v>3064144.3304219656</v>
          </cell>
          <cell r="V59">
            <v>2996480.697270554</v>
          </cell>
          <cell r="W59">
            <v>2906417.1513341814</v>
          </cell>
          <cell r="X59">
            <v>2913948.4647652856</v>
          </cell>
        </row>
        <row r="60">
          <cell r="A60" t="str">
            <v>CC3_Acidifying Potential_Energy Industries (Power Production 1A1a)</v>
          </cell>
          <cell r="B60" t="str">
            <v>CC3</v>
          </cell>
          <cell r="C60" t="str">
            <v>Acidifying Potential</v>
          </cell>
          <cell r="D60" t="str">
            <v>Mg Acidifying Potential Eq</v>
          </cell>
          <cell r="E60">
            <v>12</v>
          </cell>
          <cell r="F60" t="str">
            <v>Energy Industries (Power Production 1A1a)</v>
          </cell>
          <cell r="G60">
            <v>1.1</v>
          </cell>
          <cell r="H60">
            <v>26612.09778732</v>
          </cell>
          <cell r="I60">
            <v>28872.76626193</v>
          </cell>
          <cell r="J60">
            <v>28935.24723381</v>
          </cell>
          <cell r="K60">
            <v>27113.94560582</v>
          </cell>
          <cell r="L60">
            <v>34568.05701065</v>
          </cell>
          <cell r="M60">
            <v>35118.36135707</v>
          </cell>
          <cell r="N60">
            <v>38729.24722203</v>
          </cell>
          <cell r="O60">
            <v>40929.11406229</v>
          </cell>
          <cell r="P60">
            <v>45321.43198997</v>
          </cell>
          <cell r="Q60">
            <v>44890.94013541</v>
          </cell>
          <cell r="R60">
            <v>48262.64528955</v>
          </cell>
          <cell r="S60">
            <v>47997.19555837</v>
          </cell>
          <cell r="T60">
            <v>37990.10860951</v>
          </cell>
          <cell r="U60">
            <v>30341.4537179</v>
          </cell>
          <cell r="V60">
            <v>28330.61132438</v>
          </cell>
          <cell r="W60">
            <v>29655.76758939</v>
          </cell>
          <cell r="X60">
            <v>29655.76758939</v>
          </cell>
        </row>
        <row r="61">
          <cell r="A61" t="str">
            <v>CC3_CH4_Energy Industries (Power Production 1A1a)</v>
          </cell>
          <cell r="B61" t="str">
            <v>CC3</v>
          </cell>
          <cell r="C61" t="str">
            <v>CH4</v>
          </cell>
          <cell r="D61" t="str">
            <v>Mg</v>
          </cell>
          <cell r="E61">
            <v>12</v>
          </cell>
          <cell r="F61" t="str">
            <v>Energy Industries (Power Production 1A1a)</v>
          </cell>
          <cell r="G61">
            <v>1.1</v>
          </cell>
          <cell r="H61">
            <v>454.4062018</v>
          </cell>
          <cell r="I61">
            <v>451.3555988</v>
          </cell>
          <cell r="J61">
            <v>568.11366</v>
          </cell>
          <cell r="K61">
            <v>559.0953539</v>
          </cell>
          <cell r="L61">
            <v>636.3684662</v>
          </cell>
          <cell r="M61">
            <v>673.8678672</v>
          </cell>
          <cell r="N61">
            <v>720.4370342</v>
          </cell>
          <cell r="O61">
            <v>809.93451</v>
          </cell>
          <cell r="P61">
            <v>900.8905187</v>
          </cell>
          <cell r="Q61">
            <v>997.8419551</v>
          </cell>
          <cell r="R61">
            <v>1224.324096</v>
          </cell>
          <cell r="S61">
            <v>1258.300463</v>
          </cell>
          <cell r="T61">
            <v>1203.536957</v>
          </cell>
          <cell r="U61">
            <v>1195.158916</v>
          </cell>
          <cell r="V61">
            <v>1177.307269</v>
          </cell>
          <cell r="W61">
            <v>1303.901409</v>
          </cell>
          <cell r="X61">
            <v>1456.628765</v>
          </cell>
        </row>
        <row r="62">
          <cell r="A62" t="str">
            <v>CC3_CO_Energy Industries (Power Production 1A1a)</v>
          </cell>
          <cell r="B62" t="str">
            <v>CC3</v>
          </cell>
          <cell r="C62" t="str">
            <v>CO</v>
          </cell>
          <cell r="D62" t="str">
            <v>Mg</v>
          </cell>
          <cell r="E62">
            <v>12</v>
          </cell>
          <cell r="F62" t="str">
            <v>Energy Industries (Power Production 1A1a)</v>
          </cell>
          <cell r="G62">
            <v>1.1</v>
          </cell>
          <cell r="H62">
            <v>6996</v>
          </cell>
          <cell r="I62">
            <v>7648</v>
          </cell>
          <cell r="J62">
            <v>8577</v>
          </cell>
          <cell r="K62">
            <v>8183</v>
          </cell>
          <cell r="L62">
            <v>9598</v>
          </cell>
          <cell r="M62">
            <v>10081</v>
          </cell>
          <cell r="N62">
            <v>10865</v>
          </cell>
          <cell r="O62">
            <v>12333</v>
          </cell>
          <cell r="P62">
            <v>13784</v>
          </cell>
          <cell r="Q62">
            <v>15617</v>
          </cell>
          <cell r="R62">
            <v>17763</v>
          </cell>
          <cell r="S62">
            <v>18636</v>
          </cell>
          <cell r="T62">
            <v>17662</v>
          </cell>
          <cell r="U62">
            <v>18158</v>
          </cell>
          <cell r="V62">
            <v>18693</v>
          </cell>
          <cell r="W62">
            <v>22160</v>
          </cell>
          <cell r="X62">
            <v>22160</v>
          </cell>
        </row>
        <row r="63">
          <cell r="A63" t="str">
            <v>CC3_CO2_Energy Industries (Power Production 1A1a)</v>
          </cell>
          <cell r="B63" t="str">
            <v>CC3</v>
          </cell>
          <cell r="C63" t="str">
            <v>CO2</v>
          </cell>
          <cell r="D63" t="str">
            <v>Mg</v>
          </cell>
          <cell r="E63">
            <v>12</v>
          </cell>
          <cell r="F63" t="str">
            <v>Energy Industries (Power Production 1A1a)</v>
          </cell>
          <cell r="G63">
            <v>1.1</v>
          </cell>
          <cell r="H63">
            <v>30325449.94</v>
          </cell>
          <cell r="I63">
            <v>33036203.38</v>
          </cell>
          <cell r="J63">
            <v>37958319.04</v>
          </cell>
          <cell r="K63">
            <v>36117846.3</v>
          </cell>
          <cell r="L63">
            <v>42458305.03</v>
          </cell>
          <cell r="M63">
            <v>43750166.93</v>
          </cell>
          <cell r="N63">
            <v>47289606.31</v>
          </cell>
          <cell r="O63">
            <v>53229409.12</v>
          </cell>
          <cell r="P63">
            <v>58893778.79</v>
          </cell>
          <cell r="Q63">
            <v>64542943.6</v>
          </cell>
          <cell r="R63">
            <v>72089379.98</v>
          </cell>
          <cell r="S63">
            <v>74515389.28</v>
          </cell>
          <cell r="T63">
            <v>68814720.08</v>
          </cell>
          <cell r="U63">
            <v>68973257.57</v>
          </cell>
          <cell r="V63">
            <v>70499470.17</v>
          </cell>
          <cell r="W63">
            <v>83679692.41</v>
          </cell>
          <cell r="X63">
            <v>93481183.56</v>
          </cell>
        </row>
        <row r="64">
          <cell r="A64" t="str">
            <v>CC3_GWP_Energy Industries (Power Production 1A1a)</v>
          </cell>
          <cell r="B64" t="str">
            <v>CC3</v>
          </cell>
          <cell r="C64" t="str">
            <v>GWP</v>
          </cell>
          <cell r="D64" t="str">
            <v>Mg CO2 Eq</v>
          </cell>
          <cell r="E64">
            <v>12</v>
          </cell>
          <cell r="F64" t="str">
            <v>Energy Industries (Power Production 1A1a)</v>
          </cell>
          <cell r="G64">
            <v>1.1</v>
          </cell>
          <cell r="H64">
            <v>30441065.3660958</v>
          </cell>
          <cell r="I64">
            <v>33163329.3249708</v>
          </cell>
          <cell r="J64">
            <v>38107777.515</v>
          </cell>
          <cell r="K64">
            <v>36259005.7926179</v>
          </cell>
          <cell r="L64">
            <v>42625304.2006142</v>
          </cell>
          <cell r="M64">
            <v>43917235.5666552</v>
          </cell>
          <cell r="N64">
            <v>47471295.0851582</v>
          </cell>
          <cell r="O64">
            <v>53431901.607885</v>
          </cell>
          <cell r="P64">
            <v>59114479.1001937</v>
          </cell>
          <cell r="Q64">
            <v>64773030.3870031</v>
          </cell>
          <cell r="R64">
            <v>72335495.893286</v>
          </cell>
          <cell r="S64">
            <v>74764341.130624</v>
          </cell>
          <cell r="T64">
            <v>69033481.330056</v>
          </cell>
          <cell r="U64">
            <v>69185576.124555</v>
          </cell>
          <cell r="V64">
            <v>70716589.96955</v>
          </cell>
          <cell r="W64">
            <v>83939703.333689</v>
          </cell>
          <cell r="X64">
            <v>93771649.839077</v>
          </cell>
        </row>
        <row r="65">
          <cell r="A65" t="str">
            <v>CC3_N2O_Energy Industries (Power Production 1A1a)</v>
          </cell>
          <cell r="B65" t="str">
            <v>CC3</v>
          </cell>
          <cell r="C65" t="str">
            <v>N2O</v>
          </cell>
          <cell r="D65" t="str">
            <v>Mg</v>
          </cell>
          <cell r="E65">
            <v>12</v>
          </cell>
          <cell r="F65" t="str">
            <v>Energy Industries (Power Production 1A1a)</v>
          </cell>
          <cell r="G65">
            <v>1.1</v>
          </cell>
          <cell r="H65">
            <v>342.1706318</v>
          </cell>
          <cell r="I65">
            <v>379.5079916</v>
          </cell>
          <cell r="J65">
            <v>443.638994</v>
          </cell>
          <cell r="K65">
            <v>417.4790006</v>
          </cell>
          <cell r="L65">
            <v>495.5981704</v>
          </cell>
          <cell r="M65">
            <v>493.2819724</v>
          </cell>
          <cell r="N65">
            <v>537.289024</v>
          </cell>
          <cell r="O65">
            <v>598.3350425</v>
          </cell>
          <cell r="P65">
            <v>650.9084171</v>
          </cell>
          <cell r="Q65">
            <v>674.6196966</v>
          </cell>
          <cell r="R65">
            <v>710.984217</v>
          </cell>
          <cell r="S65">
            <v>717.8307771</v>
          </cell>
          <cell r="T65">
            <v>624.1515289</v>
          </cell>
          <cell r="U65">
            <v>603.9361849</v>
          </cell>
          <cell r="V65">
            <v>620.6333771</v>
          </cell>
          <cell r="W65">
            <v>750.41611</v>
          </cell>
          <cell r="X65">
            <v>838.3131452</v>
          </cell>
        </row>
        <row r="66">
          <cell r="A66" t="str">
            <v>CC3_NH3_Energy Industries (Power Production 1A1a)</v>
          </cell>
          <cell r="B66" t="str">
            <v>CC3</v>
          </cell>
          <cell r="C66" t="str">
            <v>NH3</v>
          </cell>
          <cell r="D66" t="str">
            <v>Mg</v>
          </cell>
          <cell r="E66">
            <v>12</v>
          </cell>
          <cell r="F66" t="str">
            <v>Energy Industries (Power Production 1A1a)</v>
          </cell>
          <cell r="G66">
            <v>1.1</v>
          </cell>
        </row>
        <row r="67">
          <cell r="A67" t="str">
            <v>CC3_NMVOC_Energy Industries (Power Production 1A1a)</v>
          </cell>
          <cell r="B67" t="str">
            <v>CC3</v>
          </cell>
          <cell r="C67" t="str">
            <v>NMVOC</v>
          </cell>
          <cell r="D67" t="str">
            <v>Mg</v>
          </cell>
          <cell r="E67">
            <v>12</v>
          </cell>
          <cell r="F67" t="str">
            <v>Energy Industries (Power Production 1A1a)</v>
          </cell>
          <cell r="G67">
            <v>1.1</v>
          </cell>
          <cell r="H67">
            <v>1807</v>
          </cell>
          <cell r="I67">
            <v>1950</v>
          </cell>
          <cell r="J67">
            <v>2222</v>
          </cell>
          <cell r="K67">
            <v>2129</v>
          </cell>
          <cell r="L67">
            <v>2486</v>
          </cell>
          <cell r="M67">
            <v>2615</v>
          </cell>
          <cell r="N67">
            <v>2815</v>
          </cell>
          <cell r="O67">
            <v>3191</v>
          </cell>
          <cell r="P67">
            <v>3564</v>
          </cell>
          <cell r="Q67">
            <v>4025</v>
          </cell>
          <cell r="R67">
            <v>4628</v>
          </cell>
          <cell r="S67">
            <v>4840</v>
          </cell>
          <cell r="T67">
            <v>4594</v>
          </cell>
          <cell r="U67">
            <v>4699</v>
          </cell>
          <cell r="V67">
            <v>4808</v>
          </cell>
          <cell r="W67">
            <v>5655</v>
          </cell>
          <cell r="X67">
            <v>5655</v>
          </cell>
        </row>
        <row r="68">
          <cell r="A68" t="str">
            <v>CC3_NOx_Energy Industries (Power Production 1A1a)</v>
          </cell>
          <cell r="B68" t="str">
            <v>CC3</v>
          </cell>
          <cell r="C68" t="str">
            <v>NOx</v>
          </cell>
          <cell r="D68" t="str">
            <v>Mg</v>
          </cell>
          <cell r="E68">
            <v>12</v>
          </cell>
          <cell r="F68" t="str">
            <v>Energy Industries (Power Production 1A1a)</v>
          </cell>
          <cell r="G68">
            <v>1.1</v>
          </cell>
          <cell r="H68">
            <v>89164</v>
          </cell>
          <cell r="I68">
            <v>97561</v>
          </cell>
          <cell r="J68">
            <v>112237</v>
          </cell>
          <cell r="K68">
            <v>106614</v>
          </cell>
          <cell r="L68">
            <v>125505</v>
          </cell>
          <cell r="M68">
            <v>128739</v>
          </cell>
          <cell r="N68">
            <v>139331</v>
          </cell>
          <cell r="O68">
            <v>156733</v>
          </cell>
          <cell r="P68">
            <v>173069</v>
          </cell>
          <cell r="Q68">
            <v>188557</v>
          </cell>
          <cell r="R68">
            <v>209035</v>
          </cell>
          <cell r="S68">
            <v>215749</v>
          </cell>
          <cell r="T68">
            <v>198127</v>
          </cell>
          <cell r="U68">
            <v>198830</v>
          </cell>
          <cell r="V68">
            <v>203926</v>
          </cell>
          <cell r="W68">
            <v>169403</v>
          </cell>
          <cell r="X68">
            <v>169403</v>
          </cell>
        </row>
        <row r="69">
          <cell r="A69" t="str">
            <v>CC3_Particulate Formation_Energy Industries (Power Production 1A1a)</v>
          </cell>
          <cell r="B69" t="str">
            <v>CC3</v>
          </cell>
          <cell r="C69" t="str">
            <v>Particulate Formation</v>
          </cell>
          <cell r="D69" t="str">
            <v>Mg Particulate Formation Eq</v>
          </cell>
          <cell r="E69">
            <v>12</v>
          </cell>
          <cell r="F69" t="str">
            <v>Energy Industries (Power Production 1A1a)</v>
          </cell>
          <cell r="G69">
            <v>1.1</v>
          </cell>
          <cell r="H69">
            <v>593062.72</v>
          </cell>
          <cell r="I69">
            <v>627462.08</v>
          </cell>
          <cell r="J69">
            <v>627024.56</v>
          </cell>
          <cell r="K69">
            <v>583778.52</v>
          </cell>
          <cell r="L69">
            <v>713157.2</v>
          </cell>
          <cell r="M69">
            <v>715323.52</v>
          </cell>
          <cell r="N69">
            <v>786829.68</v>
          </cell>
          <cell r="O69">
            <v>837388.04</v>
          </cell>
          <cell r="P69">
            <v>925295.32</v>
          </cell>
          <cell r="Q69">
            <v>929435.76</v>
          </cell>
          <cell r="R69">
            <v>1001794.86</v>
          </cell>
          <cell r="S69">
            <v>998183.08</v>
          </cell>
          <cell r="T69">
            <v>813962</v>
          </cell>
          <cell r="U69">
            <v>679736.8</v>
          </cell>
          <cell r="V69">
            <v>645148.6</v>
          </cell>
          <cell r="W69">
            <v>648224.7</v>
          </cell>
          <cell r="X69">
            <v>648224.7</v>
          </cell>
        </row>
        <row r="70">
          <cell r="A70" t="str">
            <v>CC3_PM10_Energy Industries (Power Production 1A1a)</v>
          </cell>
          <cell r="B70" t="str">
            <v>CC3</v>
          </cell>
          <cell r="C70" t="str">
            <v>PM10</v>
          </cell>
          <cell r="D70" t="str">
            <v>Mg</v>
          </cell>
          <cell r="E70">
            <v>12</v>
          </cell>
          <cell r="F70" t="str">
            <v>Energy Industries (Power Production 1A1a)</v>
          </cell>
          <cell r="G70">
            <v>1.1</v>
          </cell>
          <cell r="H70">
            <v>88236</v>
          </cell>
          <cell r="I70">
            <v>79336</v>
          </cell>
          <cell r="J70">
            <v>70417</v>
          </cell>
          <cell r="K70">
            <v>61479</v>
          </cell>
          <cell r="L70">
            <v>52523</v>
          </cell>
          <cell r="M70">
            <v>43549</v>
          </cell>
          <cell r="N70">
            <v>47317</v>
          </cell>
          <cell r="O70">
            <v>51085</v>
          </cell>
          <cell r="P70">
            <v>54854</v>
          </cell>
          <cell r="Q70">
            <v>58622</v>
          </cell>
          <cell r="R70">
            <v>62390</v>
          </cell>
          <cell r="S70">
            <v>59979</v>
          </cell>
          <cell r="T70">
            <v>57568</v>
          </cell>
          <cell r="U70">
            <v>55157</v>
          </cell>
          <cell r="V70">
            <v>52746</v>
          </cell>
          <cell r="W70">
            <v>50335</v>
          </cell>
          <cell r="X70">
            <v>50335</v>
          </cell>
        </row>
        <row r="71">
          <cell r="A71" t="str">
            <v>CC3_PM2.5_Energy Industries (Power Production 1A1a)</v>
          </cell>
          <cell r="B71" t="str">
            <v>CC3</v>
          </cell>
          <cell r="C71" t="str">
            <v>PM2.5</v>
          </cell>
          <cell r="D71" t="str">
            <v>Mg</v>
          </cell>
          <cell r="E71">
            <v>12</v>
          </cell>
          <cell r="F71" t="str">
            <v>Energy Industries (Power Production 1A1a)</v>
          </cell>
          <cell r="G71">
            <v>1.1</v>
          </cell>
          <cell r="H71">
            <v>31695</v>
          </cell>
          <cell r="I71">
            <v>29971</v>
          </cell>
          <cell r="J71">
            <v>28239</v>
          </cell>
          <cell r="K71">
            <v>26501</v>
          </cell>
          <cell r="L71">
            <v>24755</v>
          </cell>
          <cell r="M71">
            <v>23002</v>
          </cell>
          <cell r="N71">
            <v>24992</v>
          </cell>
          <cell r="O71">
            <v>26983</v>
          </cell>
          <cell r="P71">
            <v>28973</v>
          </cell>
          <cell r="Q71">
            <v>30964</v>
          </cell>
          <cell r="R71">
            <v>32954</v>
          </cell>
          <cell r="S71">
            <v>31387</v>
          </cell>
          <cell r="T71">
            <v>29820</v>
          </cell>
          <cell r="U71">
            <v>28252</v>
          </cell>
          <cell r="V71">
            <v>26685</v>
          </cell>
          <cell r="W71">
            <v>25118</v>
          </cell>
          <cell r="X71">
            <v>25118</v>
          </cell>
        </row>
        <row r="72">
          <cell r="A72" t="str">
            <v>CC3_SOx_Energy Industries (Power Production 1A1a)</v>
          </cell>
          <cell r="B72" t="str">
            <v>CC3</v>
          </cell>
          <cell r="C72" t="str">
            <v>SOx</v>
          </cell>
          <cell r="D72" t="str">
            <v>Mg</v>
          </cell>
          <cell r="E72">
            <v>12</v>
          </cell>
          <cell r="F72" t="str">
            <v>Energy Industries (Power Production 1A1a)</v>
          </cell>
          <cell r="G72">
            <v>1.1</v>
          </cell>
          <cell r="H72">
            <v>789560</v>
          </cell>
          <cell r="I72">
            <v>856060</v>
          </cell>
          <cell r="J72">
            <v>847850</v>
          </cell>
          <cell r="K72">
            <v>793480</v>
          </cell>
          <cell r="L72">
            <v>1018870</v>
          </cell>
          <cell r="M72">
            <v>1034230</v>
          </cell>
          <cell r="N72">
            <v>1142410</v>
          </cell>
          <cell r="O72">
            <v>1200700</v>
          </cell>
          <cell r="P72">
            <v>1329890</v>
          </cell>
          <cell r="Q72">
            <v>1305340</v>
          </cell>
          <cell r="R72">
            <v>1398989</v>
          </cell>
          <cell r="S72">
            <v>1385824</v>
          </cell>
          <cell r="T72">
            <v>1077856</v>
          </cell>
          <cell r="U72">
            <v>832610</v>
          </cell>
          <cell r="V72">
            <v>764718</v>
          </cell>
          <cell r="W72">
            <v>831139</v>
          </cell>
          <cell r="X72">
            <v>831139</v>
          </cell>
        </row>
        <row r="73">
          <cell r="A73" t="str">
            <v>CC3_TOFP_Energy Industries (Power Production 1A1a)</v>
          </cell>
          <cell r="B73" t="str">
            <v>CC3</v>
          </cell>
          <cell r="C73" t="str">
            <v>TOFP</v>
          </cell>
          <cell r="D73" t="str">
            <v>Mg TOFP Eq</v>
          </cell>
          <cell r="E73">
            <v>12</v>
          </cell>
          <cell r="F73" t="str">
            <v>Energy Industries (Power Production 1A1a)</v>
          </cell>
          <cell r="G73">
            <v>1.1</v>
          </cell>
          <cell r="H73">
            <v>111363.001686825</v>
          </cell>
          <cell r="I73">
            <v>121822.018978383</v>
          </cell>
          <cell r="J73">
            <v>140102.56359124</v>
          </cell>
          <cell r="K73">
            <v>133106.037334955</v>
          </cell>
          <cell r="L73">
            <v>156666.789158527</v>
          </cell>
          <cell r="M73">
            <v>160794.924150141</v>
          </cell>
          <cell r="N73">
            <v>174004.056118479</v>
          </cell>
          <cell r="O73">
            <v>195773.22908314</v>
          </cell>
          <cell r="P73">
            <v>216237.032467262</v>
          </cell>
          <cell r="Q73">
            <v>235796.379787371</v>
          </cell>
          <cell r="R73">
            <v>261621.770537344</v>
          </cell>
          <cell r="S73">
            <v>270121.356206482</v>
          </cell>
          <cell r="T73">
            <v>248268.609517398</v>
          </cell>
          <cell r="U73">
            <v>249285.712224824</v>
          </cell>
          <cell r="V73">
            <v>255670.432301766</v>
          </cell>
          <cell r="W73">
            <v>214782.514619726</v>
          </cell>
          <cell r="X73">
            <v>214784.65280271</v>
          </cell>
        </row>
        <row r="74">
          <cell r="A74" t="str">
            <v>EFTA4_Acidifying Potential_Energy Industries (Power Production 1A1a)</v>
          </cell>
          <cell r="B74" t="str">
            <v>EFTA4</v>
          </cell>
          <cell r="C74" t="str">
            <v>Acidifying Potential</v>
          </cell>
          <cell r="D74" t="str">
            <v>Mg Acidifying Potential Eq</v>
          </cell>
          <cell r="E74">
            <v>12</v>
          </cell>
          <cell r="F74" t="str">
            <v>Energy Industries (Power Production 1A1a)</v>
          </cell>
          <cell r="G74">
            <v>1.1</v>
          </cell>
          <cell r="H74">
            <v>311.702584370357</v>
          </cell>
          <cell r="I74">
            <v>313.267271303313</v>
          </cell>
          <cell r="J74">
            <v>324.263908806715</v>
          </cell>
          <cell r="K74">
            <v>228.458212607381</v>
          </cell>
          <cell r="L74">
            <v>216.759553976785</v>
          </cell>
          <cell r="M74">
            <v>205.368837994318</v>
          </cell>
          <cell r="N74">
            <v>209.739395818933</v>
          </cell>
          <cell r="O74">
            <v>173.882745368928</v>
          </cell>
          <cell r="P74">
            <v>213.194508815352</v>
          </cell>
          <cell r="Q74">
            <v>169.596882259018</v>
          </cell>
          <cell r="R74">
            <v>151.439343399003</v>
          </cell>
          <cell r="S74">
            <v>141.812483877347</v>
          </cell>
          <cell r="T74">
            <v>136.953171986549</v>
          </cell>
          <cell r="U74">
            <v>127.524939514082</v>
          </cell>
          <cell r="V74">
            <v>110.790094311555</v>
          </cell>
          <cell r="W74">
            <v>108.009971514832</v>
          </cell>
          <cell r="X74">
            <v>110.395679360524</v>
          </cell>
        </row>
        <row r="75">
          <cell r="A75" t="str">
            <v>EFTA4_CH4_Energy Industries (Power Production 1A1a)</v>
          </cell>
          <cell r="B75" t="str">
            <v>EFTA4</v>
          </cell>
          <cell r="C75" t="str">
            <v>CH4</v>
          </cell>
          <cell r="D75" t="str">
            <v>Mg</v>
          </cell>
          <cell r="E75">
            <v>12</v>
          </cell>
          <cell r="F75" t="str">
            <v>Energy Industries (Power Production 1A1a)</v>
          </cell>
          <cell r="G75">
            <v>1.1</v>
          </cell>
          <cell r="H75">
            <v>176.738756699</v>
          </cell>
          <cell r="I75">
            <v>190.654029199</v>
          </cell>
          <cell r="J75">
            <v>199.966965474</v>
          </cell>
          <cell r="K75">
            <v>196.130277079</v>
          </cell>
          <cell r="L75">
            <v>207.387276844</v>
          </cell>
          <cell r="M75">
            <v>216.96913773</v>
          </cell>
          <cell r="N75">
            <v>223.18441865</v>
          </cell>
          <cell r="O75">
            <v>214.314462605</v>
          </cell>
          <cell r="P75">
            <v>233.370136483</v>
          </cell>
          <cell r="Q75">
            <v>230.028595434</v>
          </cell>
          <cell r="R75">
            <v>233.065292876</v>
          </cell>
          <cell r="S75">
            <v>252.565457263</v>
          </cell>
          <cell r="T75">
            <v>249.441522597</v>
          </cell>
          <cell r="U75">
            <v>291.007492491</v>
          </cell>
          <cell r="V75">
            <v>294.257666028</v>
          </cell>
          <cell r="W75">
            <v>295.706517465</v>
          </cell>
          <cell r="X75">
            <v>294.984978383</v>
          </cell>
        </row>
        <row r="76">
          <cell r="A76" t="str">
            <v>EFTA4_CO_Energy Industries (Power Production 1A1a)</v>
          </cell>
          <cell r="B76" t="str">
            <v>EFTA4</v>
          </cell>
          <cell r="C76" t="str">
            <v>CO</v>
          </cell>
          <cell r="D76" t="str">
            <v>Mg</v>
          </cell>
          <cell r="E76">
            <v>12</v>
          </cell>
          <cell r="F76" t="str">
            <v>Energy Industries (Power Production 1A1a)</v>
          </cell>
          <cell r="G76">
            <v>1.1</v>
          </cell>
          <cell r="H76">
            <v>1653.4403009</v>
          </cell>
          <cell r="I76">
            <v>1614.3861566</v>
          </cell>
          <cell r="J76">
            <v>1624.3018689</v>
          </cell>
          <cell r="K76">
            <v>1577.6403564</v>
          </cell>
          <cell r="L76">
            <v>1597.2894084</v>
          </cell>
          <cell r="M76">
            <v>1509.6112078</v>
          </cell>
          <cell r="N76">
            <v>1560.0333806</v>
          </cell>
          <cell r="O76">
            <v>1510.442304</v>
          </cell>
          <cell r="P76">
            <v>1678.2619615</v>
          </cell>
          <cell r="Q76">
            <v>1560.3770635</v>
          </cell>
          <cell r="R76">
            <v>1530.3646738</v>
          </cell>
          <cell r="S76">
            <v>2295.6719985</v>
          </cell>
          <cell r="T76">
            <v>2661.2007825</v>
          </cell>
          <cell r="U76">
            <v>2953.9507128</v>
          </cell>
          <cell r="V76">
            <v>3216.958422</v>
          </cell>
          <cell r="W76">
            <v>3319.1271501</v>
          </cell>
          <cell r="X76">
            <v>3624.2970899</v>
          </cell>
        </row>
        <row r="77">
          <cell r="A77" t="str">
            <v>EFTA4_CO2_Energy Industries (Power Production 1A1a)</v>
          </cell>
          <cell r="B77" t="str">
            <v>EFTA4</v>
          </cell>
          <cell r="C77" t="str">
            <v>CO2</v>
          </cell>
          <cell r="D77" t="str">
            <v>Mg</v>
          </cell>
          <cell r="E77">
            <v>12</v>
          </cell>
          <cell r="F77" t="str">
            <v>Energy Industries (Power Production 1A1a)</v>
          </cell>
          <cell r="G77">
            <v>1.1</v>
          </cell>
          <cell r="H77">
            <v>2456381.02559</v>
          </cell>
          <cell r="I77">
            <v>2612529.50827</v>
          </cell>
          <cell r="J77">
            <v>2715818.21055</v>
          </cell>
          <cell r="K77">
            <v>2305039.52139</v>
          </cell>
          <cell r="L77">
            <v>2287781.5016</v>
          </cell>
          <cell r="M77">
            <v>2327008.07643</v>
          </cell>
          <cell r="N77">
            <v>2572145.15724</v>
          </cell>
          <cell r="O77">
            <v>2487861.27354</v>
          </cell>
          <cell r="P77">
            <v>2843139.03794</v>
          </cell>
          <cell r="Q77">
            <v>2613518.89821</v>
          </cell>
          <cell r="R77">
            <v>2519275.37599</v>
          </cell>
          <cell r="S77">
            <v>2630900.73958</v>
          </cell>
          <cell r="T77">
            <v>2703387.28754</v>
          </cell>
          <cell r="U77">
            <v>2838283.05753</v>
          </cell>
          <cell r="V77">
            <v>2784420.47892</v>
          </cell>
          <cell r="W77">
            <v>2868017.92265</v>
          </cell>
          <cell r="X77">
            <v>3019540.46847</v>
          </cell>
        </row>
        <row r="78">
          <cell r="A78" t="str">
            <v>EFTA4_GWP_Energy Industries (Power Production 1A1a)</v>
          </cell>
          <cell r="B78" t="str">
            <v>EFTA4</v>
          </cell>
          <cell r="C78" t="str">
            <v>GWP</v>
          </cell>
          <cell r="D78" t="str">
            <v>Mg CO2 Eq</v>
          </cell>
          <cell r="E78">
            <v>12</v>
          </cell>
          <cell r="F78" t="str">
            <v>Energy Industries (Power Production 1A1a)</v>
          </cell>
          <cell r="G78">
            <v>1.1</v>
          </cell>
          <cell r="H78">
            <v>2517152.35069625</v>
          </cell>
          <cell r="I78">
            <v>2678175.38280375</v>
          </cell>
          <cell r="J78">
            <v>2786336.87516557</v>
          </cell>
          <cell r="K78">
            <v>2375825.91867157</v>
          </cell>
          <cell r="L78">
            <v>2362016.37166029</v>
          </cell>
          <cell r="M78">
            <v>2406003.15936738</v>
          </cell>
          <cell r="N78">
            <v>2656156.0089694</v>
          </cell>
          <cell r="O78">
            <v>2575586.22400426</v>
          </cell>
          <cell r="P78">
            <v>2939307.66224645</v>
          </cell>
          <cell r="Q78">
            <v>2718924.65621737</v>
          </cell>
          <cell r="R78">
            <v>2636034.76053622</v>
          </cell>
          <cell r="S78">
            <v>2757334.6853319</v>
          </cell>
          <cell r="T78">
            <v>2838383.53510626</v>
          </cell>
          <cell r="U78">
            <v>2979696.78885153</v>
          </cell>
          <cell r="V78">
            <v>2921422.68703132</v>
          </cell>
          <cell r="W78">
            <v>3003812.87801543</v>
          </cell>
          <cell r="X78">
            <v>3159641.37087639</v>
          </cell>
        </row>
        <row r="79">
          <cell r="A79" t="str">
            <v>EFTA4_N2O_Energy Industries (Power Production 1A1a)</v>
          </cell>
          <cell r="B79" t="str">
            <v>EFTA4</v>
          </cell>
          <cell r="C79" t="str">
            <v>N2O</v>
          </cell>
          <cell r="D79" t="str">
            <v>Mg</v>
          </cell>
          <cell r="E79">
            <v>12</v>
          </cell>
          <cell r="F79" t="str">
            <v>Energy Industries (Power Production 1A1a)</v>
          </cell>
          <cell r="G79">
            <v>1.1</v>
          </cell>
          <cell r="H79">
            <v>184.063907147</v>
          </cell>
          <cell r="I79">
            <v>198.845612647</v>
          </cell>
          <cell r="J79">
            <v>213.933414002</v>
          </cell>
          <cell r="K79">
            <v>215.056972461</v>
          </cell>
          <cell r="L79">
            <v>225.418507247</v>
          </cell>
          <cell r="M79">
            <v>240.124938855</v>
          </cell>
          <cell r="N79">
            <v>255.883803025</v>
          </cell>
          <cell r="O79">
            <v>268.465634676</v>
          </cell>
          <cell r="P79">
            <v>294.412424001</v>
          </cell>
          <cell r="Q79">
            <v>324.435991946</v>
          </cell>
          <cell r="R79">
            <v>360.854881922</v>
          </cell>
          <cell r="S79">
            <v>390.742164998</v>
          </cell>
          <cell r="T79">
            <v>418.574114812</v>
          </cell>
          <cell r="U79">
            <v>436.459916062</v>
          </cell>
          <cell r="V79">
            <v>422.009022983</v>
          </cell>
          <cell r="W79">
            <v>418.016511286</v>
          </cell>
          <cell r="X79">
            <v>431.955541485</v>
          </cell>
        </row>
        <row r="80">
          <cell r="A80" t="str">
            <v>EFTA4_NH3_Energy Industries (Power Production 1A1a)</v>
          </cell>
          <cell r="B80" t="str">
            <v>EFTA4</v>
          </cell>
          <cell r="C80" t="str">
            <v>NH3</v>
          </cell>
          <cell r="D80" t="str">
            <v>Mg</v>
          </cell>
          <cell r="E80">
            <v>12</v>
          </cell>
          <cell r="F80" t="str">
            <v>Energy Industries (Power Production 1A1a)</v>
          </cell>
          <cell r="G80">
            <v>1.1</v>
          </cell>
          <cell r="H80">
            <v>3.494523734</v>
          </cell>
          <cell r="I80">
            <v>4.260892043</v>
          </cell>
          <cell r="J80">
            <v>5.426495744</v>
          </cell>
          <cell r="K80">
            <v>6.092642124</v>
          </cell>
          <cell r="L80">
            <v>7.000822239</v>
          </cell>
          <cell r="M80">
            <v>7.870624609</v>
          </cell>
          <cell r="N80">
            <v>9.078850429</v>
          </cell>
          <cell r="O80">
            <v>10.05597965</v>
          </cell>
          <cell r="P80">
            <v>11.58107455</v>
          </cell>
          <cell r="Q80">
            <v>13.3207286</v>
          </cell>
          <cell r="R80">
            <v>15.51065779</v>
          </cell>
          <cell r="S80">
            <v>17.27775971</v>
          </cell>
          <cell r="T80">
            <v>19.52435873</v>
          </cell>
          <cell r="U80">
            <v>20.80298988</v>
          </cell>
          <cell r="V80">
            <v>21.8218966</v>
          </cell>
          <cell r="W80">
            <v>22.87784372</v>
          </cell>
          <cell r="X80">
            <v>25.39505344</v>
          </cell>
        </row>
        <row r="81">
          <cell r="A81" t="str">
            <v>EFTA4_NMVOC_Energy Industries (Power Production 1A1a)</v>
          </cell>
          <cell r="B81" t="str">
            <v>EFTA4</v>
          </cell>
          <cell r="C81" t="str">
            <v>NMVOC</v>
          </cell>
          <cell r="D81" t="str">
            <v>Mg</v>
          </cell>
          <cell r="E81">
            <v>12</v>
          </cell>
          <cell r="F81" t="str">
            <v>Energy Industries (Power Production 1A1a)</v>
          </cell>
          <cell r="G81">
            <v>1.1</v>
          </cell>
          <cell r="H81">
            <v>660.1142904</v>
          </cell>
          <cell r="I81">
            <v>652.6776758</v>
          </cell>
          <cell r="J81">
            <v>658.909447</v>
          </cell>
          <cell r="K81">
            <v>625.8297061</v>
          </cell>
          <cell r="L81">
            <v>618.6827468</v>
          </cell>
          <cell r="M81">
            <v>625.0530666</v>
          </cell>
          <cell r="N81">
            <v>621.7027244</v>
          </cell>
          <cell r="O81">
            <v>608.0288114</v>
          </cell>
          <cell r="P81">
            <v>631.0912739</v>
          </cell>
          <cell r="Q81">
            <v>605.3283291</v>
          </cell>
          <cell r="R81">
            <v>630.6375173</v>
          </cell>
          <cell r="S81">
            <v>713.2341921</v>
          </cell>
          <cell r="T81">
            <v>727.89735112</v>
          </cell>
          <cell r="U81">
            <v>812.7215763</v>
          </cell>
          <cell r="V81">
            <v>835.76681413</v>
          </cell>
          <cell r="W81">
            <v>822.71574966</v>
          </cell>
          <cell r="X81">
            <v>848.07269319</v>
          </cell>
        </row>
        <row r="82">
          <cell r="A82" t="str">
            <v>EFTA4_NOx_Energy Industries (Power Production 1A1a)</v>
          </cell>
          <cell r="B82" t="str">
            <v>EFTA4</v>
          </cell>
          <cell r="C82" t="str">
            <v>NOx</v>
          </cell>
          <cell r="D82" t="str">
            <v>Mg</v>
          </cell>
          <cell r="E82">
            <v>12</v>
          </cell>
          <cell r="F82" t="str">
            <v>Energy Industries (Power Production 1A1a)</v>
          </cell>
          <cell r="G82">
            <v>1.1</v>
          </cell>
          <cell r="H82">
            <v>7490.683105</v>
          </cell>
          <cell r="I82">
            <v>7077.69189</v>
          </cell>
          <cell r="J82">
            <v>7033.640828</v>
          </cell>
          <cell r="K82">
            <v>5753.183789</v>
          </cell>
          <cell r="L82">
            <v>5392.517591</v>
          </cell>
          <cell r="M82">
            <v>5161.169859</v>
          </cell>
          <cell r="N82">
            <v>5078.398189</v>
          </cell>
          <cell r="O82">
            <v>4529.516411</v>
          </cell>
          <cell r="P82">
            <v>4666.99361</v>
          </cell>
          <cell r="Q82">
            <v>4117.120845</v>
          </cell>
          <cell r="R82">
            <v>3839.92634</v>
          </cell>
          <cell r="S82">
            <v>3632.495585</v>
          </cell>
          <cell r="T82">
            <v>3416.0101</v>
          </cell>
          <cell r="U82">
            <v>3238.457248</v>
          </cell>
          <cell r="V82">
            <v>2802.702765</v>
          </cell>
          <cell r="W82">
            <v>2783.671786</v>
          </cell>
          <cell r="X82">
            <v>2921.696926</v>
          </cell>
        </row>
        <row r="83">
          <cell r="A83" t="str">
            <v>EFTA4_Particulate Formation_Energy Industries (Power Production 1A1a)</v>
          </cell>
          <cell r="B83" t="str">
            <v>EFTA4</v>
          </cell>
          <cell r="C83" t="str">
            <v>Particulate Formation</v>
          </cell>
          <cell r="D83" t="str">
            <v>Mg Particulate Formation Eq</v>
          </cell>
          <cell r="E83">
            <v>12</v>
          </cell>
          <cell r="F83" t="str">
            <v>Energy Industries (Power Production 1A1a)</v>
          </cell>
          <cell r="G83">
            <v>1.1</v>
          </cell>
          <cell r="H83">
            <v>10489.9070654298</v>
          </cell>
          <cell r="I83">
            <v>10243.7240348275</v>
          </cell>
          <cell r="J83">
            <v>10372.4403233962</v>
          </cell>
          <cell r="K83">
            <v>7902.80450231936</v>
          </cell>
          <cell r="L83">
            <v>7459.47725387296</v>
          </cell>
          <cell r="M83">
            <v>7095.99026564976</v>
          </cell>
          <cell r="N83">
            <v>7081.43170153456</v>
          </cell>
          <cell r="O83">
            <v>6081.916935916</v>
          </cell>
          <cell r="P83">
            <v>6847.932530092</v>
          </cell>
          <cell r="Q83">
            <v>5603.283471144</v>
          </cell>
          <cell r="R83">
            <v>5064.0247532456</v>
          </cell>
          <cell r="S83">
            <v>4713.4707423184</v>
          </cell>
          <cell r="T83">
            <v>4434.9943818412</v>
          </cell>
          <cell r="U83">
            <v>4096.4576198092</v>
          </cell>
          <cell r="V83">
            <v>3578.207117682</v>
          </cell>
          <cell r="W83">
            <v>3515.4781429488</v>
          </cell>
          <cell r="X83">
            <v>3630.4063860076</v>
          </cell>
        </row>
        <row r="84">
          <cell r="A84" t="str">
            <v>EFTA4_PM10_Energy Industries (Power Production 1A1a)</v>
          </cell>
          <cell r="B84" t="str">
            <v>EFTA4</v>
          </cell>
          <cell r="C84" t="str">
            <v>PM10</v>
          </cell>
          <cell r="D84" t="str">
            <v>Mg</v>
          </cell>
          <cell r="E84">
            <v>12</v>
          </cell>
          <cell r="F84" t="str">
            <v>Energy Industries (Power Production 1A1a)</v>
          </cell>
          <cell r="G84">
            <v>1.1</v>
          </cell>
          <cell r="H84">
            <v>1327.0921967</v>
          </cell>
          <cell r="I84">
            <v>1262.4511156</v>
          </cell>
          <cell r="J84">
            <v>1223.8013813</v>
          </cell>
          <cell r="K84">
            <v>1055.7345087</v>
          </cell>
          <cell r="L84">
            <v>996.8032001</v>
          </cell>
          <cell r="M84">
            <v>947.1549665</v>
          </cell>
          <cell r="N84">
            <v>899.2737371</v>
          </cell>
          <cell r="O84">
            <v>796.5570873</v>
          </cell>
          <cell r="P84">
            <v>814.503235</v>
          </cell>
          <cell r="Q84">
            <v>601.2032293</v>
          </cell>
          <cell r="R84">
            <v>516.3336749</v>
          </cell>
          <cell r="S84">
            <v>437.4143103</v>
          </cell>
          <cell r="T84">
            <v>352.9366231</v>
          </cell>
          <cell r="U84">
            <v>267.34948146</v>
          </cell>
          <cell r="V84">
            <v>258.43252232</v>
          </cell>
          <cell r="W84">
            <v>253.73983557</v>
          </cell>
          <cell r="X84">
            <v>258.77802212</v>
          </cell>
        </row>
        <row r="85">
          <cell r="A85" t="str">
            <v>EFTA4_PM2.5_Energy Industries (Power Production 1A1a)</v>
          </cell>
          <cell r="B85" t="str">
            <v>EFTA4</v>
          </cell>
          <cell r="C85" t="str">
            <v>PM2.5</v>
          </cell>
          <cell r="D85" t="str">
            <v>Mg</v>
          </cell>
          <cell r="E85">
            <v>12</v>
          </cell>
          <cell r="F85" t="str">
            <v>Energy Industries (Power Production 1A1a)</v>
          </cell>
          <cell r="G85">
            <v>1.1</v>
          </cell>
          <cell r="H85">
            <v>892.7429334</v>
          </cell>
          <cell r="I85">
            <v>845.4900463</v>
          </cell>
          <cell r="J85">
            <v>825.0578986</v>
          </cell>
          <cell r="K85">
            <v>677.7780853</v>
          </cell>
          <cell r="L85">
            <v>630.4070877</v>
          </cell>
          <cell r="M85">
            <v>596.2246653</v>
          </cell>
          <cell r="N85">
            <v>564.188241</v>
          </cell>
          <cell r="O85">
            <v>485.9313356</v>
          </cell>
          <cell r="P85">
            <v>521.6619428</v>
          </cell>
          <cell r="Q85">
            <v>385.4906364</v>
          </cell>
          <cell r="R85">
            <v>322.0577948</v>
          </cell>
          <cell r="S85">
            <v>261.0313099</v>
          </cell>
          <cell r="T85">
            <v>203.063374</v>
          </cell>
          <cell r="U85">
            <v>151.21325656</v>
          </cell>
          <cell r="V85">
            <v>148.10306592</v>
          </cell>
          <cell r="W85">
            <v>150.29714757</v>
          </cell>
          <cell r="X85">
            <v>160.33792312</v>
          </cell>
        </row>
        <row r="86">
          <cell r="A86" t="str">
            <v>EFTA4_SOx_Energy Industries (Power Production 1A1a)</v>
          </cell>
          <cell r="B86" t="str">
            <v>EFTA4</v>
          </cell>
          <cell r="C86" t="str">
            <v>SOx</v>
          </cell>
          <cell r="D86" t="str">
            <v>Mg</v>
          </cell>
          <cell r="E86">
            <v>12</v>
          </cell>
          <cell r="F86" t="str">
            <v>Energy Industries (Power Production 1A1a)</v>
          </cell>
          <cell r="G86">
            <v>1.1</v>
          </cell>
          <cell r="H86">
            <v>4756.994891</v>
          </cell>
          <cell r="I86">
            <v>5092.920528</v>
          </cell>
          <cell r="J86">
            <v>5473.263067</v>
          </cell>
          <cell r="K86">
            <v>3296.979571</v>
          </cell>
          <cell r="L86">
            <v>3171.811199</v>
          </cell>
          <cell r="M86">
            <v>2966.608562</v>
          </cell>
          <cell r="N86">
            <v>3161.772396</v>
          </cell>
          <cell r="O86">
            <v>2394.351074</v>
          </cell>
          <cell r="P86">
            <v>3553.820427</v>
          </cell>
          <cell r="Q86">
            <v>2537.941911</v>
          </cell>
          <cell r="R86">
            <v>2145.609404</v>
          </cell>
          <cell r="S86">
            <v>1978.5232426</v>
          </cell>
          <cell r="T86">
            <v>1969.3949651</v>
          </cell>
          <cell r="U86">
            <v>1788.7997159</v>
          </cell>
          <cell r="V86">
            <v>1554.5002747</v>
          </cell>
          <cell r="W86">
            <v>1476.7876217</v>
          </cell>
          <cell r="X86">
            <v>1452.3745089</v>
          </cell>
        </row>
        <row r="87">
          <cell r="A87" t="str">
            <v>EFTA4_TOFP_Energy Industries (Power Production 1A1a)</v>
          </cell>
          <cell r="B87" t="str">
            <v>EFTA4</v>
          </cell>
          <cell r="C87" t="str">
            <v>TOFP</v>
          </cell>
          <cell r="D87" t="str">
            <v>Mg TOFP Eq</v>
          </cell>
          <cell r="E87">
            <v>12</v>
          </cell>
          <cell r="F87" t="str">
            <v>Energy Industries (Power Production 1A1a)</v>
          </cell>
          <cell r="G87">
            <v>1.1</v>
          </cell>
          <cell r="H87">
            <v>9983.10045419279</v>
          </cell>
          <cell r="I87">
            <v>9467.71341523479</v>
          </cell>
          <cell r="J87">
            <v>9421.42400025564</v>
          </cell>
          <cell r="K87">
            <v>7821.00019176311</v>
          </cell>
          <cell r="L87">
            <v>7376.15946461982</v>
          </cell>
          <cell r="M87">
            <v>7090.77509536622</v>
          </cell>
          <cell r="N87">
            <v>6992.0767687071</v>
          </cell>
          <cell r="O87">
            <v>6303.18788873647</v>
          </cell>
          <cell r="P87">
            <v>6512.69947577576</v>
          </cell>
          <cell r="Q87">
            <v>5803.07763732108</v>
          </cell>
          <cell r="R87">
            <v>5486.95068031826</v>
          </cell>
          <cell r="S87">
            <v>5400.93864203668</v>
          </cell>
          <cell r="T87">
            <v>5191.65394051136</v>
          </cell>
          <cell r="U87">
            <v>5092.64810216287</v>
          </cell>
          <cell r="V87">
            <v>4613.04922117439</v>
          </cell>
          <cell r="W87">
            <v>4588.03920633551</v>
          </cell>
          <cell r="X87">
            <v>4815.34541249636</v>
          </cell>
        </row>
      </sheetData>
      <sheetData sheetId="28">
        <row r="8">
          <cell r="B8">
            <v>338204</v>
          </cell>
          <cell r="C8">
            <v>338898</v>
          </cell>
          <cell r="D8">
            <v>328369</v>
          </cell>
          <cell r="E8">
            <v>312374</v>
          </cell>
          <cell r="F8">
            <v>318082</v>
          </cell>
          <cell r="G8">
            <v>326386</v>
          </cell>
          <cell r="H8">
            <v>341741</v>
          </cell>
          <cell r="I8">
            <v>330320</v>
          </cell>
          <cell r="J8">
            <v>338233</v>
          </cell>
          <cell r="K8">
            <v>338704</v>
          </cell>
          <cell r="L8">
            <v>361337</v>
          </cell>
          <cell r="M8">
            <v>369912</v>
          </cell>
          <cell r="N8">
            <v>375698</v>
          </cell>
          <cell r="O8">
            <v>388017</v>
          </cell>
          <cell r="P8">
            <v>385769</v>
          </cell>
          <cell r="Q8">
            <v>391503</v>
          </cell>
          <cell r="R8">
            <v>406389</v>
          </cell>
        </row>
        <row r="9">
          <cell r="B9">
            <v>5316</v>
          </cell>
          <cell r="C9">
            <v>5521</v>
          </cell>
          <cell r="D9">
            <v>5878</v>
          </cell>
          <cell r="E9">
            <v>6427</v>
          </cell>
          <cell r="F9">
            <v>6520</v>
          </cell>
          <cell r="G9">
            <v>7172</v>
          </cell>
          <cell r="H9">
            <v>7990</v>
          </cell>
          <cell r="I9">
            <v>8338</v>
          </cell>
          <cell r="J9">
            <v>8998</v>
          </cell>
          <cell r="K9">
            <v>10105</v>
          </cell>
          <cell r="L9">
            <v>9795</v>
          </cell>
          <cell r="M9">
            <v>10521</v>
          </cell>
          <cell r="N9">
            <v>12014</v>
          </cell>
          <cell r="O9">
            <v>15680</v>
          </cell>
          <cell r="P9">
            <v>18505</v>
          </cell>
          <cell r="Q9">
            <v>20099</v>
          </cell>
          <cell r="R9">
            <v>23577</v>
          </cell>
        </row>
        <row r="10">
          <cell r="B10">
            <v>393040</v>
          </cell>
          <cell r="C10">
            <v>393887</v>
          </cell>
          <cell r="D10">
            <v>385652</v>
          </cell>
          <cell r="E10">
            <v>370573</v>
          </cell>
          <cell r="F10">
            <v>374272</v>
          </cell>
          <cell r="G10">
            <v>375815</v>
          </cell>
          <cell r="H10">
            <v>392740</v>
          </cell>
          <cell r="I10">
            <v>383601</v>
          </cell>
          <cell r="J10">
            <v>391909</v>
          </cell>
          <cell r="K10">
            <v>394800</v>
          </cell>
          <cell r="L10">
            <v>404180</v>
          </cell>
          <cell r="M10">
            <v>413477</v>
          </cell>
          <cell r="N10">
            <v>422215</v>
          </cell>
          <cell r="O10">
            <v>444604</v>
          </cell>
          <cell r="P10">
            <v>445932</v>
          </cell>
          <cell r="Q10">
            <v>449188</v>
          </cell>
          <cell r="R10">
            <v>459508</v>
          </cell>
        </row>
        <row r="11">
          <cell r="B11">
            <v>8619</v>
          </cell>
          <cell r="C11">
            <v>9039</v>
          </cell>
          <cell r="D11">
            <v>10000</v>
          </cell>
          <cell r="E11">
            <v>11013</v>
          </cell>
          <cell r="F11">
            <v>11421</v>
          </cell>
          <cell r="G11">
            <v>13134</v>
          </cell>
          <cell r="H11">
            <v>14350</v>
          </cell>
          <cell r="I11">
            <v>15010</v>
          </cell>
          <cell r="J11">
            <v>15971</v>
          </cell>
          <cell r="K11">
            <v>17626</v>
          </cell>
          <cell r="L11">
            <v>17768</v>
          </cell>
          <cell r="M11">
            <v>18802</v>
          </cell>
          <cell r="N11">
            <v>20688</v>
          </cell>
          <cell r="O11">
            <v>25067</v>
          </cell>
          <cell r="P11">
            <v>28672</v>
          </cell>
          <cell r="Q11">
            <v>31553</v>
          </cell>
          <cell r="R11">
            <v>34742</v>
          </cell>
        </row>
        <row r="12">
          <cell r="B12">
            <v>2052</v>
          </cell>
          <cell r="C12">
            <v>2202</v>
          </cell>
          <cell r="D12">
            <v>2391</v>
          </cell>
          <cell r="E12">
            <v>2665</v>
          </cell>
          <cell r="F12">
            <v>2947</v>
          </cell>
          <cell r="G12">
            <v>3510</v>
          </cell>
          <cell r="H12">
            <v>3981</v>
          </cell>
          <cell r="I12">
            <v>4179</v>
          </cell>
          <cell r="J12">
            <v>4482</v>
          </cell>
          <cell r="K12">
            <v>5113</v>
          </cell>
          <cell r="L12">
            <v>5683</v>
          </cell>
          <cell r="M12">
            <v>6163</v>
          </cell>
          <cell r="N12">
            <v>7347</v>
          </cell>
          <cell r="O12">
            <v>9737</v>
          </cell>
          <cell r="P12">
            <v>12436</v>
          </cell>
          <cell r="Q12">
            <v>13957</v>
          </cell>
          <cell r="R12">
            <v>16646</v>
          </cell>
        </row>
        <row r="13">
          <cell r="B13">
            <v>5354</v>
          </cell>
          <cell r="C13">
            <v>5720</v>
          </cell>
          <cell r="D13">
            <v>6512</v>
          </cell>
          <cell r="E13">
            <v>7251</v>
          </cell>
          <cell r="F13">
            <v>7846</v>
          </cell>
          <cell r="G13">
            <v>9473</v>
          </cell>
          <cell r="H13">
            <v>10341</v>
          </cell>
          <cell r="I13">
            <v>10849</v>
          </cell>
          <cell r="J13">
            <v>11454</v>
          </cell>
          <cell r="K13">
            <v>12634</v>
          </cell>
          <cell r="L13">
            <v>13656</v>
          </cell>
          <cell r="M13">
            <v>14443</v>
          </cell>
          <cell r="N13">
            <v>16021</v>
          </cell>
          <cell r="O13">
            <v>19124</v>
          </cell>
          <cell r="P13">
            <v>22602</v>
          </cell>
          <cell r="Q13">
            <v>25411</v>
          </cell>
          <cell r="R13">
            <v>27812</v>
          </cell>
        </row>
        <row r="15">
          <cell r="B15">
            <v>165224</v>
          </cell>
          <cell r="C15">
            <v>166758</v>
          </cell>
          <cell r="D15">
            <v>168405</v>
          </cell>
          <cell r="E15">
            <v>164971</v>
          </cell>
          <cell r="F15">
            <v>167390</v>
          </cell>
          <cell r="G15">
            <v>167597</v>
          </cell>
          <cell r="H15">
            <v>174466</v>
          </cell>
          <cell r="I15">
            <v>173304</v>
          </cell>
          <cell r="J15">
            <v>177802</v>
          </cell>
          <cell r="K15">
            <v>178889</v>
          </cell>
          <cell r="L15">
            <v>183772</v>
          </cell>
          <cell r="M15">
            <v>188590</v>
          </cell>
          <cell r="N15">
            <v>191305</v>
          </cell>
          <cell r="O15">
            <v>201919</v>
          </cell>
          <cell r="P15">
            <v>203989</v>
          </cell>
          <cell r="Q15">
            <v>210424</v>
          </cell>
          <cell r="R15">
            <v>215015</v>
          </cell>
        </row>
        <row r="16">
          <cell r="B16">
            <v>139343</v>
          </cell>
          <cell r="C16">
            <v>141388</v>
          </cell>
          <cell r="D16">
            <v>142888</v>
          </cell>
          <cell r="E16">
            <v>138880</v>
          </cell>
          <cell r="F16">
            <v>141405</v>
          </cell>
          <cell r="G16">
            <v>144533</v>
          </cell>
          <cell r="H16">
            <v>150697</v>
          </cell>
          <cell r="I16">
            <v>148745</v>
          </cell>
          <cell r="J16">
            <v>152162</v>
          </cell>
          <cell r="K16">
            <v>151918</v>
          </cell>
          <cell r="L16">
            <v>157948</v>
          </cell>
          <cell r="M16">
            <v>166369</v>
          </cell>
          <cell r="N16">
            <v>168600</v>
          </cell>
          <cell r="O16">
            <v>176259</v>
          </cell>
          <cell r="P16">
            <v>177582</v>
          </cell>
          <cell r="Q16">
            <v>182969</v>
          </cell>
          <cell r="R16">
            <v>188050</v>
          </cell>
        </row>
        <row r="17">
          <cell r="B17">
            <v>70464</v>
          </cell>
          <cell r="C17">
            <v>72558</v>
          </cell>
          <cell r="D17">
            <v>73246</v>
          </cell>
          <cell r="E17">
            <v>76209</v>
          </cell>
          <cell r="F17">
            <v>76022</v>
          </cell>
          <cell r="G17">
            <v>78055</v>
          </cell>
          <cell r="H17">
            <v>82030</v>
          </cell>
          <cell r="I17">
            <v>82891</v>
          </cell>
          <cell r="J17">
            <v>82597</v>
          </cell>
          <cell r="K17">
            <v>83445</v>
          </cell>
          <cell r="L17">
            <v>83632</v>
          </cell>
          <cell r="M17">
            <v>86644</v>
          </cell>
          <cell r="N17">
            <v>87639</v>
          </cell>
          <cell r="O17">
            <v>88152</v>
          </cell>
          <cell r="P17">
            <v>89213</v>
          </cell>
          <cell r="Q17">
            <v>87975</v>
          </cell>
          <cell r="R17">
            <v>85271</v>
          </cell>
        </row>
        <row r="18">
          <cell r="B18">
            <v>126765.21374685667</v>
          </cell>
          <cell r="C18">
            <v>127980.97233864208</v>
          </cell>
          <cell r="D18">
            <v>124999.41324392289</v>
          </cell>
          <cell r="E18">
            <v>121747.61106454318</v>
          </cell>
          <cell r="F18">
            <v>125187.34283319363</v>
          </cell>
          <cell r="G18">
            <v>129862.69907795473</v>
          </cell>
          <cell r="H18">
            <v>134380.30176026822</v>
          </cell>
          <cell r="I18">
            <v>134378.20620284995</v>
          </cell>
          <cell r="J18">
            <v>139366.8901927913</v>
          </cell>
          <cell r="K18">
            <v>141776.3621123219</v>
          </cell>
          <cell r="L18">
            <v>147768.73428331935</v>
          </cell>
          <cell r="M18">
            <v>150545.2640402347</v>
          </cell>
          <cell r="N18">
            <v>153860.60352053648</v>
          </cell>
          <cell r="O18">
            <v>162491.11483654653</v>
          </cell>
          <cell r="P18">
            <v>164576.61357921208</v>
          </cell>
          <cell r="Q18">
            <v>169066.21961441744</v>
          </cell>
          <cell r="R18">
            <v>173076.6974015088</v>
          </cell>
        </row>
        <row r="19">
          <cell r="B19">
            <v>1442.4979044425818</v>
          </cell>
          <cell r="C19">
            <v>1524.8113998323554</v>
          </cell>
          <cell r="D19">
            <v>1533.3612740989104</v>
          </cell>
          <cell r="E19">
            <v>1668.650461022632</v>
          </cell>
          <cell r="F19">
            <v>1846.8566638725902</v>
          </cell>
          <cell r="G19">
            <v>2075.5238893545684</v>
          </cell>
          <cell r="H19">
            <v>2218.189438390612</v>
          </cell>
          <cell r="I19">
            <v>2481.810561609388</v>
          </cell>
          <cell r="J19">
            <v>2700.083822296731</v>
          </cell>
          <cell r="K19">
            <v>3070.24308466052</v>
          </cell>
          <cell r="L19">
            <v>3423.5540653813914</v>
          </cell>
          <cell r="M19">
            <v>3586.4207879295896</v>
          </cell>
          <cell r="N19">
            <v>4102.0955574182735</v>
          </cell>
          <cell r="O19">
            <v>4871.248952221291</v>
          </cell>
          <cell r="P19">
            <v>5811.567476948869</v>
          </cell>
          <cell r="Q19">
            <v>6748.952221290863</v>
          </cell>
          <cell r="R19">
            <v>7578.709136630344</v>
          </cell>
        </row>
        <row r="20">
          <cell r="B20">
            <v>302.09555741827324</v>
          </cell>
          <cell r="C20">
            <v>297.652975691534</v>
          </cell>
          <cell r="D20">
            <v>315.50712489522215</v>
          </cell>
          <cell r="E20">
            <v>335.7082984073764</v>
          </cell>
          <cell r="F20">
            <v>317.6026823134954</v>
          </cell>
          <cell r="G20">
            <v>323.05113160100586</v>
          </cell>
          <cell r="H20">
            <v>355.57418273260686</v>
          </cell>
          <cell r="I20">
            <v>369.9916177703269</v>
          </cell>
          <cell r="J20">
            <v>420.1173512154233</v>
          </cell>
          <cell r="K20">
            <v>477.78709136630346</v>
          </cell>
          <cell r="L20">
            <v>518.3570829840738</v>
          </cell>
          <cell r="M20">
            <v>515.758591785415</v>
          </cell>
          <cell r="N20">
            <v>527.745180217938</v>
          </cell>
          <cell r="O20">
            <v>580.5532271584242</v>
          </cell>
          <cell r="P20">
            <v>594.8868398994133</v>
          </cell>
          <cell r="Q20">
            <v>599.0779547359598</v>
          </cell>
          <cell r="R20">
            <v>698.826487845767</v>
          </cell>
        </row>
        <row r="21">
          <cell r="B21">
            <v>40450</v>
          </cell>
          <cell r="C21">
            <v>39998</v>
          </cell>
          <cell r="D21">
            <v>42281</v>
          </cell>
          <cell r="E21">
            <v>43910</v>
          </cell>
          <cell r="F21">
            <v>44182</v>
          </cell>
          <cell r="G21">
            <v>44971</v>
          </cell>
          <cell r="H21">
            <v>43068</v>
          </cell>
          <cell r="I21">
            <v>44821</v>
          </cell>
          <cell r="J21">
            <v>46469</v>
          </cell>
          <cell r="K21">
            <v>46700</v>
          </cell>
          <cell r="L21">
            <v>48688</v>
          </cell>
          <cell r="M21">
            <v>48582</v>
          </cell>
          <cell r="N21">
            <v>44774</v>
          </cell>
          <cell r="O21">
            <v>42054</v>
          </cell>
          <cell r="P21">
            <v>44666</v>
          </cell>
          <cell r="Q21">
            <v>44751</v>
          </cell>
          <cell r="R21">
            <v>44751</v>
          </cell>
        </row>
        <row r="22">
          <cell r="B22">
            <v>67</v>
          </cell>
          <cell r="C22">
            <v>94</v>
          </cell>
          <cell r="D22">
            <v>134</v>
          </cell>
          <cell r="E22">
            <v>203</v>
          </cell>
          <cell r="F22">
            <v>302</v>
          </cell>
          <cell r="G22">
            <v>350</v>
          </cell>
          <cell r="H22">
            <v>419</v>
          </cell>
          <cell r="I22">
            <v>630</v>
          </cell>
          <cell r="J22">
            <v>970</v>
          </cell>
          <cell r="K22">
            <v>1224</v>
          </cell>
          <cell r="L22">
            <v>1917</v>
          </cell>
          <cell r="M22">
            <v>2325</v>
          </cell>
          <cell r="N22">
            <v>3078</v>
          </cell>
          <cell r="O22">
            <v>3838</v>
          </cell>
          <cell r="P22">
            <v>5083</v>
          </cell>
          <cell r="Q22">
            <v>6114</v>
          </cell>
          <cell r="R22">
            <v>7116</v>
          </cell>
        </row>
      </sheetData>
      <sheetData sheetId="29">
        <row r="86">
          <cell r="B86">
            <v>1990</v>
          </cell>
          <cell r="C86">
            <v>1991</v>
          </cell>
          <cell r="D86">
            <v>1992</v>
          </cell>
          <cell r="E86">
            <v>1993</v>
          </cell>
          <cell r="F86">
            <v>1994</v>
          </cell>
          <cell r="G86">
            <v>1995</v>
          </cell>
          <cell r="H86">
            <v>1996</v>
          </cell>
          <cell r="I86">
            <v>1997</v>
          </cell>
          <cell r="J86">
            <v>1998</v>
          </cell>
          <cell r="K86">
            <v>1999</v>
          </cell>
          <cell r="L86">
            <v>2000</v>
          </cell>
          <cell r="M86">
            <v>2001</v>
          </cell>
          <cell r="N86">
            <v>2002</v>
          </cell>
          <cell r="O86">
            <v>2003</v>
          </cell>
          <cell r="P86">
            <v>2004</v>
          </cell>
          <cell r="Q86">
            <v>2005</v>
          </cell>
          <cell r="R86">
            <v>2006</v>
          </cell>
        </row>
      </sheetData>
      <sheetData sheetId="39">
        <row r="1">
          <cell r="B1" t="str">
            <v>Austria</v>
          </cell>
          <cell r="C1" t="str">
            <v>Belgium</v>
          </cell>
          <cell r="D1" t="str">
            <v>Denmark</v>
          </cell>
          <cell r="E1" t="str">
            <v>Finland</v>
          </cell>
          <cell r="F1" t="str">
            <v>France</v>
          </cell>
          <cell r="G1" t="str">
            <v>Germany</v>
          </cell>
          <cell r="H1" t="str">
            <v>Greece</v>
          </cell>
          <cell r="I1" t="str">
            <v>Ireland</v>
          </cell>
          <cell r="J1" t="str">
            <v>Italy</v>
          </cell>
          <cell r="K1" t="str">
            <v>Luxembourg</v>
          </cell>
          <cell r="L1" t="str">
            <v>Netherlands</v>
          </cell>
          <cell r="M1" t="str">
            <v>Portugal</v>
          </cell>
          <cell r="N1" t="str">
            <v>Spain</v>
          </cell>
          <cell r="O1" t="str">
            <v>Sweden</v>
          </cell>
          <cell r="P1" t="str">
            <v>United Kingdom</v>
          </cell>
          <cell r="Q1" t="str">
            <v>Bulgaria</v>
          </cell>
          <cell r="R1" t="str">
            <v>Cyprus</v>
          </cell>
          <cell r="S1" t="str">
            <v>Czech Republic</v>
          </cell>
          <cell r="T1" t="str">
            <v>Estonia</v>
          </cell>
          <cell r="U1" t="str">
            <v>Hungary</v>
          </cell>
          <cell r="V1" t="str">
            <v>Latvia</v>
          </cell>
          <cell r="W1" t="str">
            <v>Lithuania</v>
          </cell>
          <cell r="X1" t="str">
            <v>Malta</v>
          </cell>
          <cell r="Y1" t="str">
            <v>Poland</v>
          </cell>
          <cell r="Z1" t="str">
            <v>Slovakia</v>
          </cell>
          <cell r="AA1" t="str">
            <v>Slovenia</v>
          </cell>
          <cell r="AB1" t="str">
            <v>Romania</v>
          </cell>
          <cell r="AC1" t="str">
            <v>EU15</v>
          </cell>
          <cell r="AD1" t="str">
            <v>EU27</v>
          </cell>
        </row>
        <row r="2">
          <cell r="B2">
            <v>0.06944444444444445</v>
          </cell>
          <cell r="C2">
            <v>0.5684787968441815</v>
          </cell>
          <cell r="D2">
            <v>0.14894778846557735</v>
          </cell>
          <cell r="E2">
            <v>0.38065587380655874</v>
          </cell>
          <cell r="F2">
            <v>0.751385135135135</v>
          </cell>
          <cell r="G2">
            <v>0.08096522356281051</v>
          </cell>
          <cell r="H2">
            <v>0.3161776061776062</v>
          </cell>
          <cell r="I2">
            <v>0.6460755813953489</v>
          </cell>
          <cell r="J2">
            <v>0.6484751773049645</v>
          </cell>
          <cell r="K2" t="e">
            <v>#DIV/0!</v>
          </cell>
          <cell r="L2">
            <v>0.1675</v>
          </cell>
          <cell r="M2">
            <v>0.4754117647058823</v>
          </cell>
          <cell r="N2">
            <v>0.859727047146402</v>
          </cell>
          <cell r="O2">
            <v>0.14594240837696335</v>
          </cell>
          <cell r="P2">
            <v>1.2357706429934139</v>
          </cell>
          <cell r="Q2">
            <v>1.851009354997538</v>
          </cell>
          <cell r="R2" t="e">
            <v>#DIV/0!</v>
          </cell>
          <cell r="S2">
            <v>0.8561426904484082</v>
          </cell>
          <cell r="T2">
            <v>1.255</v>
          </cell>
          <cell r="U2">
            <v>2.968888888888889</v>
          </cell>
          <cell r="V2">
            <v>1.2355371900826448</v>
          </cell>
          <cell r="W2">
            <v>1.4207650273224044</v>
          </cell>
          <cell r="X2">
            <v>0.6867088607594937</v>
          </cell>
          <cell r="Y2">
            <v>1.0449744572158366</v>
          </cell>
          <cell r="Z2">
            <v>1.1633333333333333</v>
          </cell>
          <cell r="AA2" t="e">
            <v>#DIV/0!</v>
          </cell>
          <cell r="AB2">
            <v>1.5679175475687102</v>
          </cell>
          <cell r="AC2">
            <v>0.6718604876587271</v>
          </cell>
          <cell r="AD2">
            <v>0.7857582038404107</v>
          </cell>
        </row>
        <row r="3">
          <cell r="B3">
            <v>0.42695652173913046</v>
          </cell>
          <cell r="C3" t="e">
            <v>#DIV/0!</v>
          </cell>
          <cell r="D3" t="e">
            <v>#DIV/0!</v>
          </cell>
          <cell r="E3">
            <v>0.319625037798609</v>
          </cell>
          <cell r="F3" t="e">
            <v>#DIV/0!</v>
          </cell>
          <cell r="G3">
            <v>1.875</v>
          </cell>
          <cell r="H3">
            <v>2.860472972972973</v>
          </cell>
          <cell r="I3">
            <v>0.290843081887858</v>
          </cell>
          <cell r="J3">
            <v>1.6</v>
          </cell>
          <cell r="K3" t="e">
            <v>#DIV/0!</v>
          </cell>
          <cell r="L3" t="e">
            <v>#DIV/0!</v>
          </cell>
          <cell r="M3" t="e">
            <v>#DIV/0!</v>
          </cell>
          <cell r="N3">
            <v>5.8625139664804475</v>
          </cell>
          <cell r="O3">
            <v>0.3711558854718982</v>
          </cell>
          <cell r="P3" t="e">
            <v>#DIV/0!</v>
          </cell>
          <cell r="Q3">
            <v>6.4</v>
          </cell>
          <cell r="R3" t="e">
            <v>#DIV/0!</v>
          </cell>
          <cell r="S3">
            <v>1.1390421284561734</v>
          </cell>
          <cell r="T3">
            <v>0.7624870466321243</v>
          </cell>
          <cell r="U3">
            <v>4.25</v>
          </cell>
          <cell r="V3" t="e">
            <v>#DIV/0!</v>
          </cell>
          <cell r="W3" t="e">
            <v>#DIV/0!</v>
          </cell>
          <cell r="X3" t="e">
            <v>#DIV/0!</v>
          </cell>
          <cell r="Y3">
            <v>1.1375000000000002</v>
          </cell>
          <cell r="Z3">
            <v>1.883211009174312</v>
          </cell>
          <cell r="AA3">
            <v>2.3563636363636364</v>
          </cell>
          <cell r="AB3">
            <v>2.7808256916840493</v>
          </cell>
          <cell r="AC3">
            <v>2.1350453133035714</v>
          </cell>
          <cell r="AD3">
            <v>2.0860364401415343</v>
          </cell>
        </row>
        <row r="4">
          <cell r="B4">
            <v>0.30434782608695654</v>
          </cell>
          <cell r="C4">
            <v>0.9417004048582994</v>
          </cell>
          <cell r="D4">
            <v>0.5603256846780164</v>
          </cell>
          <cell r="E4">
            <v>1.0776859504132232</v>
          </cell>
          <cell r="F4">
            <v>1.4234693877551021</v>
          </cell>
          <cell r="G4">
            <v>0.9330985915492958</v>
          </cell>
          <cell r="H4">
            <v>1.4600282485875706</v>
          </cell>
          <cell r="I4">
            <v>1.7192016517549897</v>
          </cell>
          <cell r="J4">
            <v>1.0422406181015453</v>
          </cell>
          <cell r="K4" t="e">
            <v>#DIV/0!</v>
          </cell>
          <cell r="L4">
            <v>0.4316666666666667</v>
          </cell>
          <cell r="M4">
            <v>1.3440799182654104</v>
          </cell>
          <cell r="N4">
            <v>1.5502860306329578</v>
          </cell>
          <cell r="O4">
            <v>0.08581436077057794</v>
          </cell>
          <cell r="P4">
            <v>1.0942270381081376</v>
          </cell>
          <cell r="Q4">
            <v>1.2149073023079835</v>
          </cell>
          <cell r="R4">
            <v>1</v>
          </cell>
          <cell r="S4">
            <v>1.2409882543539892</v>
          </cell>
          <cell r="T4">
            <v>1.0976470588235294</v>
          </cell>
          <cell r="U4">
            <v>1.3</v>
          </cell>
          <cell r="V4">
            <v>1.0435492651061513</v>
          </cell>
          <cell r="W4">
            <v>1.169978207922061</v>
          </cell>
          <cell r="X4">
            <v>1.6762208067940554</v>
          </cell>
          <cell r="Y4">
            <v>1.2322058823529414</v>
          </cell>
          <cell r="Z4">
            <v>1.2999999999999998</v>
          </cell>
          <cell r="AA4">
            <v>1.6984848484848485</v>
          </cell>
          <cell r="AB4">
            <v>1.250009583317361</v>
          </cell>
          <cell r="AC4">
            <v>1.0706371029757882</v>
          </cell>
          <cell r="AD4">
            <v>1.118415755614319</v>
          </cell>
        </row>
        <row r="5">
          <cell r="B5">
            <v>0</v>
          </cell>
          <cell r="C5">
            <v>0.025002976544826767</v>
          </cell>
          <cell r="D5">
            <v>0</v>
          </cell>
          <cell r="E5">
            <v>0</v>
          </cell>
          <cell r="F5">
            <v>0.004137931034482759</v>
          </cell>
          <cell r="G5">
            <v>0</v>
          </cell>
          <cell r="H5">
            <v>0</v>
          </cell>
          <cell r="I5">
            <v>0</v>
          </cell>
          <cell r="J5">
            <v>0</v>
          </cell>
          <cell r="K5">
            <v>0</v>
          </cell>
          <cell r="L5">
            <v>0</v>
          </cell>
          <cell r="M5">
            <v>0</v>
          </cell>
          <cell r="N5">
            <v>0</v>
          </cell>
          <cell r="O5">
            <v>0</v>
          </cell>
          <cell r="P5">
            <v>0</v>
          </cell>
          <cell r="Q5">
            <v>0</v>
          </cell>
          <cell r="R5" t="e">
            <v>#DIV/0!</v>
          </cell>
          <cell r="S5">
            <v>0</v>
          </cell>
          <cell r="T5">
            <v>0</v>
          </cell>
          <cell r="U5">
            <v>0</v>
          </cell>
          <cell r="V5">
            <v>0</v>
          </cell>
          <cell r="W5">
            <v>0</v>
          </cell>
          <cell r="X5" t="e">
            <v>#DIV/0!</v>
          </cell>
          <cell r="Y5">
            <v>0</v>
          </cell>
          <cell r="Z5">
            <v>0</v>
          </cell>
          <cell r="AA5">
            <v>0</v>
          </cell>
          <cell r="AB5">
            <v>0</v>
          </cell>
          <cell r="AC5">
            <v>0.0013751238850346883</v>
          </cell>
          <cell r="AD5">
            <v>0.0008300430725053843</v>
          </cell>
        </row>
        <row r="6">
          <cell r="B6">
            <v>0.006521739130434783</v>
          </cell>
          <cell r="C6" t="e">
            <v>#DIV/0!</v>
          </cell>
          <cell r="D6">
            <v>0.037652270210409754</v>
          </cell>
          <cell r="E6">
            <v>0</v>
          </cell>
          <cell r="F6" t="e">
            <v>#DIV/0!</v>
          </cell>
          <cell r="G6">
            <v>0.025087719298245614</v>
          </cell>
          <cell r="H6" t="e">
            <v>#DIV/0!</v>
          </cell>
          <cell r="I6" t="e">
            <v>#DIV/0!</v>
          </cell>
          <cell r="J6">
            <v>0.03785714285714286</v>
          </cell>
          <cell r="K6">
            <v>0.04878048780487805</v>
          </cell>
          <cell r="L6">
            <v>0.01</v>
          </cell>
          <cell r="M6">
            <v>0.038</v>
          </cell>
          <cell r="N6">
            <v>0.03666666666666667</v>
          </cell>
          <cell r="O6">
            <v>0.018534863195057368</v>
          </cell>
          <cell r="P6" t="e">
            <v>#DIV/0!</v>
          </cell>
          <cell r="Q6" t="e">
            <v>#DIV/0!</v>
          </cell>
          <cell r="R6" t="e">
            <v>#DIV/0!</v>
          </cell>
          <cell r="S6">
            <v>0.0380952380952381</v>
          </cell>
          <cell r="T6">
            <v>0.013333333333333334</v>
          </cell>
          <cell r="U6" t="e">
            <v>#DIV/0!</v>
          </cell>
          <cell r="V6">
            <v>0.06818181818181818</v>
          </cell>
          <cell r="W6">
            <v>0.03773584905660377</v>
          </cell>
          <cell r="X6" t="e">
            <v>#DIV/0!</v>
          </cell>
          <cell r="Y6">
            <v>0.037333333333333336</v>
          </cell>
          <cell r="Z6" t="e">
            <v>#DIV/0!</v>
          </cell>
          <cell r="AA6" t="e">
            <v>#DIV/0!</v>
          </cell>
          <cell r="AB6">
            <v>0.037037037037037035</v>
          </cell>
          <cell r="AC6">
            <v>0.02487758647922919</v>
          </cell>
          <cell r="AD6">
            <v>0.024944889198282857</v>
          </cell>
        </row>
        <row r="7">
          <cell r="B7" t="e">
            <v>#DIV/0!</v>
          </cell>
          <cell r="C7">
            <v>0.03751233958538993</v>
          </cell>
          <cell r="D7">
            <v>0.0625</v>
          </cell>
          <cell r="E7">
            <v>0.06557377049180328</v>
          </cell>
          <cell r="F7" t="e">
            <v>#DIV/0!</v>
          </cell>
          <cell r="G7" t="e">
            <v>#DIV/0!</v>
          </cell>
          <cell r="H7" t="e">
            <v>#DIV/0!</v>
          </cell>
          <cell r="I7" t="e">
            <v>#DIV/0!</v>
          </cell>
          <cell r="J7" t="e">
            <v>#DIV/0!</v>
          </cell>
          <cell r="K7">
            <v>0.12121212121212122</v>
          </cell>
          <cell r="L7" t="e">
            <v>#DIV/0!</v>
          </cell>
          <cell r="M7" t="e">
            <v>#DIV/0!</v>
          </cell>
          <cell r="N7" t="e">
            <v>#DIV/0!</v>
          </cell>
          <cell r="O7">
            <v>0.125</v>
          </cell>
          <cell r="P7">
            <v>0.12471655328798187</v>
          </cell>
          <cell r="Q7" t="e">
            <v>#DIV/0!</v>
          </cell>
          <cell r="R7" t="e">
            <v>#DIV/0!</v>
          </cell>
          <cell r="S7" t="e">
            <v>#DIV/0!</v>
          </cell>
          <cell r="T7" t="e">
            <v>#DIV/0!</v>
          </cell>
          <cell r="U7" t="e">
            <v>#DIV/0!</v>
          </cell>
          <cell r="V7">
            <v>0.8947368421052632</v>
          </cell>
          <cell r="W7" t="e">
            <v>#DIV/0!</v>
          </cell>
          <cell r="X7" t="e">
            <v>#DIV/0!</v>
          </cell>
          <cell r="Y7" t="e">
            <v>#DIV/0!</v>
          </cell>
          <cell r="Z7" t="e">
            <v>#DIV/0!</v>
          </cell>
          <cell r="AA7" t="e">
            <v>#DIV/0!</v>
          </cell>
          <cell r="AB7" t="e">
            <v>#DIV/0!</v>
          </cell>
          <cell r="AC7">
            <v>0.08395440596229724</v>
          </cell>
          <cell r="AD7">
            <v>0.11009758167161646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first"/>
      <sheetName val="Select &amp; Analyse"/>
      <sheetName val="Fuel mix Graph"/>
      <sheetName val="Select Activity proxies"/>
      <sheetName val="SO2"/>
      <sheetName val="NOx"/>
      <sheetName val="CO2"/>
      <sheetName val="SO2 EFs RAINS"/>
      <sheetName val="NOx EFs RAINS"/>
      <sheetName val="CO2 EFs IPCC"/>
      <sheetName val="eu15"/>
      <sheetName val="AT"/>
      <sheetName val="BE"/>
      <sheetName val="DE"/>
      <sheetName val="DK"/>
      <sheetName val="ES"/>
      <sheetName val="FI"/>
      <sheetName val="FR"/>
      <sheetName val="GR"/>
      <sheetName val="IE"/>
      <sheetName val="IT"/>
      <sheetName val="LU"/>
      <sheetName val="NL"/>
      <sheetName val="PT"/>
      <sheetName val="SE"/>
      <sheetName val="UK"/>
      <sheetName val="NO"/>
      <sheetName val="IS"/>
    </sheetNames>
    <sheetDataSet>
      <sheetData sheetId="4">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5">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6">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7">
        <row r="2">
          <cell r="A2" t="str">
            <v>EU15</v>
          </cell>
          <cell r="B2">
            <v>8550.367320748674</v>
          </cell>
          <cell r="C2" t="str">
            <v>COMM</v>
          </cell>
          <cell r="D2" t="str">
            <v/>
          </cell>
          <cell r="E2">
            <v>0.8853379005396765</v>
          </cell>
          <cell r="F2">
            <v>1.260140867523528</v>
          </cell>
          <cell r="G2">
            <v>0.5660926304995786</v>
          </cell>
          <cell r="H2">
            <v>0</v>
          </cell>
          <cell r="I2">
            <v>0.8777348600445538</v>
          </cell>
          <cell r="J2">
            <v>0.7462882438141163</v>
          </cell>
          <cell r="K2">
            <v>0.7444197413542114</v>
          </cell>
          <cell r="L2">
            <v>1.6129534596114623</v>
          </cell>
          <cell r="M2">
            <v>0.004300799718816604</v>
          </cell>
          <cell r="N2">
            <v>0.18661485932745217</v>
          </cell>
          <cell r="O2">
            <v>0.08573534361058247</v>
          </cell>
          <cell r="P2">
            <v>0.1252645808539356</v>
          </cell>
        </row>
        <row r="3">
          <cell r="A3" t="str">
            <v>DE</v>
          </cell>
          <cell r="B3">
            <v>2437.010202</v>
          </cell>
          <cell r="C3" t="str">
            <v>NEWL</v>
          </cell>
          <cell r="D3" t="str">
            <v/>
          </cell>
          <cell r="E3">
            <v>0.8853379005396765</v>
          </cell>
          <cell r="F3">
            <v>1.260140867523528</v>
          </cell>
          <cell r="G3">
            <v>0.5660926304995786</v>
          </cell>
          <cell r="H3">
            <v>0</v>
          </cell>
          <cell r="I3">
            <v>0.8777348600445538</v>
          </cell>
          <cell r="J3">
            <v>0.7462882438141163</v>
          </cell>
          <cell r="K3">
            <v>0.7444197413542114</v>
          </cell>
          <cell r="L3">
            <v>1.6129534596114623</v>
          </cell>
          <cell r="M3">
            <v>0.004300799718816604</v>
          </cell>
          <cell r="N3">
            <v>0.18661485932745217</v>
          </cell>
          <cell r="O3">
            <v>0.08573534361058247</v>
          </cell>
          <cell r="P3">
            <v>0.1252645808539356</v>
          </cell>
        </row>
        <row r="4">
          <cell r="B4">
            <v>0</v>
          </cell>
          <cell r="C4" t="str">
            <v>OLDL</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row>
        <row r="5">
          <cell r="B5">
            <v>0</v>
          </cell>
          <cell r="C5" t="str">
            <v>WHOL</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row>
        <row r="6">
          <cell r="A6" t="str">
            <v>AT</v>
          </cell>
          <cell r="B6">
            <v>15.189364556264954</v>
          </cell>
          <cell r="C6" t="str">
            <v>WHOL</v>
          </cell>
          <cell r="D6" t="str">
            <v>AUST</v>
          </cell>
          <cell r="E6">
            <v>0.705</v>
          </cell>
          <cell r="F6">
            <v>1.0072</v>
          </cell>
          <cell r="G6">
            <v>0.3242</v>
          </cell>
          <cell r="H6">
            <v>0</v>
          </cell>
          <cell r="I6">
            <v>0.6485</v>
          </cell>
          <cell r="J6">
            <v>0.6485</v>
          </cell>
          <cell r="K6">
            <v>0.6485</v>
          </cell>
          <cell r="L6">
            <v>1.75</v>
          </cell>
          <cell r="M6">
            <v>0.0043</v>
          </cell>
          <cell r="N6">
            <v>0.2353</v>
          </cell>
          <cell r="O6">
            <v>0.0875</v>
          </cell>
          <cell r="P6">
            <v>0.125</v>
          </cell>
        </row>
        <row r="7">
          <cell r="A7" t="str">
            <v>BE</v>
          </cell>
          <cell r="B7">
            <v>63.65548018564799</v>
          </cell>
          <cell r="C7" t="str">
            <v>WHOL</v>
          </cell>
          <cell r="D7" t="str">
            <v>BELG</v>
          </cell>
          <cell r="E7">
            <v>0.6195</v>
          </cell>
          <cell r="F7">
            <v>1.2389</v>
          </cell>
          <cell r="G7">
            <v>0.5188</v>
          </cell>
          <cell r="H7">
            <v>0</v>
          </cell>
          <cell r="I7">
            <v>0.6381</v>
          </cell>
          <cell r="J7">
            <v>0.709</v>
          </cell>
          <cell r="K7">
            <v>0.709</v>
          </cell>
          <cell r="L7">
            <v>1.75</v>
          </cell>
          <cell r="M7">
            <v>0.0043</v>
          </cell>
          <cell r="N7">
            <v>0.2353</v>
          </cell>
          <cell r="O7">
            <v>0.0875</v>
          </cell>
          <cell r="P7">
            <v>0.125</v>
          </cell>
        </row>
        <row r="8">
          <cell r="B8">
            <v>0</v>
          </cell>
          <cell r="C8" t="str">
            <v>WHOL</v>
          </cell>
          <cell r="D8" t="str">
            <v>BULG</v>
          </cell>
          <cell r="E8">
            <v>6.4</v>
          </cell>
          <cell r="F8">
            <v>1.0884</v>
          </cell>
          <cell r="G8">
            <v>0.5487</v>
          </cell>
          <cell r="H8">
            <v>0</v>
          </cell>
          <cell r="I8">
            <v>1.9</v>
          </cell>
          <cell r="J8">
            <v>0.76</v>
          </cell>
          <cell r="K8">
            <v>0.76</v>
          </cell>
          <cell r="L8">
            <v>1.3</v>
          </cell>
          <cell r="M8">
            <v>0.0043</v>
          </cell>
          <cell r="N8">
            <v>0.2824</v>
          </cell>
          <cell r="O8">
            <v>0.0875</v>
          </cell>
          <cell r="P8">
            <v>1.25</v>
          </cell>
        </row>
        <row r="9">
          <cell r="B9">
            <v>0</v>
          </cell>
          <cell r="C9" t="str">
            <v>WHOL</v>
          </cell>
          <cell r="D9" t="str">
            <v>CZRE</v>
          </cell>
          <cell r="E9">
            <v>1.9189</v>
          </cell>
          <cell r="F9">
            <v>1.0769</v>
          </cell>
          <cell r="G9">
            <v>1.2955</v>
          </cell>
          <cell r="H9">
            <v>0</v>
          </cell>
          <cell r="I9">
            <v>0.757</v>
          </cell>
          <cell r="J9">
            <v>0.757</v>
          </cell>
          <cell r="K9">
            <v>0.757</v>
          </cell>
          <cell r="L9">
            <v>1.3</v>
          </cell>
          <cell r="M9">
            <v>0.0043</v>
          </cell>
          <cell r="N9">
            <v>0.2824</v>
          </cell>
          <cell r="O9">
            <v>0.0875</v>
          </cell>
          <cell r="P9">
            <v>1.25</v>
          </cell>
        </row>
        <row r="10">
          <cell r="A10" t="str">
            <v>DK</v>
          </cell>
          <cell r="B10">
            <v>125.62724237463247</v>
          </cell>
          <cell r="C10" t="str">
            <v>WHOL</v>
          </cell>
          <cell r="D10" t="str">
            <v>DENM</v>
          </cell>
          <cell r="E10">
            <v>0.7609</v>
          </cell>
          <cell r="F10">
            <v>1.5217</v>
          </cell>
          <cell r="G10">
            <v>0.5487</v>
          </cell>
          <cell r="H10">
            <v>0</v>
          </cell>
          <cell r="I10">
            <v>0.7333</v>
          </cell>
          <cell r="J10">
            <v>0.6667</v>
          </cell>
          <cell r="K10">
            <v>0.6667</v>
          </cell>
          <cell r="L10">
            <v>1.75</v>
          </cell>
          <cell r="M10">
            <v>0.0043</v>
          </cell>
          <cell r="N10">
            <v>0.1882</v>
          </cell>
          <cell r="O10">
            <v>0.0875</v>
          </cell>
          <cell r="P10">
            <v>0.125</v>
          </cell>
        </row>
        <row r="11">
          <cell r="B11">
            <v>0</v>
          </cell>
          <cell r="C11" t="str">
            <v>WHOL</v>
          </cell>
          <cell r="D11" t="str">
            <v>ESTO</v>
          </cell>
          <cell r="E11">
            <v>0.9227</v>
          </cell>
          <cell r="F11">
            <v>1.4286</v>
          </cell>
          <cell r="G11">
            <v>0.4801</v>
          </cell>
          <cell r="H11">
            <v>0</v>
          </cell>
          <cell r="I11">
            <v>1.4229</v>
          </cell>
          <cell r="J11">
            <v>0.837</v>
          </cell>
          <cell r="K11">
            <v>0.837</v>
          </cell>
          <cell r="L11">
            <v>1.1</v>
          </cell>
          <cell r="M11">
            <v>0.0043</v>
          </cell>
          <cell r="N11">
            <v>0.2824</v>
          </cell>
          <cell r="O11">
            <v>0.0875</v>
          </cell>
          <cell r="P11">
            <v>1.25</v>
          </cell>
        </row>
        <row r="12">
          <cell r="A12" t="str">
            <v>FI</v>
          </cell>
          <cell r="B12">
            <v>50.01733392976963</v>
          </cell>
          <cell r="C12" t="str">
            <v>WHOL</v>
          </cell>
          <cell r="D12" t="str">
            <v>FINL</v>
          </cell>
          <cell r="E12">
            <v>0.2022</v>
          </cell>
          <cell r="F12">
            <v>0.2022</v>
          </cell>
          <cell r="G12">
            <v>0.6423</v>
          </cell>
          <cell r="H12">
            <v>0</v>
          </cell>
          <cell r="I12">
            <v>0.5366</v>
          </cell>
          <cell r="J12">
            <v>0.8122</v>
          </cell>
          <cell r="K12">
            <v>0.6089</v>
          </cell>
          <cell r="L12">
            <v>1.135</v>
          </cell>
          <cell r="M12">
            <v>0.0044</v>
          </cell>
          <cell r="N12">
            <v>0.0709</v>
          </cell>
          <cell r="O12">
            <v>0.0288</v>
          </cell>
          <cell r="P12">
            <v>0.1685</v>
          </cell>
        </row>
        <row r="13">
          <cell r="A13" t="str">
            <v>FR</v>
          </cell>
          <cell r="B13">
            <v>339.59211392307105</v>
          </cell>
          <cell r="C13" t="str">
            <v>WHOL</v>
          </cell>
          <cell r="D13" t="str">
            <v>FRAN</v>
          </cell>
          <cell r="E13">
            <v>3.9773</v>
          </cell>
          <cell r="F13">
            <v>0.7955</v>
          </cell>
          <cell r="G13">
            <v>0.6485</v>
          </cell>
          <cell r="H13">
            <v>0</v>
          </cell>
          <cell r="I13">
            <v>0.6678</v>
          </cell>
          <cell r="J13">
            <v>0.6884</v>
          </cell>
          <cell r="K13">
            <v>0.6884</v>
          </cell>
          <cell r="L13">
            <v>1.7</v>
          </cell>
          <cell r="M13">
            <v>0.0043</v>
          </cell>
          <cell r="N13">
            <v>0.2353</v>
          </cell>
          <cell r="O13">
            <v>0.0875</v>
          </cell>
          <cell r="P13">
            <v>0.125</v>
          </cell>
        </row>
        <row r="14">
          <cell r="A14" t="str">
            <v>GR</v>
          </cell>
          <cell r="B14">
            <v>296.4507736071602</v>
          </cell>
          <cell r="C14" t="str">
            <v>WHOL</v>
          </cell>
          <cell r="D14" t="str">
            <v>GREE</v>
          </cell>
          <cell r="E14">
            <v>0.9455</v>
          </cell>
          <cell r="F14">
            <v>2.5455</v>
          </cell>
          <cell r="G14">
            <v>0.6204</v>
          </cell>
          <cell r="H14">
            <v>0</v>
          </cell>
          <cell r="I14">
            <v>0.6485</v>
          </cell>
          <cell r="J14">
            <v>0.6485</v>
          </cell>
          <cell r="K14">
            <v>0.6485</v>
          </cell>
          <cell r="L14">
            <v>1.75</v>
          </cell>
          <cell r="M14">
            <v>0.0043</v>
          </cell>
          <cell r="N14">
            <v>0.3765</v>
          </cell>
          <cell r="O14">
            <v>0.0875</v>
          </cell>
          <cell r="P14">
            <v>0.125</v>
          </cell>
        </row>
        <row r="15">
          <cell r="B15">
            <v>0</v>
          </cell>
          <cell r="C15" t="str">
            <v>WHOL</v>
          </cell>
          <cell r="D15" t="str">
            <v>HUNG</v>
          </cell>
          <cell r="E15">
            <v>3.8</v>
          </cell>
          <cell r="F15">
            <v>1.5238</v>
          </cell>
          <cell r="G15">
            <v>1.031</v>
          </cell>
          <cell r="H15">
            <v>0</v>
          </cell>
          <cell r="I15">
            <v>2.9688</v>
          </cell>
          <cell r="J15">
            <v>1.1875</v>
          </cell>
          <cell r="K15">
            <v>1.1875</v>
          </cell>
          <cell r="L15">
            <v>1.3</v>
          </cell>
          <cell r="M15">
            <v>0.0043</v>
          </cell>
          <cell r="N15">
            <v>0.2824</v>
          </cell>
          <cell r="O15">
            <v>0.0875</v>
          </cell>
          <cell r="P15">
            <v>1.25</v>
          </cell>
        </row>
        <row r="16">
          <cell r="A16" t="str">
            <v>IE</v>
          </cell>
          <cell r="B16">
            <v>102.87296346414074</v>
          </cell>
          <cell r="C16" t="str">
            <v>WHOL</v>
          </cell>
          <cell r="D16" t="str">
            <v>IREL</v>
          </cell>
          <cell r="E16">
            <v>0.9759</v>
          </cell>
          <cell r="F16">
            <v>1.2389</v>
          </cell>
          <cell r="G16">
            <v>0.7755</v>
          </cell>
          <cell r="H16">
            <v>0</v>
          </cell>
          <cell r="I16">
            <v>1.1742</v>
          </cell>
          <cell r="J16">
            <v>0.6485</v>
          </cell>
          <cell r="K16">
            <v>0.6485</v>
          </cell>
          <cell r="L16">
            <v>1.75</v>
          </cell>
          <cell r="M16">
            <v>0.0043</v>
          </cell>
          <cell r="N16">
            <v>0.2353</v>
          </cell>
          <cell r="O16">
            <v>0.0875</v>
          </cell>
          <cell r="P16">
            <v>0.125</v>
          </cell>
        </row>
        <row r="17">
          <cell r="A17" t="str">
            <v>IT</v>
          </cell>
          <cell r="B17">
            <v>765.0261684336389</v>
          </cell>
          <cell r="C17" t="str">
            <v>WHOL</v>
          </cell>
          <cell r="D17" t="str">
            <v>ITAL</v>
          </cell>
          <cell r="E17">
            <v>1.6</v>
          </cell>
          <cell r="F17">
            <v>1.3333</v>
          </cell>
          <cell r="G17">
            <v>0.5188</v>
          </cell>
          <cell r="H17">
            <v>0</v>
          </cell>
          <cell r="I17">
            <v>0.6485</v>
          </cell>
          <cell r="J17">
            <v>0.6485</v>
          </cell>
          <cell r="K17">
            <v>0.6485</v>
          </cell>
          <cell r="L17">
            <v>2</v>
          </cell>
          <cell r="M17">
            <v>0.0043</v>
          </cell>
          <cell r="N17">
            <v>0.3765</v>
          </cell>
          <cell r="O17">
            <v>0.0875</v>
          </cell>
          <cell r="P17">
            <v>0.125</v>
          </cell>
        </row>
        <row r="18">
          <cell r="A18" t="str">
            <v>LU</v>
          </cell>
          <cell r="B18" t="str">
            <v/>
          </cell>
          <cell r="C18" t="str">
            <v>WHOL</v>
          </cell>
          <cell r="D18" t="str">
            <v>LUXE</v>
          </cell>
          <cell r="E18">
            <v>0.5575</v>
          </cell>
          <cell r="F18">
            <v>1.2389</v>
          </cell>
          <cell r="G18">
            <v>0.5188</v>
          </cell>
          <cell r="H18">
            <v>0</v>
          </cell>
          <cell r="I18">
            <v>0.5836</v>
          </cell>
          <cell r="J18">
            <v>0.6485</v>
          </cell>
          <cell r="K18">
            <v>0.6485</v>
          </cell>
          <cell r="L18">
            <v>1.75</v>
          </cell>
          <cell r="M18">
            <v>0.0043</v>
          </cell>
          <cell r="N18">
            <v>0.1882</v>
          </cell>
          <cell r="O18">
            <v>0.0875</v>
          </cell>
          <cell r="P18">
            <v>0.125</v>
          </cell>
        </row>
        <row r="19">
          <cell r="A19" t="str">
            <v>NL</v>
          </cell>
          <cell r="B19">
            <v>31.844986200551975</v>
          </cell>
          <cell r="C19" t="str">
            <v>WHOL</v>
          </cell>
          <cell r="D19" t="str">
            <v>NETH</v>
          </cell>
          <cell r="E19">
            <v>0.3717</v>
          </cell>
          <cell r="F19">
            <v>1.2389</v>
          </cell>
          <cell r="G19">
            <v>0.5188</v>
          </cell>
          <cell r="H19">
            <v>0</v>
          </cell>
          <cell r="I19">
            <v>0.4863</v>
          </cell>
          <cell r="J19">
            <v>0.6485</v>
          </cell>
          <cell r="K19">
            <v>0.6485</v>
          </cell>
          <cell r="L19">
            <v>0.85</v>
          </cell>
          <cell r="M19">
            <v>0.0043</v>
          </cell>
          <cell r="N19">
            <v>0.1412</v>
          </cell>
          <cell r="O19">
            <v>0.05</v>
          </cell>
          <cell r="P19">
            <v>0.125</v>
          </cell>
        </row>
        <row r="20">
          <cell r="B20">
            <v>0</v>
          </cell>
          <cell r="C20" t="str">
            <v>WHOL</v>
          </cell>
          <cell r="D20" t="str">
            <v>NORW</v>
          </cell>
          <cell r="E20">
            <v>0.5575</v>
          </cell>
          <cell r="F20">
            <v>1.2389</v>
          </cell>
          <cell r="G20">
            <v>0.5188</v>
          </cell>
          <cell r="H20">
            <v>0</v>
          </cell>
          <cell r="I20">
            <v>0.5188</v>
          </cell>
          <cell r="J20">
            <v>0.6485</v>
          </cell>
          <cell r="K20">
            <v>0.6485</v>
          </cell>
          <cell r="L20">
            <v>0.95</v>
          </cell>
          <cell r="M20">
            <v>0.0043</v>
          </cell>
          <cell r="N20">
            <v>0.1412</v>
          </cell>
          <cell r="O20">
            <v>0.0875</v>
          </cell>
          <cell r="P20">
            <v>1.25</v>
          </cell>
        </row>
        <row r="21">
          <cell r="A21" t="str">
            <v>PT</v>
          </cell>
          <cell r="B21">
            <v>183.7471686</v>
          </cell>
          <cell r="C21" t="str">
            <v>WHOL</v>
          </cell>
          <cell r="D21" t="str">
            <v>PORT</v>
          </cell>
          <cell r="E21">
            <v>1.2389</v>
          </cell>
          <cell r="F21">
            <v>1.2389</v>
          </cell>
          <cell r="G21">
            <v>0.5188</v>
          </cell>
          <cell r="H21">
            <v>0</v>
          </cell>
          <cell r="I21">
            <v>0.6809</v>
          </cell>
          <cell r="J21">
            <v>0.6485</v>
          </cell>
          <cell r="K21">
            <v>0.6485</v>
          </cell>
          <cell r="L21">
            <v>1.25</v>
          </cell>
          <cell r="M21">
            <v>0.0043</v>
          </cell>
          <cell r="N21">
            <v>0.2353</v>
          </cell>
          <cell r="O21">
            <v>0.0875</v>
          </cell>
          <cell r="P21">
            <v>0.125</v>
          </cell>
        </row>
        <row r="22">
          <cell r="B22">
            <v>0</v>
          </cell>
          <cell r="C22" t="str">
            <v>WHOL</v>
          </cell>
          <cell r="D22" t="str">
            <v>SKRE</v>
          </cell>
          <cell r="E22">
            <v>1.8832</v>
          </cell>
          <cell r="F22">
            <v>1.0769</v>
          </cell>
          <cell r="G22">
            <v>1.2955</v>
          </cell>
          <cell r="H22">
            <v>0</v>
          </cell>
          <cell r="I22">
            <v>1.1633</v>
          </cell>
          <cell r="J22">
            <v>0.757</v>
          </cell>
          <cell r="K22">
            <v>0.757</v>
          </cell>
          <cell r="L22">
            <v>1.3</v>
          </cell>
          <cell r="M22">
            <v>0.0043</v>
          </cell>
          <cell r="N22">
            <v>0.2824</v>
          </cell>
          <cell r="O22">
            <v>0.0875</v>
          </cell>
          <cell r="P22">
            <v>1.25</v>
          </cell>
        </row>
        <row r="23">
          <cell r="A23" t="str">
            <v>ES</v>
          </cell>
          <cell r="B23">
            <v>1401.860904936386</v>
          </cell>
          <cell r="C23" t="str">
            <v>WHOL</v>
          </cell>
          <cell r="D23" t="str">
            <v>SPAI</v>
          </cell>
          <cell r="E23">
            <v>6.125</v>
          </cell>
          <cell r="F23">
            <v>1.6092</v>
          </cell>
          <cell r="G23">
            <v>0.5487</v>
          </cell>
          <cell r="H23">
            <v>0</v>
          </cell>
          <cell r="I23">
            <v>0.8597</v>
          </cell>
          <cell r="J23">
            <v>0.8597</v>
          </cell>
          <cell r="K23">
            <v>0.8597</v>
          </cell>
          <cell r="L23">
            <v>1.75</v>
          </cell>
          <cell r="M23">
            <v>0.0043</v>
          </cell>
          <cell r="N23">
            <v>0.2353</v>
          </cell>
          <cell r="O23">
            <v>0.0875</v>
          </cell>
          <cell r="P23">
            <v>0.125</v>
          </cell>
        </row>
        <row r="24">
          <cell r="A24" t="str">
            <v>SE</v>
          </cell>
          <cell r="B24">
            <v>14.208604407135361</v>
          </cell>
          <cell r="C24" t="str">
            <v>WHOL</v>
          </cell>
          <cell r="D24" t="str">
            <v>SWED</v>
          </cell>
          <cell r="E24">
            <v>0.3717</v>
          </cell>
          <cell r="F24">
            <v>1.2389</v>
          </cell>
          <cell r="G24">
            <v>0.4539</v>
          </cell>
          <cell r="H24">
            <v>0</v>
          </cell>
          <cell r="I24">
            <v>0.5836</v>
          </cell>
          <cell r="J24">
            <v>0.6485</v>
          </cell>
          <cell r="K24">
            <v>0.6485</v>
          </cell>
          <cell r="L24">
            <v>0.8</v>
          </cell>
          <cell r="M24">
            <v>0.0043</v>
          </cell>
          <cell r="N24">
            <v>0.1412</v>
          </cell>
          <cell r="O24">
            <v>0.0875</v>
          </cell>
          <cell r="P24">
            <v>0.125</v>
          </cell>
        </row>
        <row r="25">
          <cell r="B25">
            <v>0</v>
          </cell>
          <cell r="C25" t="str">
            <v>WHOL</v>
          </cell>
          <cell r="D25" t="str">
            <v>SWIT</v>
          </cell>
          <cell r="E25">
            <v>0.5575</v>
          </cell>
          <cell r="F25">
            <v>1.2389</v>
          </cell>
          <cell r="G25">
            <v>0.5188</v>
          </cell>
          <cell r="H25">
            <v>0</v>
          </cell>
          <cell r="I25">
            <v>0.6485</v>
          </cell>
          <cell r="J25">
            <v>0.6485</v>
          </cell>
          <cell r="K25">
            <v>0.6485</v>
          </cell>
          <cell r="L25">
            <v>1</v>
          </cell>
          <cell r="M25">
            <v>0.0043</v>
          </cell>
          <cell r="N25">
            <v>0.1412</v>
          </cell>
          <cell r="O25">
            <v>0.0875</v>
          </cell>
          <cell r="P25">
            <v>1.25</v>
          </cell>
        </row>
        <row r="26">
          <cell r="A26" t="str">
            <v>UK</v>
          </cell>
          <cell r="B26">
            <v>2723.264014130274</v>
          </cell>
          <cell r="C26" t="str">
            <v>WHOL</v>
          </cell>
          <cell r="D26" t="str">
            <v>UNKI</v>
          </cell>
          <cell r="E26">
            <v>0.5575</v>
          </cell>
          <cell r="F26">
            <v>1.2389</v>
          </cell>
          <cell r="G26">
            <v>0.5779</v>
          </cell>
          <cell r="H26">
            <v>0</v>
          </cell>
          <cell r="I26">
            <v>1.1569</v>
          </cell>
          <cell r="J26">
            <v>0.7661</v>
          </cell>
          <cell r="K26">
            <v>0.7661</v>
          </cell>
          <cell r="L26">
            <v>1.5</v>
          </cell>
          <cell r="M26">
            <v>0.0043</v>
          </cell>
          <cell r="N26">
            <v>0.1412</v>
          </cell>
          <cell r="O26">
            <v>0.0875</v>
          </cell>
          <cell r="P26">
            <v>0.125</v>
          </cell>
        </row>
      </sheetData>
      <sheetData sheetId="8">
        <row r="2">
          <cell r="A2" t="str">
            <v>EU15</v>
          </cell>
          <cell r="B2">
            <v>1858.3938064316344</v>
          </cell>
          <cell r="C2" t="str">
            <v>COMM</v>
          </cell>
          <cell r="D2" t="str">
            <v/>
          </cell>
          <cell r="E2">
            <v>0.2</v>
          </cell>
          <cell r="F2">
            <v>0.2</v>
          </cell>
          <cell r="G2">
            <v>0.14</v>
          </cell>
          <cell r="H2">
            <v>0.07622475663597951</v>
          </cell>
          <cell r="I2">
            <v>0.23532166323551398</v>
          </cell>
          <cell r="J2">
            <v>0.23532166323551398</v>
          </cell>
          <cell r="K2">
            <v>0.23532166323551398</v>
          </cell>
          <cell r="L2">
            <v>0.17792543162742844</v>
          </cell>
          <cell r="M2">
            <v>0.07</v>
          </cell>
          <cell r="N2">
            <v>0.08</v>
          </cell>
          <cell r="O2">
            <v>0.13</v>
          </cell>
          <cell r="P2">
            <v>0.13</v>
          </cell>
        </row>
        <row r="3">
          <cell r="A3" t="str">
            <v>DE</v>
          </cell>
          <cell r="B3">
            <v>0</v>
          </cell>
          <cell r="C3" t="str">
            <v>NEWL</v>
          </cell>
          <cell r="D3" t="str">
            <v/>
          </cell>
          <cell r="E3">
            <v>0.2</v>
          </cell>
          <cell r="F3">
            <v>0.2</v>
          </cell>
          <cell r="G3">
            <v>0.14</v>
          </cell>
          <cell r="H3">
            <v>0.07</v>
          </cell>
          <cell r="I3">
            <v>0.23</v>
          </cell>
          <cell r="J3">
            <v>0.23</v>
          </cell>
          <cell r="K3">
            <v>0.23</v>
          </cell>
          <cell r="L3">
            <v>0.17</v>
          </cell>
          <cell r="M3">
            <v>0.07</v>
          </cell>
          <cell r="N3">
            <v>0.08</v>
          </cell>
          <cell r="O3">
            <v>0.13</v>
          </cell>
          <cell r="P3">
            <v>0.13</v>
          </cell>
        </row>
        <row r="4">
          <cell r="B4">
            <v>0</v>
          </cell>
          <cell r="C4" t="str">
            <v>OLDL</v>
          </cell>
          <cell r="D4" t="str">
            <v/>
          </cell>
          <cell r="E4">
            <v>0.2</v>
          </cell>
          <cell r="F4">
            <v>0.2</v>
          </cell>
          <cell r="G4">
            <v>0.14</v>
          </cell>
          <cell r="H4">
            <v>0.07</v>
          </cell>
          <cell r="I4">
            <v>0.23</v>
          </cell>
          <cell r="J4">
            <v>0.23</v>
          </cell>
          <cell r="K4">
            <v>0.23</v>
          </cell>
          <cell r="L4">
            <v>0.17</v>
          </cell>
          <cell r="M4">
            <v>0.07</v>
          </cell>
          <cell r="N4">
            <v>0.08</v>
          </cell>
          <cell r="O4">
            <v>0.13</v>
          </cell>
          <cell r="P4">
            <v>0.13</v>
          </cell>
        </row>
        <row r="5">
          <cell r="B5">
            <v>0</v>
          </cell>
          <cell r="C5" t="str">
            <v>WHOL</v>
          </cell>
          <cell r="D5" t="str">
            <v/>
          </cell>
          <cell r="E5">
            <v>0.2</v>
          </cell>
          <cell r="F5">
            <v>0.2</v>
          </cell>
          <cell r="G5">
            <v>0.14</v>
          </cell>
          <cell r="H5">
            <v>0.07</v>
          </cell>
          <cell r="I5">
            <v>0.23</v>
          </cell>
          <cell r="J5">
            <v>0.23</v>
          </cell>
          <cell r="K5">
            <v>0.23</v>
          </cell>
          <cell r="L5">
            <v>0.17</v>
          </cell>
          <cell r="M5">
            <v>0.07</v>
          </cell>
          <cell r="N5">
            <v>0.08</v>
          </cell>
          <cell r="O5">
            <v>0.13</v>
          </cell>
          <cell r="P5">
            <v>0.13</v>
          </cell>
        </row>
        <row r="6">
          <cell r="A6" t="str">
            <v>AT</v>
          </cell>
          <cell r="B6">
            <v>14.445016474496503</v>
          </cell>
          <cell r="C6" t="str">
            <v>WHOL</v>
          </cell>
          <cell r="D6" t="str">
            <v>AUST</v>
          </cell>
          <cell r="E6">
            <v>0.2</v>
          </cell>
          <cell r="F6">
            <v>0.2</v>
          </cell>
          <cell r="G6">
            <v>0.14</v>
          </cell>
          <cell r="H6">
            <v>0.07</v>
          </cell>
          <cell r="I6">
            <v>0.23</v>
          </cell>
          <cell r="J6">
            <v>0.23</v>
          </cell>
          <cell r="K6">
            <v>0.23</v>
          </cell>
          <cell r="L6">
            <v>0.17</v>
          </cell>
          <cell r="M6">
            <v>0.07</v>
          </cell>
          <cell r="N6">
            <v>0.08</v>
          </cell>
          <cell r="O6">
            <v>0.13</v>
          </cell>
          <cell r="P6">
            <v>0.13</v>
          </cell>
        </row>
        <row r="7">
          <cell r="A7" t="str">
            <v>BE</v>
          </cell>
          <cell r="B7">
            <v>50.326335633362</v>
          </cell>
          <cell r="C7" t="str">
            <v>WHOL</v>
          </cell>
          <cell r="D7" t="str">
            <v>BELG</v>
          </cell>
          <cell r="E7">
            <v>0.2</v>
          </cell>
          <cell r="F7">
            <v>0.2</v>
          </cell>
          <cell r="G7">
            <v>0.14</v>
          </cell>
          <cell r="H7">
            <v>0.07</v>
          </cell>
          <cell r="I7">
            <v>0.23</v>
          </cell>
          <cell r="J7">
            <v>0.23</v>
          </cell>
          <cell r="K7">
            <v>0.23</v>
          </cell>
          <cell r="L7">
            <v>0.17</v>
          </cell>
          <cell r="M7">
            <v>0.07</v>
          </cell>
          <cell r="N7">
            <v>0.08</v>
          </cell>
          <cell r="O7">
            <v>0.13</v>
          </cell>
          <cell r="P7">
            <v>0.13</v>
          </cell>
        </row>
        <row r="8">
          <cell r="B8">
            <v>0</v>
          </cell>
          <cell r="C8" t="str">
            <v>WHOL</v>
          </cell>
          <cell r="D8" t="str">
            <v>BULG</v>
          </cell>
          <cell r="E8">
            <v>0.2</v>
          </cell>
          <cell r="F8">
            <v>0.2</v>
          </cell>
          <cell r="G8">
            <v>0.14</v>
          </cell>
          <cell r="H8">
            <v>0.07</v>
          </cell>
          <cell r="I8">
            <v>0.23</v>
          </cell>
          <cell r="J8">
            <v>0.23</v>
          </cell>
          <cell r="K8">
            <v>0.23</v>
          </cell>
          <cell r="L8">
            <v>0.17</v>
          </cell>
          <cell r="M8">
            <v>0.07</v>
          </cell>
          <cell r="N8">
            <v>0.08</v>
          </cell>
          <cell r="O8">
            <v>0.13</v>
          </cell>
          <cell r="P8">
            <v>0.13</v>
          </cell>
        </row>
        <row r="9">
          <cell r="B9">
            <v>0</v>
          </cell>
          <cell r="C9" t="str">
            <v>WHOL</v>
          </cell>
          <cell r="D9" t="str">
            <v>CZRE</v>
          </cell>
          <cell r="E9">
            <v>0.2</v>
          </cell>
          <cell r="F9">
            <v>0.2</v>
          </cell>
          <cell r="G9">
            <v>0.14</v>
          </cell>
          <cell r="H9">
            <v>0.07</v>
          </cell>
          <cell r="I9">
            <v>0.23</v>
          </cell>
          <cell r="J9">
            <v>0.23</v>
          </cell>
          <cell r="K9">
            <v>0.23</v>
          </cell>
          <cell r="L9">
            <v>0.17</v>
          </cell>
          <cell r="M9">
            <v>0.07</v>
          </cell>
          <cell r="N9">
            <v>0.08</v>
          </cell>
          <cell r="O9">
            <v>0.13</v>
          </cell>
          <cell r="P9">
            <v>0.13</v>
          </cell>
        </row>
        <row r="10">
          <cell r="A10" t="str">
            <v>DK</v>
          </cell>
          <cell r="B10">
            <v>91.69639715490605</v>
          </cell>
          <cell r="C10" t="str">
            <v>WHOL</v>
          </cell>
          <cell r="D10" t="str">
            <v>DENM</v>
          </cell>
          <cell r="E10">
            <v>0.2</v>
          </cell>
          <cell r="F10">
            <v>0.2</v>
          </cell>
          <cell r="G10">
            <v>0.14</v>
          </cell>
          <cell r="H10">
            <v>0.07</v>
          </cell>
          <cell r="I10">
            <v>0.23</v>
          </cell>
          <cell r="J10">
            <v>0.23</v>
          </cell>
          <cell r="K10">
            <v>0.23</v>
          </cell>
          <cell r="L10">
            <v>0.17</v>
          </cell>
          <cell r="M10">
            <v>0.07</v>
          </cell>
          <cell r="N10">
            <v>0.08</v>
          </cell>
          <cell r="O10">
            <v>0.13</v>
          </cell>
          <cell r="P10">
            <v>0.13</v>
          </cell>
        </row>
        <row r="11">
          <cell r="B11">
            <v>0</v>
          </cell>
          <cell r="C11" t="str">
            <v>WHOL</v>
          </cell>
          <cell r="D11" t="str">
            <v>ESTO</v>
          </cell>
          <cell r="E11">
            <v>0.11</v>
          </cell>
          <cell r="F11">
            <v>0.2</v>
          </cell>
          <cell r="G11">
            <v>0.14</v>
          </cell>
          <cell r="H11">
            <v>0.07</v>
          </cell>
          <cell r="I11">
            <v>0.23</v>
          </cell>
          <cell r="J11">
            <v>0.23</v>
          </cell>
          <cell r="K11">
            <v>0.23</v>
          </cell>
          <cell r="L11">
            <v>0.17</v>
          </cell>
          <cell r="M11">
            <v>0.07</v>
          </cell>
          <cell r="N11">
            <v>0.08</v>
          </cell>
          <cell r="O11">
            <v>0.13</v>
          </cell>
          <cell r="P11">
            <v>0.13</v>
          </cell>
        </row>
        <row r="12">
          <cell r="A12" t="str">
            <v>FI</v>
          </cell>
          <cell r="B12">
            <v>38.6770909090909</v>
          </cell>
          <cell r="C12" t="str">
            <v>WHOL</v>
          </cell>
          <cell r="D12" t="str">
            <v>FINL</v>
          </cell>
          <cell r="E12">
            <v>0.2</v>
          </cell>
          <cell r="F12">
            <v>0.2</v>
          </cell>
          <cell r="G12">
            <v>0.14</v>
          </cell>
          <cell r="H12">
            <v>0.07</v>
          </cell>
          <cell r="I12">
            <v>0.23</v>
          </cell>
          <cell r="J12">
            <v>0.23</v>
          </cell>
          <cell r="K12">
            <v>0.23</v>
          </cell>
          <cell r="L12">
            <v>0.17</v>
          </cell>
          <cell r="M12">
            <v>0.07</v>
          </cell>
          <cell r="N12">
            <v>0.08</v>
          </cell>
          <cell r="O12">
            <v>0.13</v>
          </cell>
          <cell r="P12">
            <v>0.13</v>
          </cell>
        </row>
        <row r="13">
          <cell r="A13" t="str">
            <v>FR</v>
          </cell>
          <cell r="B13">
            <v>113.04389654511785</v>
          </cell>
          <cell r="C13" t="str">
            <v>WHOL</v>
          </cell>
          <cell r="D13" t="str">
            <v>FRAN</v>
          </cell>
          <cell r="E13">
            <v>0.2</v>
          </cell>
          <cell r="F13">
            <v>0.2</v>
          </cell>
          <cell r="G13">
            <v>0.14</v>
          </cell>
          <cell r="H13">
            <v>0.07</v>
          </cell>
          <cell r="I13">
            <v>0.23</v>
          </cell>
          <cell r="J13">
            <v>0.23</v>
          </cell>
          <cell r="K13">
            <v>0.23</v>
          </cell>
          <cell r="L13">
            <v>0.17</v>
          </cell>
          <cell r="M13">
            <v>0.07</v>
          </cell>
          <cell r="N13">
            <v>0.08</v>
          </cell>
          <cell r="O13">
            <v>0.13</v>
          </cell>
          <cell r="P13">
            <v>0.13</v>
          </cell>
        </row>
        <row r="14">
          <cell r="A14" t="str">
            <v>GR</v>
          </cell>
          <cell r="B14">
            <v>0</v>
          </cell>
          <cell r="C14" t="str">
            <v>WHOL</v>
          </cell>
          <cell r="D14" t="str">
            <v>GREE</v>
          </cell>
          <cell r="E14">
            <v>0.2</v>
          </cell>
          <cell r="F14">
            <v>0.2</v>
          </cell>
          <cell r="G14">
            <v>0.14</v>
          </cell>
          <cell r="H14">
            <v>0.07</v>
          </cell>
          <cell r="I14">
            <v>0.23</v>
          </cell>
          <cell r="J14">
            <v>0.23</v>
          </cell>
          <cell r="K14">
            <v>0.23</v>
          </cell>
          <cell r="L14">
            <v>0.17</v>
          </cell>
          <cell r="M14">
            <v>0.07</v>
          </cell>
          <cell r="N14">
            <v>0.08</v>
          </cell>
          <cell r="O14">
            <v>0.13</v>
          </cell>
          <cell r="P14">
            <v>0.13</v>
          </cell>
        </row>
        <row r="15">
          <cell r="B15">
            <v>0</v>
          </cell>
          <cell r="C15" t="str">
            <v>WHOL</v>
          </cell>
          <cell r="D15" t="str">
            <v>HUNG</v>
          </cell>
          <cell r="E15">
            <v>0.2</v>
          </cell>
          <cell r="F15">
            <v>0.2</v>
          </cell>
          <cell r="G15">
            <v>0.14</v>
          </cell>
          <cell r="H15">
            <v>0.07</v>
          </cell>
          <cell r="I15">
            <v>0.23</v>
          </cell>
          <cell r="J15">
            <v>0.23</v>
          </cell>
          <cell r="K15">
            <v>0.23</v>
          </cell>
          <cell r="L15">
            <v>0.17</v>
          </cell>
          <cell r="M15">
            <v>0.07</v>
          </cell>
          <cell r="N15">
            <v>0.08</v>
          </cell>
          <cell r="O15">
            <v>0.13</v>
          </cell>
          <cell r="P15">
            <v>0.13</v>
          </cell>
        </row>
        <row r="16">
          <cell r="A16" t="str">
            <v>IE</v>
          </cell>
          <cell r="B16">
            <v>46.42991149991073</v>
          </cell>
          <cell r="C16" t="str">
            <v>WHOL</v>
          </cell>
          <cell r="D16" t="str">
            <v>IREL</v>
          </cell>
          <cell r="E16">
            <v>0.2</v>
          </cell>
          <cell r="F16">
            <v>0.2</v>
          </cell>
          <cell r="G16">
            <v>0.14</v>
          </cell>
          <cell r="H16">
            <v>0.07</v>
          </cell>
          <cell r="I16">
            <v>0.23</v>
          </cell>
          <cell r="J16">
            <v>0.23</v>
          </cell>
          <cell r="K16">
            <v>0.23</v>
          </cell>
          <cell r="L16">
            <v>0.17</v>
          </cell>
          <cell r="M16">
            <v>0.07</v>
          </cell>
          <cell r="N16">
            <v>0.08</v>
          </cell>
          <cell r="O16">
            <v>0.13</v>
          </cell>
          <cell r="P16">
            <v>0.13</v>
          </cell>
        </row>
        <row r="17">
          <cell r="A17" t="str">
            <v>IT</v>
          </cell>
          <cell r="B17">
            <v>364.22967096928227</v>
          </cell>
          <cell r="C17" t="str">
            <v>WHOL</v>
          </cell>
          <cell r="D17" t="str">
            <v>ITAL</v>
          </cell>
          <cell r="E17">
            <v>0.2</v>
          </cell>
          <cell r="F17">
            <v>0.2</v>
          </cell>
          <cell r="G17">
            <v>0.14</v>
          </cell>
          <cell r="H17">
            <v>0.12</v>
          </cell>
          <cell r="I17">
            <v>0.26</v>
          </cell>
          <cell r="J17">
            <v>0.26</v>
          </cell>
          <cell r="K17">
            <v>0.26</v>
          </cell>
          <cell r="L17">
            <v>0.22</v>
          </cell>
          <cell r="M17">
            <v>0.07</v>
          </cell>
          <cell r="N17">
            <v>0.08</v>
          </cell>
          <cell r="O17">
            <v>0.13</v>
          </cell>
          <cell r="P17">
            <v>0.13</v>
          </cell>
        </row>
        <row r="18">
          <cell r="A18" t="str">
            <v>LU</v>
          </cell>
          <cell r="B18">
            <v>0</v>
          </cell>
          <cell r="C18" t="str">
            <v>WHOL</v>
          </cell>
          <cell r="D18" t="str">
            <v>LUXE</v>
          </cell>
          <cell r="E18">
            <v>0.2</v>
          </cell>
          <cell r="F18">
            <v>0.2</v>
          </cell>
          <cell r="G18">
            <v>0.14</v>
          </cell>
          <cell r="H18">
            <v>0.07</v>
          </cell>
          <cell r="I18">
            <v>0.23</v>
          </cell>
          <cell r="J18">
            <v>0.23</v>
          </cell>
          <cell r="K18">
            <v>0.23</v>
          </cell>
          <cell r="L18">
            <v>0.17</v>
          </cell>
          <cell r="M18">
            <v>0.07</v>
          </cell>
          <cell r="N18">
            <v>0.08</v>
          </cell>
          <cell r="O18">
            <v>0.13</v>
          </cell>
          <cell r="P18">
            <v>0.13</v>
          </cell>
        </row>
        <row r="19">
          <cell r="A19" t="str">
            <v>NL</v>
          </cell>
          <cell r="B19">
            <v>70.40466926070039</v>
          </cell>
          <cell r="C19" t="str">
            <v>WHOL</v>
          </cell>
          <cell r="D19" t="str">
            <v>NETH</v>
          </cell>
          <cell r="E19">
            <v>0.2</v>
          </cell>
          <cell r="F19">
            <v>0.2</v>
          </cell>
          <cell r="G19">
            <v>0.14</v>
          </cell>
          <cell r="H19">
            <v>0.07</v>
          </cell>
          <cell r="I19">
            <v>0.23</v>
          </cell>
          <cell r="J19">
            <v>0.23</v>
          </cell>
          <cell r="K19">
            <v>0.23</v>
          </cell>
          <cell r="L19">
            <v>0.17</v>
          </cell>
          <cell r="M19">
            <v>0.07</v>
          </cell>
          <cell r="N19">
            <v>0.08</v>
          </cell>
          <cell r="O19">
            <v>0.13</v>
          </cell>
          <cell r="P19">
            <v>0.13</v>
          </cell>
        </row>
        <row r="20">
          <cell r="A20" t="str">
            <v>NO</v>
          </cell>
          <cell r="B20" t="e">
            <v>#N/A</v>
          </cell>
          <cell r="C20" t="str">
            <v>WHOL</v>
          </cell>
          <cell r="D20" t="str">
            <v>NORW</v>
          </cell>
          <cell r="E20">
            <v>0.2</v>
          </cell>
          <cell r="F20">
            <v>0.2</v>
          </cell>
          <cell r="G20">
            <v>0.14</v>
          </cell>
          <cell r="H20">
            <v>0.07</v>
          </cell>
          <cell r="I20">
            <v>0.23</v>
          </cell>
          <cell r="J20">
            <v>0.23</v>
          </cell>
          <cell r="K20">
            <v>0.23</v>
          </cell>
          <cell r="L20">
            <v>0.17</v>
          </cell>
          <cell r="M20">
            <v>0.07</v>
          </cell>
          <cell r="N20">
            <v>0.08</v>
          </cell>
          <cell r="O20">
            <v>0.13</v>
          </cell>
          <cell r="P20">
            <v>0.13</v>
          </cell>
        </row>
        <row r="21">
          <cell r="A21" t="str">
            <v>PT</v>
          </cell>
          <cell r="B21">
            <v>63.12564010067557</v>
          </cell>
          <cell r="C21" t="str">
            <v>WHOL</v>
          </cell>
          <cell r="D21" t="str">
            <v>PORT</v>
          </cell>
          <cell r="E21">
            <v>0.2</v>
          </cell>
          <cell r="F21">
            <v>0.2</v>
          </cell>
          <cell r="G21">
            <v>0.14</v>
          </cell>
          <cell r="H21">
            <v>0.07</v>
          </cell>
          <cell r="I21">
            <v>0.23</v>
          </cell>
          <cell r="J21">
            <v>0.23</v>
          </cell>
          <cell r="K21">
            <v>0.23</v>
          </cell>
          <cell r="L21">
            <v>0.17</v>
          </cell>
          <cell r="M21">
            <v>0.07</v>
          </cell>
          <cell r="N21">
            <v>0.08</v>
          </cell>
          <cell r="O21">
            <v>0.13</v>
          </cell>
          <cell r="P21">
            <v>0.13</v>
          </cell>
        </row>
        <row r="22">
          <cell r="B22">
            <v>0</v>
          </cell>
          <cell r="C22" t="str">
            <v>WHOL</v>
          </cell>
          <cell r="D22" t="str">
            <v>SKRE</v>
          </cell>
          <cell r="E22">
            <v>0.2</v>
          </cell>
          <cell r="F22">
            <v>0.2</v>
          </cell>
          <cell r="G22">
            <v>0.14</v>
          </cell>
          <cell r="H22">
            <v>0.07</v>
          </cell>
          <cell r="I22">
            <v>0.23</v>
          </cell>
          <cell r="J22">
            <v>0.23</v>
          </cell>
          <cell r="K22">
            <v>0.23</v>
          </cell>
          <cell r="L22">
            <v>0.17</v>
          </cell>
          <cell r="M22">
            <v>0.07</v>
          </cell>
          <cell r="N22">
            <v>0.08</v>
          </cell>
          <cell r="O22">
            <v>0.13</v>
          </cell>
          <cell r="P22">
            <v>0.13</v>
          </cell>
        </row>
        <row r="23">
          <cell r="A23" t="str">
            <v>ES</v>
          </cell>
          <cell r="B23">
            <v>211.31420435606648</v>
          </cell>
          <cell r="C23" t="str">
            <v>WHOL</v>
          </cell>
          <cell r="D23" t="str">
            <v>SPAI</v>
          </cell>
          <cell r="E23">
            <v>0.2</v>
          </cell>
          <cell r="F23">
            <v>0.2</v>
          </cell>
          <cell r="G23">
            <v>0.14</v>
          </cell>
          <cell r="H23">
            <v>0.07</v>
          </cell>
          <cell r="I23">
            <v>0.23</v>
          </cell>
          <cell r="J23">
            <v>0.23</v>
          </cell>
          <cell r="K23">
            <v>0.23</v>
          </cell>
          <cell r="L23">
            <v>0.17</v>
          </cell>
          <cell r="M23">
            <v>0.07</v>
          </cell>
          <cell r="N23">
            <v>0.08</v>
          </cell>
          <cell r="O23">
            <v>0.13</v>
          </cell>
          <cell r="P23">
            <v>0.13</v>
          </cell>
        </row>
        <row r="24">
          <cell r="A24" t="str">
            <v>SE</v>
          </cell>
          <cell r="B24">
            <v>13.598569343065693</v>
          </cell>
          <cell r="C24" t="str">
            <v>WHOL</v>
          </cell>
          <cell r="D24" t="str">
            <v>SWED</v>
          </cell>
          <cell r="E24">
            <v>0.2</v>
          </cell>
          <cell r="F24">
            <v>0.2</v>
          </cell>
          <cell r="G24">
            <v>0.14</v>
          </cell>
          <cell r="H24">
            <v>0.07</v>
          </cell>
          <cell r="I24">
            <v>0.23</v>
          </cell>
          <cell r="J24">
            <v>0.23</v>
          </cell>
          <cell r="K24">
            <v>0.23</v>
          </cell>
          <cell r="L24">
            <v>0.17</v>
          </cell>
          <cell r="M24">
            <v>0.07</v>
          </cell>
          <cell r="N24">
            <v>0.08</v>
          </cell>
          <cell r="O24">
            <v>0.13</v>
          </cell>
          <cell r="P24">
            <v>0.13</v>
          </cell>
        </row>
        <row r="25">
          <cell r="B25">
            <v>0</v>
          </cell>
          <cell r="C25" t="str">
            <v>WHOL</v>
          </cell>
          <cell r="D25" t="str">
            <v>SWIT</v>
          </cell>
          <cell r="E25">
            <v>0.2</v>
          </cell>
          <cell r="F25">
            <v>0.2</v>
          </cell>
          <cell r="G25">
            <v>0.14</v>
          </cell>
          <cell r="H25">
            <v>0.07</v>
          </cell>
          <cell r="I25">
            <v>0.23</v>
          </cell>
          <cell r="J25">
            <v>0.23</v>
          </cell>
          <cell r="K25">
            <v>0.23</v>
          </cell>
          <cell r="L25">
            <v>0.17</v>
          </cell>
          <cell r="M25">
            <v>0.07</v>
          </cell>
          <cell r="N25">
            <v>0.08</v>
          </cell>
          <cell r="O25">
            <v>0.13</v>
          </cell>
          <cell r="P25">
            <v>0.13</v>
          </cell>
        </row>
        <row r="26">
          <cell r="A26" t="str">
            <v>UK</v>
          </cell>
          <cell r="B26">
            <v>781.1024041849599</v>
          </cell>
          <cell r="C26" t="str">
            <v>WHOL</v>
          </cell>
          <cell r="D26" t="str">
            <v>UNKI</v>
          </cell>
          <cell r="E26">
            <v>0.2</v>
          </cell>
          <cell r="F26">
            <v>0.2</v>
          </cell>
          <cell r="G26">
            <v>0.14</v>
          </cell>
          <cell r="H26">
            <v>0.07</v>
          </cell>
          <cell r="I26">
            <v>0.23</v>
          </cell>
          <cell r="J26">
            <v>0.23</v>
          </cell>
          <cell r="K26">
            <v>0.23</v>
          </cell>
          <cell r="L26">
            <v>0.17</v>
          </cell>
          <cell r="M26">
            <v>0.07</v>
          </cell>
          <cell r="N26">
            <v>0.08</v>
          </cell>
          <cell r="O26">
            <v>0.13</v>
          </cell>
          <cell r="P26">
            <v>0.13</v>
          </cell>
        </row>
      </sheetData>
      <sheetData sheetId="9">
        <row r="2">
          <cell r="A2" t="str">
            <v>EU15</v>
          </cell>
          <cell r="C2" t="str">
            <v>COMM</v>
          </cell>
          <cell r="D2" t="str">
            <v/>
          </cell>
          <cell r="G2">
            <v>100.83333333333333</v>
          </cell>
          <cell r="H2">
            <v>56.1</v>
          </cell>
          <cell r="I2">
            <v>95.88333333333334</v>
          </cell>
          <cell r="L2">
            <v>77.36666666666667</v>
          </cell>
          <cell r="M2">
            <v>68.07777777777777</v>
          </cell>
          <cell r="N2">
            <v>74.06666666666666</v>
          </cell>
          <cell r="O2">
            <v>109.63333333333333</v>
          </cell>
        </row>
        <row r="3">
          <cell r="A3" t="str">
            <v>DE</v>
          </cell>
          <cell r="C3" t="str">
            <v>NEWL</v>
          </cell>
          <cell r="D3" t="str">
            <v/>
          </cell>
          <cell r="E3">
            <v>101.2</v>
          </cell>
          <cell r="G3">
            <v>100.83333333333333</v>
          </cell>
          <cell r="H3">
            <v>56.1</v>
          </cell>
          <cell r="I3">
            <v>95.88333333333334</v>
          </cell>
          <cell r="L3">
            <v>77.36666666666667</v>
          </cell>
          <cell r="M3">
            <v>68.07777777777777</v>
          </cell>
          <cell r="N3">
            <v>74.06666666666666</v>
          </cell>
          <cell r="O3">
            <v>109.63333333333333</v>
          </cell>
        </row>
        <row r="4">
          <cell r="C4" t="str">
            <v>OLDL</v>
          </cell>
          <cell r="D4" t="str">
            <v/>
          </cell>
          <cell r="E4">
            <v>101.2</v>
          </cell>
          <cell r="G4">
            <v>100.83333333333333</v>
          </cell>
          <cell r="H4">
            <v>56.1</v>
          </cell>
          <cell r="I4">
            <v>95.88333333333334</v>
          </cell>
          <cell r="L4">
            <v>77.36666666666667</v>
          </cell>
          <cell r="M4">
            <v>68.07777777777777</v>
          </cell>
          <cell r="N4">
            <v>74.06666666666666</v>
          </cell>
          <cell r="O4">
            <v>109.63333333333333</v>
          </cell>
        </row>
        <row r="5">
          <cell r="C5" t="str">
            <v>WHOL</v>
          </cell>
          <cell r="D5" t="str">
            <v/>
          </cell>
          <cell r="E5">
            <v>101.2</v>
          </cell>
          <cell r="G5">
            <v>100.83333333333333</v>
          </cell>
          <cell r="H5">
            <v>56.1</v>
          </cell>
          <cell r="I5">
            <v>95.88333333333334</v>
          </cell>
          <cell r="L5">
            <v>77.36666666666667</v>
          </cell>
          <cell r="M5">
            <v>68.07777777777777</v>
          </cell>
          <cell r="N5">
            <v>74.06666666666666</v>
          </cell>
          <cell r="O5">
            <v>109.63333333333333</v>
          </cell>
        </row>
        <row r="6">
          <cell r="A6" t="str">
            <v>AT</v>
          </cell>
          <cell r="C6" t="str">
            <v>WHOL</v>
          </cell>
          <cell r="D6" t="str">
            <v>AUST</v>
          </cell>
          <cell r="E6">
            <v>101.2</v>
          </cell>
          <cell r="G6">
            <v>100.83333333333333</v>
          </cell>
          <cell r="H6">
            <v>56.1</v>
          </cell>
          <cell r="I6">
            <v>95.88333333333334</v>
          </cell>
          <cell r="L6">
            <v>77.36666666666667</v>
          </cell>
          <cell r="M6">
            <v>68.07777777777777</v>
          </cell>
          <cell r="N6">
            <v>74.06666666666666</v>
          </cell>
          <cell r="O6">
            <v>109.63333333333333</v>
          </cell>
        </row>
        <row r="7">
          <cell r="A7" t="str">
            <v>BE</v>
          </cell>
          <cell r="C7" t="str">
            <v>WHOL</v>
          </cell>
          <cell r="D7" t="str">
            <v>BELG</v>
          </cell>
          <cell r="E7">
            <v>101.2</v>
          </cell>
          <cell r="G7">
            <v>100.83333333333333</v>
          </cell>
          <cell r="H7">
            <v>56.1</v>
          </cell>
          <cell r="I7">
            <v>95.88333333333334</v>
          </cell>
          <cell r="L7">
            <v>77.36666666666667</v>
          </cell>
          <cell r="M7">
            <v>68.07777777777777</v>
          </cell>
          <cell r="N7">
            <v>74.06666666666666</v>
          </cell>
          <cell r="O7">
            <v>109.63333333333333</v>
          </cell>
        </row>
        <row r="8">
          <cell r="C8" t="str">
            <v>WHOL</v>
          </cell>
          <cell r="D8" t="str">
            <v>BULG</v>
          </cell>
          <cell r="E8">
            <v>101.2</v>
          </cell>
          <cell r="G8">
            <v>100.83333333333333</v>
          </cell>
          <cell r="H8">
            <v>56.1</v>
          </cell>
          <cell r="I8">
            <v>95.88333333333334</v>
          </cell>
          <cell r="L8">
            <v>77.36666666666667</v>
          </cell>
          <cell r="M8">
            <v>68.07777777777777</v>
          </cell>
          <cell r="N8">
            <v>74.06666666666666</v>
          </cell>
          <cell r="O8">
            <v>109.63333333333333</v>
          </cell>
        </row>
        <row r="9">
          <cell r="C9" t="str">
            <v>WHOL</v>
          </cell>
          <cell r="D9" t="str">
            <v>CZRE</v>
          </cell>
          <cell r="E9">
            <v>101.2</v>
          </cell>
          <cell r="G9">
            <v>100.83333333333333</v>
          </cell>
          <cell r="H9">
            <v>56.1</v>
          </cell>
          <cell r="I9">
            <v>95.88333333333334</v>
          </cell>
          <cell r="L9">
            <v>77.36666666666667</v>
          </cell>
          <cell r="M9">
            <v>68.07777777777777</v>
          </cell>
          <cell r="N9">
            <v>74.06666666666666</v>
          </cell>
          <cell r="O9">
            <v>109.63333333333333</v>
          </cell>
        </row>
        <row r="10">
          <cell r="A10" t="str">
            <v>DK</v>
          </cell>
          <cell r="C10" t="str">
            <v>WHOL</v>
          </cell>
          <cell r="D10" t="str">
            <v>DENM</v>
          </cell>
          <cell r="E10">
            <v>101.2</v>
          </cell>
          <cell r="G10">
            <v>100.83333333333333</v>
          </cell>
          <cell r="H10">
            <v>56.1</v>
          </cell>
          <cell r="I10">
            <v>95.88333333333334</v>
          </cell>
          <cell r="L10">
            <v>77.36666666666667</v>
          </cell>
          <cell r="M10">
            <v>68.07777777777777</v>
          </cell>
          <cell r="N10">
            <v>74.06666666666666</v>
          </cell>
          <cell r="O10">
            <v>109.63333333333333</v>
          </cell>
        </row>
        <row r="11">
          <cell r="C11" t="str">
            <v>WHOL</v>
          </cell>
          <cell r="D11" t="str">
            <v>ESTO</v>
          </cell>
          <cell r="E11">
            <v>101.2</v>
          </cell>
          <cell r="G11">
            <v>100.83333333333333</v>
          </cell>
          <cell r="H11">
            <v>56.1</v>
          </cell>
          <cell r="I11">
            <v>95.88333333333334</v>
          </cell>
          <cell r="L11">
            <v>77.36666666666667</v>
          </cell>
          <cell r="M11">
            <v>68.07777777777777</v>
          </cell>
          <cell r="N11">
            <v>74.06666666666666</v>
          </cell>
          <cell r="O11">
            <v>109.63333333333333</v>
          </cell>
        </row>
        <row r="12">
          <cell r="A12" t="str">
            <v>FI</v>
          </cell>
          <cell r="C12" t="str">
            <v>WHOL</v>
          </cell>
          <cell r="D12" t="str">
            <v>FINL</v>
          </cell>
          <cell r="E12">
            <v>101.2</v>
          </cell>
          <cell r="G12">
            <v>100.83333333333333</v>
          </cell>
          <cell r="H12">
            <v>56.1</v>
          </cell>
          <cell r="I12">
            <v>95.88333333333334</v>
          </cell>
          <cell r="L12">
            <v>77.36666666666667</v>
          </cell>
          <cell r="M12">
            <v>68.07777777777777</v>
          </cell>
          <cell r="N12">
            <v>74.06666666666666</v>
          </cell>
          <cell r="O12">
            <v>109.63333333333333</v>
          </cell>
        </row>
        <row r="13">
          <cell r="A13" t="str">
            <v>FR</v>
          </cell>
          <cell r="C13" t="str">
            <v>WHOL</v>
          </cell>
          <cell r="D13" t="str">
            <v>FRAN</v>
          </cell>
          <cell r="E13">
            <v>101.2</v>
          </cell>
          <cell r="G13">
            <v>100.83333333333333</v>
          </cell>
          <cell r="H13">
            <v>56.1</v>
          </cell>
          <cell r="I13">
            <v>95.88333333333334</v>
          </cell>
          <cell r="L13">
            <v>77.36666666666667</v>
          </cell>
          <cell r="M13">
            <v>68.07777777777777</v>
          </cell>
          <cell r="N13">
            <v>74.06666666666666</v>
          </cell>
          <cell r="O13">
            <v>109.63333333333333</v>
          </cell>
        </row>
        <row r="14">
          <cell r="A14" t="str">
            <v>GR</v>
          </cell>
          <cell r="C14" t="str">
            <v>WHOL</v>
          </cell>
          <cell r="D14" t="str">
            <v>GREE</v>
          </cell>
          <cell r="E14">
            <v>101.2</v>
          </cell>
          <cell r="G14">
            <v>100.83333333333333</v>
          </cell>
          <cell r="H14">
            <v>56.1</v>
          </cell>
          <cell r="I14">
            <v>95.88333333333334</v>
          </cell>
          <cell r="L14">
            <v>77.36666666666667</v>
          </cell>
          <cell r="M14">
            <v>68.07777777777777</v>
          </cell>
          <cell r="N14">
            <v>74.06666666666666</v>
          </cell>
          <cell r="O14">
            <v>109.63333333333333</v>
          </cell>
        </row>
        <row r="15">
          <cell r="C15" t="str">
            <v>WHOL</v>
          </cell>
          <cell r="D15" t="str">
            <v>HUNG</v>
          </cell>
          <cell r="E15">
            <v>101.2</v>
          </cell>
          <cell r="G15">
            <v>100.83333333333333</v>
          </cell>
          <cell r="H15">
            <v>56.1</v>
          </cell>
          <cell r="I15">
            <v>95.88333333333334</v>
          </cell>
          <cell r="L15">
            <v>77.36666666666667</v>
          </cell>
          <cell r="M15">
            <v>68.07777777777777</v>
          </cell>
          <cell r="N15">
            <v>74.06666666666666</v>
          </cell>
          <cell r="O15">
            <v>109.63333333333333</v>
          </cell>
        </row>
        <row r="16">
          <cell r="A16" t="str">
            <v>IE</v>
          </cell>
          <cell r="C16" t="str">
            <v>WHOL</v>
          </cell>
          <cell r="D16" t="str">
            <v>IREL</v>
          </cell>
          <cell r="E16">
            <v>101.2</v>
          </cell>
          <cell r="G16">
            <v>100.83333333333333</v>
          </cell>
          <cell r="H16">
            <v>56.1</v>
          </cell>
          <cell r="I16">
            <v>95.88333333333334</v>
          </cell>
          <cell r="L16">
            <v>77.36666666666667</v>
          </cell>
          <cell r="M16">
            <v>68.07777777777777</v>
          </cell>
          <cell r="N16">
            <v>74.06666666666666</v>
          </cell>
          <cell r="O16">
            <v>109.63333333333333</v>
          </cell>
        </row>
        <row r="17">
          <cell r="A17" t="str">
            <v>IT</v>
          </cell>
          <cell r="C17" t="str">
            <v>WHOL</v>
          </cell>
          <cell r="D17" t="str">
            <v>ITAL</v>
          </cell>
          <cell r="E17">
            <v>101.2</v>
          </cell>
          <cell r="G17">
            <v>100.83333333333333</v>
          </cell>
          <cell r="H17">
            <v>56.1</v>
          </cell>
          <cell r="I17">
            <v>95.88333333333334</v>
          </cell>
          <cell r="L17">
            <v>77.36666666666667</v>
          </cell>
          <cell r="M17">
            <v>68.07777777777777</v>
          </cell>
          <cell r="N17">
            <v>74.06666666666666</v>
          </cell>
          <cell r="O17">
            <v>109.63333333333333</v>
          </cell>
        </row>
        <row r="18">
          <cell r="A18" t="str">
            <v>LU</v>
          </cell>
          <cell r="C18" t="str">
            <v>WHOL</v>
          </cell>
          <cell r="D18" t="str">
            <v>LUXE</v>
          </cell>
          <cell r="E18">
            <v>101.2</v>
          </cell>
          <cell r="G18">
            <v>100.83333333333333</v>
          </cell>
          <cell r="H18">
            <v>56.1</v>
          </cell>
          <cell r="I18">
            <v>95.88333333333334</v>
          </cell>
          <cell r="L18">
            <v>77.36666666666667</v>
          </cell>
          <cell r="M18">
            <v>68.07777777777777</v>
          </cell>
          <cell r="N18">
            <v>74.06666666666666</v>
          </cell>
          <cell r="O18">
            <v>109.63333333333333</v>
          </cell>
        </row>
        <row r="19">
          <cell r="A19" t="str">
            <v>NL</v>
          </cell>
          <cell r="C19" t="str">
            <v>WHOL</v>
          </cell>
          <cell r="D19" t="str">
            <v>NETH</v>
          </cell>
          <cell r="E19">
            <v>101.2</v>
          </cell>
          <cell r="G19">
            <v>100.83333333333333</v>
          </cell>
          <cell r="H19">
            <v>56.1</v>
          </cell>
          <cell r="I19">
            <v>95.88333333333334</v>
          </cell>
          <cell r="L19">
            <v>77.36666666666667</v>
          </cell>
          <cell r="M19">
            <v>68.07777777777777</v>
          </cell>
          <cell r="N19">
            <v>74.06666666666666</v>
          </cell>
          <cell r="O19">
            <v>109.63333333333333</v>
          </cell>
        </row>
        <row r="20">
          <cell r="A20" t="str">
            <v>NO</v>
          </cell>
          <cell r="C20" t="str">
            <v>WHOL</v>
          </cell>
          <cell r="D20" t="str">
            <v>NORW</v>
          </cell>
          <cell r="E20">
            <v>101.2</v>
          </cell>
          <cell r="G20">
            <v>100.83333333333333</v>
          </cell>
          <cell r="H20">
            <v>56.1</v>
          </cell>
          <cell r="I20">
            <v>95.88333333333334</v>
          </cell>
          <cell r="L20">
            <v>77.36666666666667</v>
          </cell>
          <cell r="M20">
            <v>68.07777777777777</v>
          </cell>
          <cell r="N20">
            <v>74.06666666666666</v>
          </cell>
          <cell r="O20">
            <v>109.63333333333333</v>
          </cell>
        </row>
        <row r="21">
          <cell r="A21" t="str">
            <v>PT</v>
          </cell>
          <cell r="C21" t="str">
            <v>WHOL</v>
          </cell>
          <cell r="D21" t="str">
            <v>PORT</v>
          </cell>
          <cell r="E21">
            <v>101.2</v>
          </cell>
          <cell r="G21">
            <v>100.83333333333333</v>
          </cell>
          <cell r="H21">
            <v>56.1</v>
          </cell>
          <cell r="I21">
            <v>95.88333333333334</v>
          </cell>
          <cell r="L21">
            <v>77.36666666666667</v>
          </cell>
          <cell r="M21">
            <v>68.07777777777777</v>
          </cell>
          <cell r="N21">
            <v>74.06666666666666</v>
          </cell>
          <cell r="O21">
            <v>109.63333333333333</v>
          </cell>
        </row>
        <row r="22">
          <cell r="C22" t="str">
            <v>WHOL</v>
          </cell>
          <cell r="D22" t="str">
            <v>SKRE</v>
          </cell>
          <cell r="E22">
            <v>101.2</v>
          </cell>
          <cell r="G22">
            <v>100.83333333333333</v>
          </cell>
          <cell r="H22">
            <v>56.1</v>
          </cell>
          <cell r="I22">
            <v>95.88333333333334</v>
          </cell>
          <cell r="L22">
            <v>77.36666666666667</v>
          </cell>
          <cell r="M22">
            <v>68.07777777777777</v>
          </cell>
          <cell r="N22">
            <v>74.06666666666666</v>
          </cell>
          <cell r="O22">
            <v>109.63333333333333</v>
          </cell>
        </row>
        <row r="23">
          <cell r="A23" t="str">
            <v>ES</v>
          </cell>
          <cell r="C23" t="str">
            <v>WHOL</v>
          </cell>
          <cell r="D23" t="str">
            <v>SPAI</v>
          </cell>
          <cell r="E23">
            <v>101.2</v>
          </cell>
          <cell r="G23">
            <v>100.83333333333333</v>
          </cell>
          <cell r="H23">
            <v>56.1</v>
          </cell>
          <cell r="I23">
            <v>95.88333333333334</v>
          </cell>
          <cell r="L23">
            <v>77.36666666666667</v>
          </cell>
          <cell r="M23">
            <v>68.07777777777777</v>
          </cell>
          <cell r="N23">
            <v>74.06666666666666</v>
          </cell>
          <cell r="O23">
            <v>109.63333333333333</v>
          </cell>
        </row>
        <row r="24">
          <cell r="A24" t="str">
            <v>SE</v>
          </cell>
          <cell r="C24" t="str">
            <v>WHOL</v>
          </cell>
          <cell r="D24" t="str">
            <v>SWED</v>
          </cell>
          <cell r="E24">
            <v>101.2</v>
          </cell>
          <cell r="G24">
            <v>100.83333333333333</v>
          </cell>
          <cell r="H24">
            <v>56.1</v>
          </cell>
          <cell r="I24">
            <v>95.88333333333334</v>
          </cell>
          <cell r="L24">
            <v>77.36666666666667</v>
          </cell>
          <cell r="M24">
            <v>68.07777777777777</v>
          </cell>
          <cell r="N24">
            <v>74.06666666666666</v>
          </cell>
          <cell r="O24">
            <v>109.63333333333333</v>
          </cell>
        </row>
        <row r="25">
          <cell r="C25" t="str">
            <v>WHOL</v>
          </cell>
          <cell r="D25" t="str">
            <v>SWIT</v>
          </cell>
          <cell r="E25">
            <v>101.2</v>
          </cell>
          <cell r="G25">
            <v>100.83333333333333</v>
          </cell>
          <cell r="H25">
            <v>56.1</v>
          </cell>
          <cell r="I25">
            <v>95.88333333333334</v>
          </cell>
          <cell r="L25">
            <v>77.36666666666667</v>
          </cell>
          <cell r="M25">
            <v>68.07777777777777</v>
          </cell>
          <cell r="N25">
            <v>74.06666666666666</v>
          </cell>
          <cell r="O25">
            <v>109.63333333333333</v>
          </cell>
        </row>
        <row r="26">
          <cell r="A26" t="str">
            <v>UK</v>
          </cell>
          <cell r="C26" t="str">
            <v>WHOL</v>
          </cell>
          <cell r="D26" t="str">
            <v>UNKI</v>
          </cell>
          <cell r="E26">
            <v>101.2</v>
          </cell>
          <cell r="G26">
            <v>100.83333333333333</v>
          </cell>
          <cell r="H26">
            <v>56.1</v>
          </cell>
          <cell r="I26">
            <v>95.88333333333334</v>
          </cell>
          <cell r="L26">
            <v>77.36666666666667</v>
          </cell>
          <cell r="M26">
            <v>68.07777777777777</v>
          </cell>
          <cell r="N26">
            <v>74.06666666666666</v>
          </cell>
          <cell r="O26">
            <v>109.63333333333333</v>
          </cell>
        </row>
      </sheetData>
      <sheetData sheetId="1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107003 Gross production from nuclear energy</v>
          </cell>
        </row>
        <row r="14">
          <cell r="B14" t="str">
            <v>107001 Gross hydro-electrical production</v>
          </cell>
        </row>
        <row r="15">
          <cell r="B15" t="str">
            <v>107002 Gross production from geothermal electric energy</v>
          </cell>
        </row>
        <row r="16">
          <cell r="B16" t="str">
            <v>107005 Gross production from wind energy</v>
          </cell>
        </row>
        <row r="17">
          <cell r="B17" t="str">
            <v>107004 Gross production from conventional thermal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1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107108 Net production from conventional thermal energy, petroleum products</v>
          </cell>
        </row>
        <row r="30">
          <cell r="B30" t="str">
            <v>107109 Net production from conventional thermal energy, natural gas</v>
          </cell>
        </row>
        <row r="31">
          <cell r="B31" t="str">
            <v>107111 Net production from conventional thermal energy, biomass</v>
          </cell>
        </row>
        <row r="32">
          <cell r="B32" t="str">
            <v>107112 Net production from conventional thermal energy, other</v>
          </cell>
        </row>
      </sheetData>
      <sheetData sheetId="1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8">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107112 Net production from conventional thermal energy, other</v>
          </cell>
        </row>
      </sheetData>
      <sheetData sheetId="19">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107111 Net production from conventional thermal energy, biomass</v>
          </cell>
        </row>
        <row r="33">
          <cell r="B33" t="str">
            <v>107112 Net production from conventional thermal energy, other</v>
          </cell>
        </row>
      </sheetData>
      <sheetData sheetId="2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2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107108 Net production from conventional thermal energy, petroleum products</v>
          </cell>
        </row>
        <row r="29">
          <cell r="B29" t="str">
            <v>107109 Net production from conventional thermal energy, natural gas</v>
          </cell>
        </row>
        <row r="30">
          <cell r="B30" t="str">
            <v>107110 Net production from conventional thermal energy, gas derivatives</v>
          </cell>
        </row>
        <row r="31">
          <cell r="B31" t="str">
            <v>107111 Net production from conventional thermal energy, biomass</v>
          </cell>
        </row>
        <row r="32">
          <cell r="B32" t="str">
            <v>107112 Net production from conventional thermal energy, other</v>
          </cell>
        </row>
      </sheetData>
      <sheetData sheetId="2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 sheetId="2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el use in domestic CHP"/>
      <sheetName val="Fuel use in industry CHP"/>
      <sheetName val="Hydrogen calculation"/>
      <sheetName val="Use of hydrogen"/>
      <sheetName val="CHP - new"/>
      <sheetName val="CHP- old"/>
      <sheetName val="CO2"/>
      <sheetName val="Final energy"/>
      <sheetName val="ESI - output"/>
      <sheetName val="ESI - capacity"/>
      <sheetName val="Primary energy"/>
      <sheetName val="Transport"/>
      <sheetName val="marginal cost"/>
      <sheetName val="Costs"/>
      <sheetName val="BaU"/>
      <sheetName val="BaU - 45%"/>
      <sheetName val="BaU -60%"/>
      <sheetName val="BaU -70%"/>
      <sheetName val="WM"/>
      <sheetName val="WM -45%"/>
      <sheetName val="WM -60%"/>
      <sheetName val="WM -70%"/>
      <sheetName val="GS"/>
      <sheetName val="GS -45%"/>
      <sheetName val="GS -60%"/>
      <sheetName val="GS -70%"/>
    </sheetNames>
    <sheetDataSet>
      <sheetData sheetId="8">
        <row r="2">
          <cell r="D2" t="str">
            <v>ba452010BiomassESI</v>
          </cell>
          <cell r="E2">
            <v>1.51</v>
          </cell>
          <cell r="F2">
            <v>3.09</v>
          </cell>
          <cell r="G2">
            <v>2.78</v>
          </cell>
          <cell r="H2">
            <v>166.54</v>
          </cell>
          <cell r="I2">
            <v>166.54</v>
          </cell>
          <cell r="J2">
            <v>178.18</v>
          </cell>
          <cell r="K2">
            <v>178.18</v>
          </cell>
        </row>
        <row r="3">
          <cell r="D3" t="str">
            <v>ba452010Domestic CHPESI</v>
          </cell>
          <cell r="E3">
            <v>0</v>
          </cell>
          <cell r="F3">
            <v>15</v>
          </cell>
          <cell r="G3">
            <v>30</v>
          </cell>
          <cell r="H3">
            <v>42.4</v>
          </cell>
          <cell r="I3">
            <v>38.28</v>
          </cell>
          <cell r="J3">
            <v>11.35</v>
          </cell>
          <cell r="K3">
            <v>0</v>
          </cell>
        </row>
        <row r="4">
          <cell r="D4" t="str">
            <v>ba452010Ex. CoalESI</v>
          </cell>
          <cell r="E4">
            <v>413</v>
          </cell>
          <cell r="F4">
            <v>412.93</v>
          </cell>
          <cell r="G4">
            <v>302.98</v>
          </cell>
          <cell r="H4">
            <v>0</v>
          </cell>
          <cell r="I4">
            <v>0</v>
          </cell>
          <cell r="J4">
            <v>0</v>
          </cell>
          <cell r="K4">
            <v>0</v>
          </cell>
        </row>
        <row r="5">
          <cell r="D5" t="str">
            <v>ba452010GTCCESI</v>
          </cell>
          <cell r="E5">
            <v>475.16</v>
          </cell>
          <cell r="F5">
            <v>495.62</v>
          </cell>
          <cell r="G5">
            <v>714.76</v>
          </cell>
          <cell r="H5">
            <v>573.71</v>
          </cell>
          <cell r="I5">
            <v>64.46</v>
          </cell>
          <cell r="J5">
            <v>0</v>
          </cell>
          <cell r="K5">
            <v>0</v>
          </cell>
        </row>
        <row r="6">
          <cell r="D6" t="str">
            <v>ba452010GTCC (CO2 capture)ESI</v>
          </cell>
          <cell r="E6">
            <v>0</v>
          </cell>
          <cell r="F6">
            <v>0</v>
          </cell>
          <cell r="G6">
            <v>0</v>
          </cell>
          <cell r="H6">
            <v>301</v>
          </cell>
          <cell r="I6">
            <v>770.31</v>
          </cell>
          <cell r="J6">
            <v>695.45</v>
          </cell>
          <cell r="K6">
            <v>756.29</v>
          </cell>
        </row>
        <row r="7">
          <cell r="D7" t="str">
            <v>ba452010HydroESI</v>
          </cell>
          <cell r="E7">
            <v>18.4</v>
          </cell>
          <cell r="F7">
            <v>25.25</v>
          </cell>
          <cell r="G7">
            <v>25.25</v>
          </cell>
          <cell r="H7">
            <v>27.49</v>
          </cell>
          <cell r="I7">
            <v>27.49</v>
          </cell>
          <cell r="J7">
            <v>30.96</v>
          </cell>
          <cell r="K7">
            <v>30.96</v>
          </cell>
        </row>
        <row r="8">
          <cell r="D8" t="str">
            <v>ba452010Industry CHPESI</v>
          </cell>
          <cell r="E8">
            <v>73</v>
          </cell>
          <cell r="F8">
            <v>120</v>
          </cell>
          <cell r="G8">
            <v>150</v>
          </cell>
          <cell r="H8">
            <v>150</v>
          </cell>
          <cell r="I8">
            <v>140</v>
          </cell>
          <cell r="J8">
            <v>130</v>
          </cell>
          <cell r="K8">
            <v>120</v>
          </cell>
        </row>
        <row r="9">
          <cell r="D9" t="str">
            <v>ba452010NuclearESI</v>
          </cell>
          <cell r="E9">
            <v>295.88</v>
          </cell>
          <cell r="F9">
            <v>201.19</v>
          </cell>
          <cell r="G9">
            <v>99.26</v>
          </cell>
          <cell r="H9">
            <v>32.19</v>
          </cell>
          <cell r="I9">
            <v>0</v>
          </cell>
          <cell r="J9">
            <v>0</v>
          </cell>
          <cell r="K9">
            <v>0</v>
          </cell>
        </row>
        <row r="10">
          <cell r="D10" t="str">
            <v>ba452010Offshore windESI</v>
          </cell>
          <cell r="E10">
            <v>0</v>
          </cell>
          <cell r="F10">
            <v>0</v>
          </cell>
          <cell r="G10">
            <v>0</v>
          </cell>
          <cell r="H10">
            <v>0</v>
          </cell>
          <cell r="I10">
            <v>102.91</v>
          </cell>
          <cell r="J10">
            <v>285.96</v>
          </cell>
          <cell r="K10">
            <v>295.73</v>
          </cell>
        </row>
        <row r="11">
          <cell r="D11" t="str">
            <v>ba452010Onshore windESI</v>
          </cell>
          <cell r="E11">
            <v>3.4</v>
          </cell>
          <cell r="F11">
            <v>63.08</v>
          </cell>
          <cell r="G11">
            <v>63.08</v>
          </cell>
          <cell r="H11">
            <v>64.34</v>
          </cell>
          <cell r="I11">
            <v>64.34</v>
          </cell>
          <cell r="J11">
            <v>64.34</v>
          </cell>
          <cell r="K11">
            <v>64.34</v>
          </cell>
        </row>
        <row r="12">
          <cell r="D12" t="str">
            <v>ba452010Tidal StreamESI</v>
          </cell>
          <cell r="E12">
            <v>0</v>
          </cell>
          <cell r="F12">
            <v>0</v>
          </cell>
          <cell r="G12">
            <v>0</v>
          </cell>
          <cell r="H12">
            <v>0</v>
          </cell>
          <cell r="I12">
            <v>0</v>
          </cell>
          <cell r="J12">
            <v>1.98</v>
          </cell>
          <cell r="K12">
            <v>1.98</v>
          </cell>
        </row>
        <row r="13">
          <cell r="D13" t="str">
            <v>ba452010WasteESI</v>
          </cell>
          <cell r="E13">
            <v>12.8</v>
          </cell>
          <cell r="F13">
            <v>23.65</v>
          </cell>
          <cell r="G13">
            <v>23.18</v>
          </cell>
          <cell r="H13">
            <v>45.44</v>
          </cell>
          <cell r="I13">
            <v>45.44</v>
          </cell>
          <cell r="J13">
            <v>48.93</v>
          </cell>
          <cell r="K13">
            <v>48.93</v>
          </cell>
        </row>
        <row r="14">
          <cell r="D14" t="str">
            <v>ba452010WaveESI</v>
          </cell>
          <cell r="E14">
            <v>0</v>
          </cell>
          <cell r="F14">
            <v>0</v>
          </cell>
          <cell r="G14">
            <v>0</v>
          </cell>
          <cell r="H14">
            <v>1.4</v>
          </cell>
          <cell r="I14">
            <v>1.4</v>
          </cell>
          <cell r="J14">
            <v>7.26</v>
          </cell>
          <cell r="K14">
            <v>7.26</v>
          </cell>
        </row>
        <row r="15">
          <cell r="D15" t="str">
            <v>ba602010BiomassESI</v>
          </cell>
          <cell r="E15">
            <v>1.51</v>
          </cell>
          <cell r="F15">
            <v>3.09</v>
          </cell>
          <cell r="G15">
            <v>5.57</v>
          </cell>
          <cell r="H15">
            <v>166.54</v>
          </cell>
          <cell r="I15">
            <v>178.18</v>
          </cell>
          <cell r="J15">
            <v>178.18</v>
          </cell>
          <cell r="K15">
            <v>178.18</v>
          </cell>
        </row>
        <row r="16">
          <cell r="D16" t="str">
            <v>ba602010Domestic CHPESI</v>
          </cell>
          <cell r="E16">
            <v>0</v>
          </cell>
          <cell r="F16">
            <v>15</v>
          </cell>
          <cell r="G16">
            <v>30</v>
          </cell>
          <cell r="H16">
            <v>41.68</v>
          </cell>
          <cell r="I16">
            <v>36.9</v>
          </cell>
          <cell r="J16">
            <v>10.84</v>
          </cell>
          <cell r="K16">
            <v>0</v>
          </cell>
        </row>
        <row r="17">
          <cell r="D17" t="str">
            <v>ba602010Ex. CoalESI</v>
          </cell>
          <cell r="E17">
            <v>413</v>
          </cell>
          <cell r="F17">
            <v>412.93</v>
          </cell>
          <cell r="G17">
            <v>302.98</v>
          </cell>
          <cell r="H17">
            <v>0</v>
          </cell>
          <cell r="I17">
            <v>0</v>
          </cell>
          <cell r="J17">
            <v>0</v>
          </cell>
          <cell r="K17">
            <v>0</v>
          </cell>
        </row>
        <row r="18">
          <cell r="D18" t="str">
            <v>ba602010GTCCESI</v>
          </cell>
          <cell r="E18">
            <v>475.16</v>
          </cell>
          <cell r="F18">
            <v>495.62</v>
          </cell>
          <cell r="G18">
            <v>710.29</v>
          </cell>
          <cell r="H18">
            <v>252.09</v>
          </cell>
          <cell r="I18">
            <v>0</v>
          </cell>
          <cell r="J18">
            <v>0</v>
          </cell>
          <cell r="K18">
            <v>0</v>
          </cell>
        </row>
        <row r="19">
          <cell r="D19" t="str">
            <v>ba602010GTCC (CO2 capture)ESI</v>
          </cell>
          <cell r="E19">
            <v>0</v>
          </cell>
          <cell r="F19">
            <v>0</v>
          </cell>
          <cell r="G19">
            <v>0</v>
          </cell>
          <cell r="H19">
            <v>555.47</v>
          </cell>
          <cell r="I19">
            <v>617.72</v>
          </cell>
          <cell r="J19">
            <v>723.65</v>
          </cell>
          <cell r="K19">
            <v>709.15</v>
          </cell>
        </row>
        <row r="20">
          <cell r="D20" t="str">
            <v>ba602010HydroESI</v>
          </cell>
          <cell r="E20">
            <v>18.4</v>
          </cell>
          <cell r="F20">
            <v>25.25</v>
          </cell>
          <cell r="G20">
            <v>25.25</v>
          </cell>
          <cell r="H20">
            <v>27.49</v>
          </cell>
          <cell r="I20">
            <v>30.96</v>
          </cell>
          <cell r="J20">
            <v>30.96</v>
          </cell>
          <cell r="K20">
            <v>30.96</v>
          </cell>
        </row>
        <row r="21">
          <cell r="D21" t="str">
            <v>ba602010Industry CHPESI</v>
          </cell>
          <cell r="E21">
            <v>73</v>
          </cell>
          <cell r="F21">
            <v>120</v>
          </cell>
          <cell r="G21">
            <v>150</v>
          </cell>
          <cell r="H21">
            <v>150</v>
          </cell>
          <cell r="I21">
            <v>140</v>
          </cell>
          <cell r="J21">
            <v>79.83</v>
          </cell>
          <cell r="K21">
            <v>115.43</v>
          </cell>
        </row>
        <row r="22">
          <cell r="D22" t="str">
            <v>ba602010NuclearESI</v>
          </cell>
          <cell r="E22">
            <v>295.88</v>
          </cell>
          <cell r="F22">
            <v>201.19</v>
          </cell>
          <cell r="G22">
            <v>99.26</v>
          </cell>
          <cell r="H22">
            <v>32.19</v>
          </cell>
          <cell r="I22">
            <v>0</v>
          </cell>
          <cell r="J22">
            <v>0</v>
          </cell>
          <cell r="K22">
            <v>0</v>
          </cell>
        </row>
        <row r="23">
          <cell r="D23" t="str">
            <v>ba602010Offshore windESI</v>
          </cell>
          <cell r="E23">
            <v>0</v>
          </cell>
          <cell r="F23">
            <v>0</v>
          </cell>
          <cell r="G23">
            <v>0</v>
          </cell>
          <cell r="H23">
            <v>57.15</v>
          </cell>
          <cell r="I23">
            <v>285.96</v>
          </cell>
          <cell r="J23">
            <v>286.88</v>
          </cell>
          <cell r="K23">
            <v>288.42</v>
          </cell>
        </row>
        <row r="24">
          <cell r="D24" t="str">
            <v>ba602010Onshore windESI</v>
          </cell>
          <cell r="E24">
            <v>3.4</v>
          </cell>
          <cell r="F24">
            <v>63.08</v>
          </cell>
          <cell r="G24">
            <v>64.34</v>
          </cell>
          <cell r="H24">
            <v>64.34</v>
          </cell>
          <cell r="I24">
            <v>64.34</v>
          </cell>
          <cell r="J24">
            <v>64.34</v>
          </cell>
          <cell r="K24">
            <v>64.34</v>
          </cell>
        </row>
        <row r="25">
          <cell r="D25" t="str">
            <v>ba602010Tidal StreamESI</v>
          </cell>
          <cell r="E25">
            <v>0</v>
          </cell>
          <cell r="F25">
            <v>0</v>
          </cell>
          <cell r="G25">
            <v>0</v>
          </cell>
          <cell r="H25">
            <v>0</v>
          </cell>
          <cell r="I25">
            <v>1.98</v>
          </cell>
          <cell r="J25">
            <v>1.98</v>
          </cell>
          <cell r="K25">
            <v>1.98</v>
          </cell>
        </row>
        <row r="26">
          <cell r="D26" t="str">
            <v>ba602010WasteESI</v>
          </cell>
          <cell r="E26">
            <v>12.8</v>
          </cell>
          <cell r="F26">
            <v>23.65</v>
          </cell>
          <cell r="G26">
            <v>23.18</v>
          </cell>
          <cell r="H26">
            <v>45.44</v>
          </cell>
          <cell r="I26">
            <v>48.93</v>
          </cell>
          <cell r="J26">
            <v>48.93</v>
          </cell>
          <cell r="K26">
            <v>48.93</v>
          </cell>
        </row>
        <row r="27">
          <cell r="D27" t="str">
            <v>ba602010WaveESI</v>
          </cell>
          <cell r="E27">
            <v>0</v>
          </cell>
          <cell r="F27">
            <v>0</v>
          </cell>
          <cell r="G27">
            <v>0</v>
          </cell>
          <cell r="H27">
            <v>1.4</v>
          </cell>
          <cell r="I27">
            <v>7.26</v>
          </cell>
          <cell r="J27">
            <v>7.26</v>
          </cell>
          <cell r="K27">
            <v>7.26</v>
          </cell>
        </row>
        <row r="28">
          <cell r="D28" t="str">
            <v>ba702010BiomassESI</v>
          </cell>
          <cell r="E28">
            <v>1.51</v>
          </cell>
          <cell r="F28">
            <v>3.09</v>
          </cell>
          <cell r="G28">
            <v>5.57</v>
          </cell>
          <cell r="H28">
            <v>166.54</v>
          </cell>
          <cell r="I28">
            <v>166.54</v>
          </cell>
          <cell r="J28">
            <v>19.43</v>
          </cell>
          <cell r="K28">
            <v>22.81</v>
          </cell>
        </row>
        <row r="29">
          <cell r="D29" t="str">
            <v>ba702010Domestic CHPESI</v>
          </cell>
          <cell r="E29">
            <v>0</v>
          </cell>
          <cell r="F29">
            <v>15</v>
          </cell>
          <cell r="G29">
            <v>30</v>
          </cell>
          <cell r="H29">
            <v>39.84</v>
          </cell>
          <cell r="I29">
            <v>14.29</v>
          </cell>
          <cell r="J29">
            <v>0</v>
          </cell>
          <cell r="K29">
            <v>0</v>
          </cell>
        </row>
        <row r="30">
          <cell r="D30" t="str">
            <v>ba702010Ex. CoalESI</v>
          </cell>
          <cell r="E30">
            <v>413</v>
          </cell>
          <cell r="F30">
            <v>412.93</v>
          </cell>
          <cell r="G30">
            <v>302.98</v>
          </cell>
          <cell r="H30">
            <v>0</v>
          </cell>
          <cell r="I30">
            <v>0</v>
          </cell>
          <cell r="J30">
            <v>0</v>
          </cell>
          <cell r="K30">
            <v>0</v>
          </cell>
        </row>
        <row r="31">
          <cell r="D31" t="str">
            <v>ba702010GTCCESI</v>
          </cell>
          <cell r="E31">
            <v>475.16</v>
          </cell>
          <cell r="F31">
            <v>494.62</v>
          </cell>
          <cell r="G31">
            <v>709.29</v>
          </cell>
          <cell r="H31">
            <v>0</v>
          </cell>
          <cell r="I31">
            <v>0</v>
          </cell>
          <cell r="J31">
            <v>0</v>
          </cell>
          <cell r="K31">
            <v>0</v>
          </cell>
        </row>
        <row r="32">
          <cell r="D32" t="str">
            <v>ba702010GTCC (CO2 capture)ESI</v>
          </cell>
          <cell r="E32">
            <v>0</v>
          </cell>
          <cell r="F32">
            <v>0</v>
          </cell>
          <cell r="G32">
            <v>0</v>
          </cell>
          <cell r="H32">
            <v>741.03</v>
          </cell>
          <cell r="I32">
            <v>710.08</v>
          </cell>
          <cell r="J32">
            <v>1778.77</v>
          </cell>
          <cell r="K32">
            <v>1701.72</v>
          </cell>
        </row>
        <row r="33">
          <cell r="D33" t="str">
            <v>ba702010HydroESI</v>
          </cell>
          <cell r="E33">
            <v>18.4</v>
          </cell>
          <cell r="F33">
            <v>25.25</v>
          </cell>
          <cell r="G33">
            <v>25.25</v>
          </cell>
          <cell r="H33">
            <v>27.49</v>
          </cell>
          <cell r="I33">
            <v>30.96</v>
          </cell>
          <cell r="J33">
            <v>38.18</v>
          </cell>
          <cell r="K33">
            <v>38.18</v>
          </cell>
        </row>
        <row r="34">
          <cell r="D34" t="str">
            <v>ba702010Industry CHPESI</v>
          </cell>
          <cell r="E34">
            <v>73</v>
          </cell>
          <cell r="F34">
            <v>120</v>
          </cell>
          <cell r="G34">
            <v>150</v>
          </cell>
          <cell r="H34">
            <v>150</v>
          </cell>
          <cell r="I34">
            <v>101.41</v>
          </cell>
          <cell r="J34">
            <v>0</v>
          </cell>
          <cell r="K34">
            <v>27.65</v>
          </cell>
        </row>
        <row r="35">
          <cell r="D35" t="str">
            <v>ba702010NuclearESI</v>
          </cell>
          <cell r="E35">
            <v>295.88</v>
          </cell>
          <cell r="F35">
            <v>201.19</v>
          </cell>
          <cell r="G35">
            <v>99.26</v>
          </cell>
          <cell r="H35">
            <v>32.19</v>
          </cell>
          <cell r="I35">
            <v>0</v>
          </cell>
          <cell r="J35">
            <v>0</v>
          </cell>
          <cell r="K35">
            <v>0</v>
          </cell>
        </row>
        <row r="36">
          <cell r="D36" t="str">
            <v>ba702010Offshore windESI</v>
          </cell>
          <cell r="E36">
            <v>0</v>
          </cell>
          <cell r="F36">
            <v>0</v>
          </cell>
          <cell r="G36">
            <v>0</v>
          </cell>
          <cell r="H36">
            <v>137.46</v>
          </cell>
          <cell r="I36">
            <v>285.96</v>
          </cell>
          <cell r="J36">
            <v>286.88</v>
          </cell>
          <cell r="K36">
            <v>296.65</v>
          </cell>
        </row>
        <row r="37">
          <cell r="D37" t="str">
            <v>ba702010Onshore windESI</v>
          </cell>
          <cell r="E37">
            <v>3.4</v>
          </cell>
          <cell r="F37">
            <v>62.97</v>
          </cell>
          <cell r="G37">
            <v>64.34</v>
          </cell>
          <cell r="H37">
            <v>64.34</v>
          </cell>
          <cell r="I37">
            <v>64.34</v>
          </cell>
          <cell r="J37">
            <v>64.34</v>
          </cell>
          <cell r="K37">
            <v>64.34</v>
          </cell>
        </row>
        <row r="38">
          <cell r="D38" t="str">
            <v>ba702010Tidal StreamESI</v>
          </cell>
          <cell r="E38">
            <v>0</v>
          </cell>
          <cell r="F38">
            <v>0</v>
          </cell>
          <cell r="G38">
            <v>0</v>
          </cell>
          <cell r="H38">
            <v>1.98</v>
          </cell>
          <cell r="I38">
            <v>1.98</v>
          </cell>
          <cell r="J38">
            <v>1.98</v>
          </cell>
          <cell r="K38">
            <v>1.98</v>
          </cell>
        </row>
        <row r="39">
          <cell r="D39" t="str">
            <v>ba702010WasteESI</v>
          </cell>
          <cell r="E39">
            <v>12.8</v>
          </cell>
          <cell r="F39">
            <v>23.65</v>
          </cell>
          <cell r="G39">
            <v>23.18</v>
          </cell>
          <cell r="H39">
            <v>45.44</v>
          </cell>
          <cell r="I39">
            <v>48.93</v>
          </cell>
          <cell r="J39">
            <v>48.93</v>
          </cell>
          <cell r="K39">
            <v>48.93</v>
          </cell>
        </row>
        <row r="40">
          <cell r="D40" t="str">
            <v>ba702010WaveESI</v>
          </cell>
          <cell r="E40">
            <v>0</v>
          </cell>
          <cell r="F40">
            <v>0</v>
          </cell>
          <cell r="G40">
            <v>0</v>
          </cell>
          <cell r="H40">
            <v>7.26</v>
          </cell>
          <cell r="I40">
            <v>7.26</v>
          </cell>
          <cell r="J40">
            <v>7.26</v>
          </cell>
          <cell r="K40">
            <v>7.26</v>
          </cell>
        </row>
        <row r="41">
          <cell r="D41" t="str">
            <v>bas02010BiomassESI</v>
          </cell>
          <cell r="E41">
            <v>1.51</v>
          </cell>
          <cell r="F41">
            <v>3.09</v>
          </cell>
          <cell r="G41">
            <v>2.78</v>
          </cell>
          <cell r="H41">
            <v>5.57</v>
          </cell>
          <cell r="I41">
            <v>5.57</v>
          </cell>
          <cell r="J41">
            <v>5.57</v>
          </cell>
          <cell r="K41">
            <v>5.57</v>
          </cell>
        </row>
        <row r="42">
          <cell r="D42" t="str">
            <v>bas02010Domestic CHPESI</v>
          </cell>
          <cell r="E42">
            <v>0</v>
          </cell>
          <cell r="F42">
            <v>15</v>
          </cell>
          <cell r="G42">
            <v>30</v>
          </cell>
          <cell r="H42">
            <v>47.47</v>
          </cell>
          <cell r="I42">
            <v>44.74</v>
          </cell>
          <cell r="J42">
            <v>42.58</v>
          </cell>
          <cell r="K42">
            <v>40.05</v>
          </cell>
        </row>
        <row r="43">
          <cell r="D43" t="str">
            <v>bas02010Ex. CoalESI</v>
          </cell>
          <cell r="E43">
            <v>413</v>
          </cell>
          <cell r="F43">
            <v>412.93</v>
          </cell>
          <cell r="G43">
            <v>302.98</v>
          </cell>
          <cell r="H43">
            <v>0</v>
          </cell>
          <cell r="I43">
            <v>0</v>
          </cell>
          <cell r="J43">
            <v>0</v>
          </cell>
          <cell r="K43">
            <v>0</v>
          </cell>
        </row>
        <row r="44">
          <cell r="D44" t="str">
            <v>bas02010GTCCESI</v>
          </cell>
          <cell r="E44">
            <v>475.16</v>
          </cell>
          <cell r="F44">
            <v>495.62</v>
          </cell>
          <cell r="G44">
            <v>715.85</v>
          </cell>
          <cell r="H44">
            <v>1085.69</v>
          </cell>
          <cell r="I44">
            <v>1171.27</v>
          </cell>
          <cell r="J44">
            <v>1239.27</v>
          </cell>
          <cell r="K44">
            <v>1325.1</v>
          </cell>
        </row>
        <row r="45">
          <cell r="D45" t="str">
            <v>bas02010HydroESI</v>
          </cell>
          <cell r="E45">
            <v>18.4</v>
          </cell>
          <cell r="F45">
            <v>25.25</v>
          </cell>
          <cell r="G45">
            <v>25.25</v>
          </cell>
          <cell r="H45">
            <v>25.25</v>
          </cell>
          <cell r="I45">
            <v>25.79</v>
          </cell>
          <cell r="J45">
            <v>25.79</v>
          </cell>
          <cell r="K45">
            <v>25.79</v>
          </cell>
        </row>
        <row r="46">
          <cell r="D46" t="str">
            <v>bas02010Industry CHPESI</v>
          </cell>
          <cell r="E46">
            <v>73</v>
          </cell>
          <cell r="F46">
            <v>120</v>
          </cell>
          <cell r="G46">
            <v>150</v>
          </cell>
          <cell r="H46">
            <v>150</v>
          </cell>
          <cell r="I46">
            <v>140</v>
          </cell>
          <cell r="J46">
            <v>130</v>
          </cell>
          <cell r="K46">
            <v>120</v>
          </cell>
        </row>
        <row r="47">
          <cell r="D47" t="str">
            <v>bas02010NuclearESI</v>
          </cell>
          <cell r="E47">
            <v>295.88</v>
          </cell>
          <cell r="F47">
            <v>201.19</v>
          </cell>
          <cell r="G47">
            <v>99.26</v>
          </cell>
          <cell r="H47">
            <v>32.19</v>
          </cell>
          <cell r="I47">
            <v>0</v>
          </cell>
          <cell r="J47">
            <v>0</v>
          </cell>
          <cell r="K47">
            <v>0</v>
          </cell>
        </row>
        <row r="48">
          <cell r="D48" t="str">
            <v>bas02010Onshore windESI</v>
          </cell>
          <cell r="E48">
            <v>3.4</v>
          </cell>
          <cell r="F48">
            <v>63.08</v>
          </cell>
          <cell r="G48">
            <v>63.08</v>
          </cell>
          <cell r="H48">
            <v>64.34</v>
          </cell>
          <cell r="I48">
            <v>64.34</v>
          </cell>
          <cell r="J48">
            <v>64.34</v>
          </cell>
          <cell r="K48">
            <v>64.34</v>
          </cell>
        </row>
        <row r="49">
          <cell r="D49" t="str">
            <v>bas02010WasteESI</v>
          </cell>
          <cell r="E49">
            <v>12.8</v>
          </cell>
          <cell r="F49">
            <v>23.65</v>
          </cell>
          <cell r="G49">
            <v>23.18</v>
          </cell>
          <cell r="H49">
            <v>32.83</v>
          </cell>
          <cell r="I49">
            <v>32.83</v>
          </cell>
          <cell r="J49">
            <v>32.83</v>
          </cell>
          <cell r="K49">
            <v>32.83</v>
          </cell>
        </row>
        <row r="50">
          <cell r="D50" t="str">
            <v>bas02010WaveESI</v>
          </cell>
          <cell r="E50">
            <v>0</v>
          </cell>
          <cell r="F50">
            <v>0</v>
          </cell>
          <cell r="G50">
            <v>0</v>
          </cell>
          <cell r="H50">
            <v>0</v>
          </cell>
          <cell r="I50">
            <v>0.23</v>
          </cell>
          <cell r="J50">
            <v>0.23</v>
          </cell>
          <cell r="K50">
            <v>0.23</v>
          </cell>
        </row>
        <row r="51">
          <cell r="D51" t="str">
            <v>bas45pe1BiomassESI</v>
          </cell>
          <cell r="E51">
            <v>1.51</v>
          </cell>
          <cell r="F51">
            <v>3.09</v>
          </cell>
          <cell r="G51">
            <v>44.42</v>
          </cell>
          <cell r="H51">
            <v>63.61</v>
          </cell>
          <cell r="I51">
            <v>90.74</v>
          </cell>
          <cell r="J51">
            <v>180.04</v>
          </cell>
          <cell r="K51">
            <v>180.04</v>
          </cell>
        </row>
        <row r="52">
          <cell r="D52" t="str">
            <v>bas45pe1Domestic CHPESI</v>
          </cell>
          <cell r="E52">
            <v>0</v>
          </cell>
          <cell r="F52">
            <v>15</v>
          </cell>
          <cell r="G52">
            <v>30</v>
          </cell>
          <cell r="H52">
            <v>42.47</v>
          </cell>
          <cell r="I52">
            <v>38.35</v>
          </cell>
          <cell r="J52">
            <v>36.89</v>
          </cell>
          <cell r="K52">
            <v>33.59</v>
          </cell>
        </row>
        <row r="53">
          <cell r="D53" t="str">
            <v>bas45pe1Ex. CoalESI</v>
          </cell>
          <cell r="E53">
            <v>413</v>
          </cell>
          <cell r="F53">
            <v>412.93</v>
          </cell>
          <cell r="G53">
            <v>302.98</v>
          </cell>
          <cell r="H53">
            <v>0</v>
          </cell>
          <cell r="I53">
            <v>0</v>
          </cell>
          <cell r="J53">
            <v>0</v>
          </cell>
          <cell r="K53">
            <v>0</v>
          </cell>
        </row>
        <row r="54">
          <cell r="D54" t="str">
            <v>bas45pe1GTCCESI</v>
          </cell>
          <cell r="E54">
            <v>475.16</v>
          </cell>
          <cell r="F54">
            <v>495.62</v>
          </cell>
          <cell r="G54">
            <v>580.94</v>
          </cell>
          <cell r="H54">
            <v>623.28</v>
          </cell>
          <cell r="I54">
            <v>685.58</v>
          </cell>
          <cell r="J54">
            <v>268.67</v>
          </cell>
          <cell r="K54">
            <v>314.49</v>
          </cell>
        </row>
        <row r="55">
          <cell r="D55" t="str">
            <v>bas45pe1HydroESI</v>
          </cell>
          <cell r="E55">
            <v>18.4</v>
          </cell>
          <cell r="F55">
            <v>25.25</v>
          </cell>
          <cell r="G55">
            <v>25.79</v>
          </cell>
          <cell r="H55">
            <v>25.79</v>
          </cell>
          <cell r="I55">
            <v>25.79</v>
          </cell>
          <cell r="J55">
            <v>25.79</v>
          </cell>
          <cell r="K55">
            <v>25.79</v>
          </cell>
        </row>
        <row r="56">
          <cell r="D56" t="str">
            <v>bas45pe1Industry CHPESI</v>
          </cell>
          <cell r="E56">
            <v>73</v>
          </cell>
          <cell r="F56">
            <v>120</v>
          </cell>
          <cell r="G56">
            <v>150</v>
          </cell>
          <cell r="H56">
            <v>150</v>
          </cell>
          <cell r="I56">
            <v>140</v>
          </cell>
          <cell r="J56">
            <v>130</v>
          </cell>
          <cell r="K56">
            <v>120</v>
          </cell>
        </row>
        <row r="57">
          <cell r="D57" t="str">
            <v>bas45pe1NuclearESI</v>
          </cell>
          <cell r="E57">
            <v>295.87</v>
          </cell>
          <cell r="F57">
            <v>201.19</v>
          </cell>
          <cell r="G57">
            <v>173.86</v>
          </cell>
          <cell r="H57">
            <v>295.7</v>
          </cell>
          <cell r="I57">
            <v>263.51</v>
          </cell>
          <cell r="J57">
            <v>519.27</v>
          </cell>
          <cell r="K57">
            <v>536.75</v>
          </cell>
        </row>
        <row r="58">
          <cell r="D58" t="str">
            <v>bas45pe1Offshore windESI</v>
          </cell>
          <cell r="E58">
            <v>0</v>
          </cell>
          <cell r="F58">
            <v>0</v>
          </cell>
          <cell r="G58">
            <v>0</v>
          </cell>
          <cell r="H58">
            <v>137.46</v>
          </cell>
          <cell r="I58">
            <v>137.46</v>
          </cell>
          <cell r="J58">
            <v>228.76</v>
          </cell>
          <cell r="K58">
            <v>238.53</v>
          </cell>
        </row>
        <row r="59">
          <cell r="D59" t="str">
            <v>bas45pe1Onshore windESI</v>
          </cell>
          <cell r="E59">
            <v>3.4</v>
          </cell>
          <cell r="F59">
            <v>63.08</v>
          </cell>
          <cell r="G59">
            <v>64.34</v>
          </cell>
          <cell r="H59">
            <v>64.34</v>
          </cell>
          <cell r="I59">
            <v>64.34</v>
          </cell>
          <cell r="J59">
            <v>64.34</v>
          </cell>
          <cell r="K59">
            <v>64.34</v>
          </cell>
        </row>
        <row r="60">
          <cell r="D60" t="str">
            <v>bas45pe1PVESI</v>
          </cell>
          <cell r="E60">
            <v>0</v>
          </cell>
          <cell r="F60">
            <v>0</v>
          </cell>
          <cell r="G60">
            <v>0</v>
          </cell>
          <cell r="H60">
            <v>0</v>
          </cell>
          <cell r="I60">
            <v>0</v>
          </cell>
          <cell r="J60">
            <v>3.05</v>
          </cell>
          <cell r="K60">
            <v>5.6</v>
          </cell>
        </row>
        <row r="61">
          <cell r="D61" t="str">
            <v>bas45pe1WasteESI</v>
          </cell>
          <cell r="E61">
            <v>12.8</v>
          </cell>
          <cell r="F61">
            <v>23.65</v>
          </cell>
          <cell r="G61">
            <v>31.99</v>
          </cell>
          <cell r="H61">
            <v>32.83</v>
          </cell>
          <cell r="I61">
            <v>23.74</v>
          </cell>
          <cell r="J61">
            <v>32.83</v>
          </cell>
          <cell r="K61">
            <v>32.83</v>
          </cell>
        </row>
        <row r="62">
          <cell r="D62" t="str">
            <v>bas45pe1WaveESI</v>
          </cell>
          <cell r="E62">
            <v>0</v>
          </cell>
          <cell r="F62">
            <v>0</v>
          </cell>
          <cell r="G62">
            <v>0.23</v>
          </cell>
          <cell r="H62">
            <v>0.52</v>
          </cell>
          <cell r="I62">
            <v>0.52</v>
          </cell>
          <cell r="J62">
            <v>0.87</v>
          </cell>
          <cell r="K62">
            <v>0.87</v>
          </cell>
        </row>
        <row r="63">
          <cell r="D63" t="str">
            <v>bas45pe2BiomassESI</v>
          </cell>
          <cell r="E63">
            <v>1.51</v>
          </cell>
          <cell r="F63">
            <v>3.09</v>
          </cell>
          <cell r="G63">
            <v>1.22</v>
          </cell>
          <cell r="H63">
            <v>2.78</v>
          </cell>
          <cell r="I63">
            <v>180.04</v>
          </cell>
          <cell r="J63">
            <v>180.04</v>
          </cell>
          <cell r="K63">
            <v>180.04</v>
          </cell>
        </row>
        <row r="64">
          <cell r="D64" t="str">
            <v>bas45pe2Domestic CHPESI</v>
          </cell>
          <cell r="E64">
            <v>0</v>
          </cell>
          <cell r="F64">
            <v>15</v>
          </cell>
          <cell r="G64">
            <v>30</v>
          </cell>
          <cell r="H64">
            <v>45.47</v>
          </cell>
          <cell r="I64">
            <v>41.33</v>
          </cell>
          <cell r="J64">
            <v>37.56</v>
          </cell>
          <cell r="K64">
            <v>33.59</v>
          </cell>
        </row>
        <row r="65">
          <cell r="D65" t="str">
            <v>bas45pe2Ex. CoalESI</v>
          </cell>
          <cell r="E65">
            <v>413</v>
          </cell>
          <cell r="F65">
            <v>412.93</v>
          </cell>
          <cell r="G65">
            <v>302.98</v>
          </cell>
          <cell r="H65">
            <v>0</v>
          </cell>
          <cell r="I65">
            <v>0</v>
          </cell>
          <cell r="J65">
            <v>0</v>
          </cell>
          <cell r="K65">
            <v>0</v>
          </cell>
        </row>
        <row r="66">
          <cell r="D66" t="str">
            <v>bas45pe2GTCCESI</v>
          </cell>
          <cell r="E66">
            <v>475.16</v>
          </cell>
          <cell r="F66">
            <v>495.62</v>
          </cell>
          <cell r="G66">
            <v>714.15</v>
          </cell>
          <cell r="H66">
            <v>1099.34</v>
          </cell>
          <cell r="I66">
            <v>648.9</v>
          </cell>
          <cell r="J66">
            <v>268.52</v>
          </cell>
          <cell r="K66">
            <v>324.29</v>
          </cell>
        </row>
        <row r="67">
          <cell r="D67" t="str">
            <v>bas45pe2HydroESI</v>
          </cell>
          <cell r="E67">
            <v>18.4</v>
          </cell>
          <cell r="F67">
            <v>25.25</v>
          </cell>
          <cell r="G67">
            <v>25.25</v>
          </cell>
          <cell r="H67">
            <v>25.25</v>
          </cell>
          <cell r="I67">
            <v>25.79</v>
          </cell>
          <cell r="J67">
            <v>25.79</v>
          </cell>
          <cell r="K67">
            <v>25.79</v>
          </cell>
        </row>
        <row r="68">
          <cell r="D68" t="str">
            <v>bas45pe2Industry CHPESI</v>
          </cell>
          <cell r="E68">
            <v>73</v>
          </cell>
          <cell r="F68">
            <v>120</v>
          </cell>
          <cell r="G68">
            <v>150</v>
          </cell>
          <cell r="H68">
            <v>150</v>
          </cell>
          <cell r="I68">
            <v>140</v>
          </cell>
          <cell r="J68">
            <v>130</v>
          </cell>
          <cell r="K68">
            <v>120</v>
          </cell>
        </row>
        <row r="69">
          <cell r="D69" t="str">
            <v>bas45pe2NuclearESI</v>
          </cell>
          <cell r="E69">
            <v>295.87</v>
          </cell>
          <cell r="F69">
            <v>201.19</v>
          </cell>
          <cell r="G69">
            <v>99.26</v>
          </cell>
          <cell r="H69">
            <v>32.19</v>
          </cell>
          <cell r="I69">
            <v>99.61</v>
          </cell>
          <cell r="J69">
            <v>518.94</v>
          </cell>
          <cell r="K69">
            <v>537.73</v>
          </cell>
        </row>
        <row r="70">
          <cell r="D70" t="str">
            <v>bas45pe2Offshore windESI</v>
          </cell>
          <cell r="E70">
            <v>0</v>
          </cell>
          <cell r="F70">
            <v>0</v>
          </cell>
          <cell r="G70">
            <v>0</v>
          </cell>
          <cell r="H70">
            <v>0</v>
          </cell>
          <cell r="I70">
            <v>228.76</v>
          </cell>
          <cell r="J70">
            <v>228.76</v>
          </cell>
          <cell r="K70">
            <v>230.52</v>
          </cell>
        </row>
        <row r="71">
          <cell r="D71" t="str">
            <v>bas45pe2Onshore windESI</v>
          </cell>
          <cell r="E71">
            <v>3.4</v>
          </cell>
          <cell r="F71">
            <v>63.08</v>
          </cell>
          <cell r="G71">
            <v>64.34</v>
          </cell>
          <cell r="H71">
            <v>64.34</v>
          </cell>
          <cell r="I71">
            <v>64.34</v>
          </cell>
          <cell r="J71">
            <v>64.34</v>
          </cell>
          <cell r="K71">
            <v>64.34</v>
          </cell>
        </row>
        <row r="72">
          <cell r="D72" t="str">
            <v>bas45pe2PVESI</v>
          </cell>
          <cell r="E72">
            <v>0</v>
          </cell>
          <cell r="F72">
            <v>0</v>
          </cell>
          <cell r="G72">
            <v>0</v>
          </cell>
          <cell r="H72">
            <v>0</v>
          </cell>
          <cell r="I72">
            <v>0</v>
          </cell>
          <cell r="J72">
            <v>3.05</v>
          </cell>
          <cell r="K72">
            <v>3.05</v>
          </cell>
        </row>
        <row r="73">
          <cell r="D73" t="str">
            <v>bas45pe2WasteESI</v>
          </cell>
          <cell r="E73">
            <v>12.8</v>
          </cell>
          <cell r="F73">
            <v>23.65</v>
          </cell>
          <cell r="G73">
            <v>23.18</v>
          </cell>
          <cell r="H73">
            <v>23.74</v>
          </cell>
          <cell r="I73">
            <v>32.83</v>
          </cell>
          <cell r="J73">
            <v>32.83</v>
          </cell>
          <cell r="K73">
            <v>32.83</v>
          </cell>
        </row>
        <row r="74">
          <cell r="D74" t="str">
            <v>bas45pe2WaveESI</v>
          </cell>
          <cell r="E74">
            <v>0</v>
          </cell>
          <cell r="F74">
            <v>0</v>
          </cell>
          <cell r="G74">
            <v>0</v>
          </cell>
          <cell r="H74">
            <v>0.23</v>
          </cell>
          <cell r="I74">
            <v>0.87</v>
          </cell>
          <cell r="J74">
            <v>0.87</v>
          </cell>
          <cell r="K74">
            <v>0.87</v>
          </cell>
        </row>
        <row r="75">
          <cell r="D75" t="str">
            <v>bas60pe1BiomassESI</v>
          </cell>
          <cell r="E75">
            <v>1.51</v>
          </cell>
          <cell r="F75">
            <v>3.09</v>
          </cell>
          <cell r="G75">
            <v>44.42</v>
          </cell>
          <cell r="H75">
            <v>49.25</v>
          </cell>
          <cell r="I75">
            <v>180.04</v>
          </cell>
          <cell r="J75">
            <v>184.89</v>
          </cell>
          <cell r="K75">
            <v>184.89</v>
          </cell>
        </row>
        <row r="76">
          <cell r="D76" t="str">
            <v>bas60pe1Domestic CHPESI</v>
          </cell>
          <cell r="E76">
            <v>0</v>
          </cell>
          <cell r="F76">
            <v>15</v>
          </cell>
          <cell r="G76">
            <v>30</v>
          </cell>
          <cell r="H76">
            <v>42.47</v>
          </cell>
          <cell r="I76">
            <v>38.35</v>
          </cell>
          <cell r="J76">
            <v>35.34</v>
          </cell>
          <cell r="K76">
            <v>31.6</v>
          </cell>
        </row>
        <row r="77">
          <cell r="D77" t="str">
            <v>bas60pe1Ex. CoalESI</v>
          </cell>
          <cell r="E77">
            <v>413</v>
          </cell>
          <cell r="F77">
            <v>412.93</v>
          </cell>
          <cell r="G77">
            <v>302.98</v>
          </cell>
          <cell r="H77">
            <v>0</v>
          </cell>
          <cell r="I77">
            <v>0</v>
          </cell>
          <cell r="J77">
            <v>0</v>
          </cell>
          <cell r="K77">
            <v>0</v>
          </cell>
        </row>
        <row r="78">
          <cell r="D78" t="str">
            <v>bas60pe1GTCCESI</v>
          </cell>
          <cell r="E78">
            <v>475.16</v>
          </cell>
          <cell r="F78">
            <v>495.62</v>
          </cell>
          <cell r="G78">
            <v>580.94</v>
          </cell>
          <cell r="H78">
            <v>628.73</v>
          </cell>
          <cell r="I78">
            <v>395.78</v>
          </cell>
          <cell r="J78">
            <v>0</v>
          </cell>
          <cell r="K78">
            <v>0</v>
          </cell>
        </row>
        <row r="79">
          <cell r="D79" t="str">
            <v>bas60pe1GTCC (CO2 capture)ESI</v>
          </cell>
          <cell r="E79">
            <v>0</v>
          </cell>
          <cell r="F79">
            <v>0</v>
          </cell>
          <cell r="G79">
            <v>0</v>
          </cell>
          <cell r="H79">
            <v>0</v>
          </cell>
          <cell r="I79">
            <v>0</v>
          </cell>
          <cell r="J79">
            <v>141.42</v>
          </cell>
          <cell r="K79">
            <v>262.94</v>
          </cell>
        </row>
        <row r="80">
          <cell r="D80" t="str">
            <v>bas60pe1HydroESI</v>
          </cell>
          <cell r="E80">
            <v>18.4</v>
          </cell>
          <cell r="F80">
            <v>25.25</v>
          </cell>
          <cell r="G80">
            <v>25.79</v>
          </cell>
          <cell r="H80">
            <v>25.79</v>
          </cell>
          <cell r="I80">
            <v>25.79</v>
          </cell>
          <cell r="J80">
            <v>17.05</v>
          </cell>
          <cell r="K80">
            <v>21.25</v>
          </cell>
        </row>
        <row r="81">
          <cell r="D81" t="str">
            <v>bas60pe1Industry CHPESI</v>
          </cell>
          <cell r="E81">
            <v>73</v>
          </cell>
          <cell r="F81">
            <v>120</v>
          </cell>
          <cell r="G81">
            <v>150</v>
          </cell>
          <cell r="H81">
            <v>150</v>
          </cell>
          <cell r="I81">
            <v>140</v>
          </cell>
          <cell r="J81">
            <v>130</v>
          </cell>
          <cell r="K81">
            <v>115.56</v>
          </cell>
        </row>
        <row r="82">
          <cell r="D82" t="str">
            <v>bas60pe1NuclearESI</v>
          </cell>
          <cell r="E82">
            <v>295.87</v>
          </cell>
          <cell r="F82">
            <v>201.19</v>
          </cell>
          <cell r="G82">
            <v>173.86</v>
          </cell>
          <cell r="H82">
            <v>302.42</v>
          </cell>
          <cell r="I82">
            <v>336.97</v>
          </cell>
          <cell r="J82">
            <v>649.4</v>
          </cell>
          <cell r="K82">
            <v>574.8</v>
          </cell>
        </row>
        <row r="83">
          <cell r="D83" t="str">
            <v>bas60pe1Offshore windESI</v>
          </cell>
          <cell r="E83">
            <v>0</v>
          </cell>
          <cell r="F83">
            <v>0</v>
          </cell>
          <cell r="G83">
            <v>0</v>
          </cell>
          <cell r="H83">
            <v>137.46</v>
          </cell>
          <cell r="I83">
            <v>228.76</v>
          </cell>
          <cell r="J83">
            <v>207.34</v>
          </cell>
          <cell r="K83">
            <v>221.16</v>
          </cell>
        </row>
        <row r="84">
          <cell r="D84" t="str">
            <v>bas60pe1Onshore windESI</v>
          </cell>
          <cell r="E84">
            <v>3.4</v>
          </cell>
          <cell r="F84">
            <v>63.08</v>
          </cell>
          <cell r="G84">
            <v>64.34</v>
          </cell>
          <cell r="H84">
            <v>64.34</v>
          </cell>
          <cell r="I84">
            <v>64.34</v>
          </cell>
          <cell r="J84">
            <v>54.35</v>
          </cell>
          <cell r="K84">
            <v>64.34</v>
          </cell>
        </row>
        <row r="85">
          <cell r="D85" t="str">
            <v>bas60pe1PVESI</v>
          </cell>
          <cell r="E85">
            <v>0</v>
          </cell>
          <cell r="F85">
            <v>0</v>
          </cell>
          <cell r="G85">
            <v>0</v>
          </cell>
          <cell r="H85">
            <v>0</v>
          </cell>
          <cell r="I85">
            <v>0</v>
          </cell>
          <cell r="J85">
            <v>15.95</v>
          </cell>
          <cell r="K85">
            <v>19.84</v>
          </cell>
        </row>
        <row r="86">
          <cell r="D86" t="str">
            <v>bas60pe1WasteESI</v>
          </cell>
          <cell r="E86">
            <v>12.8</v>
          </cell>
          <cell r="F86">
            <v>23.65</v>
          </cell>
          <cell r="G86">
            <v>31.99</v>
          </cell>
          <cell r="H86">
            <v>32.83</v>
          </cell>
          <cell r="I86">
            <v>32.83</v>
          </cell>
          <cell r="J86">
            <v>32.83</v>
          </cell>
          <cell r="K86">
            <v>32.83</v>
          </cell>
        </row>
        <row r="87">
          <cell r="D87" t="str">
            <v>bas60pe1WaveESI</v>
          </cell>
          <cell r="E87">
            <v>0</v>
          </cell>
          <cell r="F87">
            <v>0</v>
          </cell>
          <cell r="G87">
            <v>0.23</v>
          </cell>
          <cell r="H87">
            <v>0.52</v>
          </cell>
          <cell r="I87">
            <v>0.87</v>
          </cell>
          <cell r="J87">
            <v>0.87</v>
          </cell>
          <cell r="K87">
            <v>0.87</v>
          </cell>
        </row>
        <row r="88">
          <cell r="D88" t="str">
            <v>bas60pe2BiomassESI</v>
          </cell>
          <cell r="E88">
            <v>1.51</v>
          </cell>
          <cell r="F88">
            <v>3.09</v>
          </cell>
          <cell r="G88">
            <v>1.22</v>
          </cell>
          <cell r="H88">
            <v>29.81</v>
          </cell>
          <cell r="I88">
            <v>179.3</v>
          </cell>
          <cell r="J88">
            <v>180.04</v>
          </cell>
          <cell r="K88">
            <v>180.04</v>
          </cell>
        </row>
        <row r="89">
          <cell r="D89" t="str">
            <v>bas60pe2Domestic CHPESI</v>
          </cell>
          <cell r="E89">
            <v>0</v>
          </cell>
          <cell r="F89">
            <v>15</v>
          </cell>
          <cell r="G89">
            <v>30</v>
          </cell>
          <cell r="H89">
            <v>44.8</v>
          </cell>
          <cell r="I89">
            <v>40.66</v>
          </cell>
          <cell r="J89">
            <v>36.14</v>
          </cell>
          <cell r="K89">
            <v>32.21</v>
          </cell>
        </row>
        <row r="90">
          <cell r="D90" t="str">
            <v>bas60pe2Ex. CoalESI</v>
          </cell>
          <cell r="E90">
            <v>413</v>
          </cell>
          <cell r="F90">
            <v>412.93</v>
          </cell>
          <cell r="G90">
            <v>302.98</v>
          </cell>
          <cell r="H90">
            <v>0</v>
          </cell>
          <cell r="I90">
            <v>0</v>
          </cell>
          <cell r="J90">
            <v>0</v>
          </cell>
          <cell r="K90">
            <v>0</v>
          </cell>
        </row>
        <row r="91">
          <cell r="D91" t="str">
            <v>bas60pe2GTCCESI</v>
          </cell>
          <cell r="E91">
            <v>475.16</v>
          </cell>
          <cell r="F91">
            <v>495.62</v>
          </cell>
          <cell r="G91">
            <v>714.15</v>
          </cell>
          <cell r="H91">
            <v>610.63</v>
          </cell>
          <cell r="I91">
            <v>372.59</v>
          </cell>
          <cell r="J91">
            <v>0</v>
          </cell>
          <cell r="K91">
            <v>0</v>
          </cell>
        </row>
        <row r="92">
          <cell r="D92" t="str">
            <v>bas60pe2GTCC (CO2 capture)ESI</v>
          </cell>
          <cell r="E92">
            <v>0</v>
          </cell>
          <cell r="F92">
            <v>0</v>
          </cell>
          <cell r="G92">
            <v>0</v>
          </cell>
          <cell r="H92">
            <v>0</v>
          </cell>
          <cell r="I92">
            <v>0</v>
          </cell>
          <cell r="J92">
            <v>229.63</v>
          </cell>
          <cell r="K92">
            <v>272.69</v>
          </cell>
        </row>
        <row r="93">
          <cell r="D93" t="str">
            <v>bas60pe2HydroESI</v>
          </cell>
          <cell r="E93">
            <v>18.4</v>
          </cell>
          <cell r="F93">
            <v>25.25</v>
          </cell>
          <cell r="G93">
            <v>25.25</v>
          </cell>
          <cell r="H93">
            <v>25.79</v>
          </cell>
          <cell r="I93">
            <v>25.79</v>
          </cell>
          <cell r="J93">
            <v>24.77</v>
          </cell>
          <cell r="K93">
            <v>24.28</v>
          </cell>
        </row>
        <row r="94">
          <cell r="D94" t="str">
            <v>bas60pe2Industry CHPESI</v>
          </cell>
          <cell r="E94">
            <v>73</v>
          </cell>
          <cell r="F94">
            <v>120</v>
          </cell>
          <cell r="G94">
            <v>150</v>
          </cell>
          <cell r="H94">
            <v>150</v>
          </cell>
          <cell r="I94">
            <v>140</v>
          </cell>
          <cell r="J94">
            <v>130</v>
          </cell>
          <cell r="K94">
            <v>120</v>
          </cell>
        </row>
        <row r="95">
          <cell r="D95" t="str">
            <v>bas60pe2NuclearESI</v>
          </cell>
          <cell r="E95">
            <v>295.87</v>
          </cell>
          <cell r="F95">
            <v>201.19</v>
          </cell>
          <cell r="G95">
            <v>99.26</v>
          </cell>
          <cell r="H95">
            <v>340.24</v>
          </cell>
          <cell r="I95">
            <v>346.96</v>
          </cell>
          <cell r="J95">
            <v>527.65</v>
          </cell>
          <cell r="K95">
            <v>545.48</v>
          </cell>
        </row>
        <row r="96">
          <cell r="D96" t="str">
            <v>bas60pe2Offshore windESI</v>
          </cell>
          <cell r="E96">
            <v>0</v>
          </cell>
          <cell r="F96">
            <v>0</v>
          </cell>
          <cell r="G96">
            <v>0</v>
          </cell>
          <cell r="H96">
            <v>137.46</v>
          </cell>
          <cell r="I96">
            <v>228.76</v>
          </cell>
          <cell r="J96">
            <v>228.76</v>
          </cell>
          <cell r="K96">
            <v>238.53</v>
          </cell>
        </row>
        <row r="97">
          <cell r="D97" t="str">
            <v>bas60pe2Onshore windESI</v>
          </cell>
          <cell r="E97">
            <v>3.4</v>
          </cell>
          <cell r="F97">
            <v>63.08</v>
          </cell>
          <cell r="G97">
            <v>64.34</v>
          </cell>
          <cell r="H97">
            <v>64.34</v>
          </cell>
          <cell r="I97">
            <v>64.34</v>
          </cell>
          <cell r="J97">
            <v>64.34</v>
          </cell>
          <cell r="K97">
            <v>64.34</v>
          </cell>
        </row>
        <row r="98">
          <cell r="D98" t="str">
            <v>bas60pe2PVESI</v>
          </cell>
          <cell r="E98">
            <v>0</v>
          </cell>
          <cell r="F98">
            <v>0</v>
          </cell>
          <cell r="G98">
            <v>0</v>
          </cell>
          <cell r="H98">
            <v>0</v>
          </cell>
          <cell r="I98">
            <v>0</v>
          </cell>
          <cell r="J98">
            <v>15.95</v>
          </cell>
          <cell r="K98">
            <v>19.84</v>
          </cell>
        </row>
        <row r="99">
          <cell r="D99" t="str">
            <v>bas60pe2WasteESI</v>
          </cell>
          <cell r="E99">
            <v>12.8</v>
          </cell>
          <cell r="F99">
            <v>23.65</v>
          </cell>
          <cell r="G99">
            <v>23.18</v>
          </cell>
          <cell r="H99">
            <v>32.83</v>
          </cell>
          <cell r="I99">
            <v>32.83</v>
          </cell>
          <cell r="J99">
            <v>32.83</v>
          </cell>
          <cell r="K99">
            <v>32.83</v>
          </cell>
        </row>
        <row r="100">
          <cell r="D100" t="str">
            <v>bas60pe2WaveESI</v>
          </cell>
          <cell r="E100">
            <v>0</v>
          </cell>
          <cell r="F100">
            <v>0</v>
          </cell>
          <cell r="G100">
            <v>0</v>
          </cell>
          <cell r="H100">
            <v>0.52</v>
          </cell>
          <cell r="I100">
            <v>0.87</v>
          </cell>
          <cell r="J100">
            <v>0.87</v>
          </cell>
          <cell r="K100">
            <v>0.87</v>
          </cell>
        </row>
        <row r="101">
          <cell r="D101" t="str">
            <v>bas70pe1BiomassESI</v>
          </cell>
          <cell r="E101">
            <v>1.51</v>
          </cell>
          <cell r="F101">
            <v>3.09</v>
          </cell>
          <cell r="G101">
            <v>44.42</v>
          </cell>
          <cell r="H101">
            <v>42.3</v>
          </cell>
          <cell r="I101">
            <v>184.89</v>
          </cell>
          <cell r="J101">
            <v>178.67</v>
          </cell>
          <cell r="K101">
            <v>175.21</v>
          </cell>
        </row>
        <row r="102">
          <cell r="D102" t="str">
            <v>bas70pe1Domestic CHPESI</v>
          </cell>
          <cell r="E102">
            <v>0</v>
          </cell>
          <cell r="F102">
            <v>15</v>
          </cell>
          <cell r="G102">
            <v>30</v>
          </cell>
          <cell r="H102">
            <v>41.29</v>
          </cell>
          <cell r="I102">
            <v>36.24</v>
          </cell>
          <cell r="J102">
            <v>10.61</v>
          </cell>
          <cell r="K102">
            <v>0</v>
          </cell>
        </row>
        <row r="103">
          <cell r="D103" t="str">
            <v>bas70pe1Ex. CoalESI</v>
          </cell>
          <cell r="E103">
            <v>413</v>
          </cell>
          <cell r="F103">
            <v>412.93</v>
          </cell>
          <cell r="G103">
            <v>302.98</v>
          </cell>
          <cell r="H103">
            <v>0</v>
          </cell>
          <cell r="I103">
            <v>0</v>
          </cell>
          <cell r="J103">
            <v>0</v>
          </cell>
          <cell r="K103">
            <v>0</v>
          </cell>
        </row>
        <row r="104">
          <cell r="D104" t="str">
            <v>bas70pe1GTCCESI</v>
          </cell>
          <cell r="E104">
            <v>475.16</v>
          </cell>
          <cell r="F104">
            <v>495.62</v>
          </cell>
          <cell r="G104">
            <v>580.94</v>
          </cell>
          <cell r="H104">
            <v>380.34</v>
          </cell>
          <cell r="I104">
            <v>0</v>
          </cell>
          <cell r="J104">
            <v>0</v>
          </cell>
          <cell r="K104">
            <v>0</v>
          </cell>
        </row>
        <row r="105">
          <cell r="D105" t="str">
            <v>bas70pe1GTCC (CO2 capture)ESI</v>
          </cell>
          <cell r="E105">
            <v>0</v>
          </cell>
          <cell r="F105">
            <v>0</v>
          </cell>
          <cell r="G105">
            <v>0</v>
          </cell>
          <cell r="H105">
            <v>0</v>
          </cell>
          <cell r="I105">
            <v>200.86</v>
          </cell>
          <cell r="J105">
            <v>124.69</v>
          </cell>
          <cell r="K105">
            <v>14.83</v>
          </cell>
        </row>
        <row r="106">
          <cell r="D106" t="str">
            <v>bas70pe1HydroESI</v>
          </cell>
          <cell r="E106">
            <v>18.4</v>
          </cell>
          <cell r="F106">
            <v>25.25</v>
          </cell>
          <cell r="G106">
            <v>25.79</v>
          </cell>
          <cell r="H106">
            <v>25.79</v>
          </cell>
          <cell r="I106">
            <v>19.24</v>
          </cell>
          <cell r="J106">
            <v>16.43</v>
          </cell>
          <cell r="K106">
            <v>16.43</v>
          </cell>
        </row>
        <row r="107">
          <cell r="D107" t="str">
            <v>bas70pe1Industry CHPESI</v>
          </cell>
          <cell r="E107">
            <v>73</v>
          </cell>
          <cell r="F107">
            <v>120</v>
          </cell>
          <cell r="G107">
            <v>150</v>
          </cell>
          <cell r="H107">
            <v>150</v>
          </cell>
          <cell r="I107">
            <v>140</v>
          </cell>
          <cell r="J107">
            <v>0</v>
          </cell>
          <cell r="K107">
            <v>94.94</v>
          </cell>
        </row>
        <row r="108">
          <cell r="D108" t="str">
            <v>bas70pe1NuclearESI</v>
          </cell>
          <cell r="E108">
            <v>295.87</v>
          </cell>
          <cell r="F108">
            <v>201.19</v>
          </cell>
          <cell r="G108">
            <v>163.64</v>
          </cell>
          <cell r="H108">
            <v>535.94</v>
          </cell>
          <cell r="I108">
            <v>523.98</v>
          </cell>
          <cell r="J108">
            <v>865.92</v>
          </cell>
          <cell r="K108">
            <v>917.66</v>
          </cell>
        </row>
        <row r="109">
          <cell r="D109" t="str">
            <v>bas70pe1Offshore windESI</v>
          </cell>
          <cell r="E109">
            <v>0</v>
          </cell>
          <cell r="F109">
            <v>0</v>
          </cell>
          <cell r="G109">
            <v>0</v>
          </cell>
          <cell r="H109">
            <v>137.46</v>
          </cell>
          <cell r="I109">
            <v>227.9</v>
          </cell>
          <cell r="J109">
            <v>143.64</v>
          </cell>
          <cell r="K109">
            <v>156.72</v>
          </cell>
        </row>
        <row r="110">
          <cell r="D110" t="str">
            <v>bas70pe1Onshore windESI</v>
          </cell>
          <cell r="E110">
            <v>3.4</v>
          </cell>
          <cell r="F110">
            <v>63.08</v>
          </cell>
          <cell r="G110">
            <v>64.34</v>
          </cell>
          <cell r="H110">
            <v>64.34</v>
          </cell>
          <cell r="I110">
            <v>63.29</v>
          </cell>
          <cell r="J110">
            <v>50.85</v>
          </cell>
          <cell r="K110">
            <v>50.85</v>
          </cell>
        </row>
        <row r="111">
          <cell r="D111" t="str">
            <v>bas70pe1PVESI</v>
          </cell>
          <cell r="E111">
            <v>0</v>
          </cell>
          <cell r="F111">
            <v>0</v>
          </cell>
          <cell r="G111">
            <v>0</v>
          </cell>
          <cell r="H111">
            <v>0</v>
          </cell>
          <cell r="I111">
            <v>0</v>
          </cell>
          <cell r="J111">
            <v>15.95</v>
          </cell>
          <cell r="K111">
            <v>19.84</v>
          </cell>
        </row>
        <row r="112">
          <cell r="D112" t="str">
            <v>bas70pe1WasteESI</v>
          </cell>
          <cell r="E112">
            <v>12.8</v>
          </cell>
          <cell r="F112">
            <v>23.65</v>
          </cell>
          <cell r="G112">
            <v>31.99</v>
          </cell>
          <cell r="H112">
            <v>32.83</v>
          </cell>
          <cell r="I112">
            <v>32.83</v>
          </cell>
          <cell r="J112">
            <v>32.83</v>
          </cell>
          <cell r="K112">
            <v>32.83</v>
          </cell>
        </row>
        <row r="113">
          <cell r="D113" t="str">
            <v>bas70pe1WaveESI</v>
          </cell>
          <cell r="E113">
            <v>0</v>
          </cell>
          <cell r="F113">
            <v>0</v>
          </cell>
          <cell r="G113">
            <v>0.23</v>
          </cell>
          <cell r="H113">
            <v>0.52</v>
          </cell>
          <cell r="I113">
            <v>0.87</v>
          </cell>
          <cell r="J113">
            <v>62.41</v>
          </cell>
          <cell r="K113">
            <v>92.53</v>
          </cell>
        </row>
        <row r="114">
          <cell r="D114" t="str">
            <v>bas70pe2BiomassESI</v>
          </cell>
          <cell r="E114">
            <v>1.51</v>
          </cell>
          <cell r="F114">
            <v>3.09</v>
          </cell>
          <cell r="G114">
            <v>1.22</v>
          </cell>
          <cell r="H114">
            <v>29.81</v>
          </cell>
          <cell r="I114">
            <v>179.25</v>
          </cell>
          <cell r="J114">
            <v>184.89</v>
          </cell>
          <cell r="K114">
            <v>184.89</v>
          </cell>
        </row>
        <row r="115">
          <cell r="D115" t="str">
            <v>bas70pe2Domestic CHPESI</v>
          </cell>
          <cell r="E115">
            <v>0</v>
          </cell>
          <cell r="F115">
            <v>15</v>
          </cell>
          <cell r="G115">
            <v>30</v>
          </cell>
          <cell r="H115">
            <v>41.29</v>
          </cell>
          <cell r="I115">
            <v>36.24</v>
          </cell>
          <cell r="J115">
            <v>10.61</v>
          </cell>
          <cell r="K115">
            <v>0</v>
          </cell>
        </row>
        <row r="116">
          <cell r="D116" t="str">
            <v>bas70pe2Ex. CoalESI</v>
          </cell>
          <cell r="E116">
            <v>413</v>
          </cell>
          <cell r="F116">
            <v>412.93</v>
          </cell>
          <cell r="G116">
            <v>302.98</v>
          </cell>
          <cell r="H116">
            <v>0</v>
          </cell>
          <cell r="I116">
            <v>0</v>
          </cell>
          <cell r="J116">
            <v>0</v>
          </cell>
          <cell r="K116">
            <v>0</v>
          </cell>
        </row>
        <row r="117">
          <cell r="D117" t="str">
            <v>bas70pe2GTCCESI</v>
          </cell>
          <cell r="E117">
            <v>475.16</v>
          </cell>
          <cell r="F117">
            <v>495.62</v>
          </cell>
          <cell r="G117">
            <v>712.98</v>
          </cell>
          <cell r="H117">
            <v>409.69</v>
          </cell>
          <cell r="I117">
            <v>0</v>
          </cell>
          <cell r="J117">
            <v>0</v>
          </cell>
          <cell r="K117">
            <v>0</v>
          </cell>
        </row>
        <row r="118">
          <cell r="D118" t="str">
            <v>bas70pe2GTCC (CO2 capture)ESI</v>
          </cell>
          <cell r="E118">
            <v>0</v>
          </cell>
          <cell r="F118">
            <v>0</v>
          </cell>
          <cell r="G118">
            <v>0</v>
          </cell>
          <cell r="H118">
            <v>0</v>
          </cell>
          <cell r="I118">
            <v>214.34</v>
          </cell>
          <cell r="J118">
            <v>214.34</v>
          </cell>
          <cell r="K118">
            <v>150.56</v>
          </cell>
        </row>
        <row r="119">
          <cell r="D119" t="str">
            <v>bas70pe2HydroESI</v>
          </cell>
          <cell r="E119">
            <v>18.4</v>
          </cell>
          <cell r="F119">
            <v>25.25</v>
          </cell>
          <cell r="G119">
            <v>25.25</v>
          </cell>
          <cell r="H119">
            <v>25.79</v>
          </cell>
          <cell r="I119">
            <v>20.48</v>
          </cell>
          <cell r="J119">
            <v>17.05</v>
          </cell>
          <cell r="K119">
            <v>19.24</v>
          </cell>
        </row>
        <row r="120">
          <cell r="D120" t="str">
            <v>bas70pe2Industry CHPESI</v>
          </cell>
          <cell r="E120">
            <v>73</v>
          </cell>
          <cell r="F120">
            <v>120</v>
          </cell>
          <cell r="G120">
            <v>150</v>
          </cell>
          <cell r="H120">
            <v>150</v>
          </cell>
          <cell r="I120">
            <v>140</v>
          </cell>
          <cell r="J120">
            <v>31.46</v>
          </cell>
          <cell r="K120">
            <v>115.43</v>
          </cell>
        </row>
        <row r="121">
          <cell r="D121" t="str">
            <v>bas70pe2NuclearESI</v>
          </cell>
          <cell r="E121">
            <v>295.87</v>
          </cell>
          <cell r="F121">
            <v>201.19</v>
          </cell>
          <cell r="G121">
            <v>99.26</v>
          </cell>
          <cell r="H121">
            <v>538.08</v>
          </cell>
          <cell r="I121">
            <v>513.47</v>
          </cell>
          <cell r="J121">
            <v>746.83</v>
          </cell>
          <cell r="K121">
            <v>789.57</v>
          </cell>
        </row>
        <row r="122">
          <cell r="D122" t="str">
            <v>bas70pe2Offshore windESI</v>
          </cell>
          <cell r="E122">
            <v>0</v>
          </cell>
          <cell r="F122">
            <v>0</v>
          </cell>
          <cell r="G122">
            <v>0</v>
          </cell>
          <cell r="H122">
            <v>137.46</v>
          </cell>
          <cell r="I122">
            <v>228.76</v>
          </cell>
          <cell r="J122">
            <v>178.19</v>
          </cell>
          <cell r="K122">
            <v>191.6</v>
          </cell>
        </row>
        <row r="123">
          <cell r="D123" t="str">
            <v>bas70pe2Onshore windESI</v>
          </cell>
          <cell r="E123">
            <v>3.4</v>
          </cell>
          <cell r="F123">
            <v>63.08</v>
          </cell>
          <cell r="G123">
            <v>64.34</v>
          </cell>
          <cell r="H123">
            <v>64.34</v>
          </cell>
          <cell r="I123">
            <v>64.34</v>
          </cell>
          <cell r="J123">
            <v>62.29</v>
          </cell>
          <cell r="K123">
            <v>64.34</v>
          </cell>
        </row>
        <row r="124">
          <cell r="D124" t="str">
            <v>bas70pe2PVESI</v>
          </cell>
          <cell r="E124">
            <v>0</v>
          </cell>
          <cell r="F124">
            <v>0</v>
          </cell>
          <cell r="G124">
            <v>0</v>
          </cell>
          <cell r="H124">
            <v>0</v>
          </cell>
          <cell r="I124">
            <v>0</v>
          </cell>
          <cell r="J124">
            <v>15.95</v>
          </cell>
          <cell r="K124">
            <v>19.84</v>
          </cell>
        </row>
        <row r="125">
          <cell r="D125" t="str">
            <v>bas70pe2WasteESI</v>
          </cell>
          <cell r="E125">
            <v>12.8</v>
          </cell>
          <cell r="F125">
            <v>23.65</v>
          </cell>
          <cell r="G125">
            <v>23.18</v>
          </cell>
          <cell r="H125">
            <v>32.83</v>
          </cell>
          <cell r="I125">
            <v>32.83</v>
          </cell>
          <cell r="J125">
            <v>32.83</v>
          </cell>
          <cell r="K125">
            <v>32.83</v>
          </cell>
        </row>
        <row r="126">
          <cell r="D126" t="str">
            <v>bas70pe2WaveESI</v>
          </cell>
          <cell r="E126">
            <v>0</v>
          </cell>
          <cell r="F126">
            <v>0</v>
          </cell>
          <cell r="G126">
            <v>0</v>
          </cell>
          <cell r="H126">
            <v>0.52</v>
          </cell>
          <cell r="I126">
            <v>0.87</v>
          </cell>
          <cell r="J126">
            <v>0.87</v>
          </cell>
          <cell r="K126">
            <v>0.87</v>
          </cell>
        </row>
        <row r="127">
          <cell r="D127" t="str">
            <v>BASE-45BiomassESI</v>
          </cell>
          <cell r="E127">
            <v>1.51</v>
          </cell>
          <cell r="F127">
            <v>3.09</v>
          </cell>
          <cell r="G127">
            <v>1.22</v>
          </cell>
          <cell r="H127">
            <v>2.78</v>
          </cell>
          <cell r="I127">
            <v>180.04</v>
          </cell>
          <cell r="J127">
            <v>180.04</v>
          </cell>
          <cell r="K127">
            <v>180.04</v>
          </cell>
        </row>
        <row r="128">
          <cell r="D128" t="str">
            <v>BASE-45Domestic CHPESI</v>
          </cell>
          <cell r="E128">
            <v>0</v>
          </cell>
          <cell r="F128">
            <v>15</v>
          </cell>
          <cell r="G128">
            <v>30</v>
          </cell>
          <cell r="H128">
            <v>45.47</v>
          </cell>
          <cell r="I128">
            <v>41.33</v>
          </cell>
          <cell r="J128">
            <v>37.56</v>
          </cell>
          <cell r="K128">
            <v>33.59</v>
          </cell>
        </row>
        <row r="129">
          <cell r="D129" t="str">
            <v>BASE-45Ex. CoalESI</v>
          </cell>
          <cell r="E129">
            <v>413</v>
          </cell>
          <cell r="F129">
            <v>412.93</v>
          </cell>
          <cell r="G129">
            <v>302.98</v>
          </cell>
          <cell r="H129">
            <v>0</v>
          </cell>
          <cell r="I129">
            <v>0</v>
          </cell>
          <cell r="J129">
            <v>0</v>
          </cell>
          <cell r="K129">
            <v>0</v>
          </cell>
        </row>
        <row r="130">
          <cell r="D130" t="str">
            <v>BASE-45GTCCESI</v>
          </cell>
          <cell r="E130">
            <v>475.16</v>
          </cell>
          <cell r="F130">
            <v>495.62</v>
          </cell>
          <cell r="G130">
            <v>714.15</v>
          </cell>
          <cell r="H130">
            <v>1099.34</v>
          </cell>
          <cell r="I130">
            <v>648.9</v>
          </cell>
          <cell r="J130">
            <v>268.52</v>
          </cell>
          <cell r="K130">
            <v>324.29</v>
          </cell>
        </row>
        <row r="131">
          <cell r="D131" t="str">
            <v>BASE-45HydroESI</v>
          </cell>
          <cell r="E131">
            <v>18.4</v>
          </cell>
          <cell r="F131">
            <v>25.25</v>
          </cell>
          <cell r="G131">
            <v>25.25</v>
          </cell>
          <cell r="H131">
            <v>25.25</v>
          </cell>
          <cell r="I131">
            <v>25.79</v>
          </cell>
          <cell r="J131">
            <v>25.79</v>
          </cell>
          <cell r="K131">
            <v>25.79</v>
          </cell>
        </row>
        <row r="132">
          <cell r="D132" t="str">
            <v>BASE-45Industry CHPESI</v>
          </cell>
          <cell r="E132">
            <v>73</v>
          </cell>
          <cell r="F132">
            <v>120</v>
          </cell>
          <cell r="G132">
            <v>150</v>
          </cell>
          <cell r="H132">
            <v>150</v>
          </cell>
          <cell r="I132">
            <v>140</v>
          </cell>
          <cell r="J132">
            <v>130</v>
          </cell>
          <cell r="K132">
            <v>120</v>
          </cell>
        </row>
        <row r="133">
          <cell r="D133" t="str">
            <v>BASE-45NuclearESI</v>
          </cell>
          <cell r="E133">
            <v>295.87</v>
          </cell>
          <cell r="F133">
            <v>201.19</v>
          </cell>
          <cell r="G133">
            <v>99.26</v>
          </cell>
          <cell r="H133">
            <v>32.19</v>
          </cell>
          <cell r="I133">
            <v>99.61</v>
          </cell>
          <cell r="J133">
            <v>518.94</v>
          </cell>
          <cell r="K133">
            <v>537.73</v>
          </cell>
        </row>
        <row r="134">
          <cell r="D134" t="str">
            <v>BASE-45Offshore windESI</v>
          </cell>
          <cell r="E134">
            <v>0</v>
          </cell>
          <cell r="F134">
            <v>0</v>
          </cell>
          <cell r="G134">
            <v>0</v>
          </cell>
          <cell r="H134">
            <v>0</v>
          </cell>
          <cell r="I134">
            <v>228.76</v>
          </cell>
          <cell r="J134">
            <v>228.76</v>
          </cell>
          <cell r="K134">
            <v>230.52</v>
          </cell>
        </row>
        <row r="135">
          <cell r="D135" t="str">
            <v>BASE-45Onshore windESI</v>
          </cell>
          <cell r="E135">
            <v>3.4</v>
          </cell>
          <cell r="F135">
            <v>63.08</v>
          </cell>
          <cell r="G135">
            <v>64.34</v>
          </cell>
          <cell r="H135">
            <v>64.34</v>
          </cell>
          <cell r="I135">
            <v>64.34</v>
          </cell>
          <cell r="J135">
            <v>64.34</v>
          </cell>
          <cell r="K135">
            <v>64.34</v>
          </cell>
        </row>
        <row r="136">
          <cell r="D136" t="str">
            <v>BASE-45PVESI</v>
          </cell>
          <cell r="E136">
            <v>0</v>
          </cell>
          <cell r="F136">
            <v>0</v>
          </cell>
          <cell r="G136">
            <v>0</v>
          </cell>
          <cell r="H136">
            <v>0</v>
          </cell>
          <cell r="I136">
            <v>0</v>
          </cell>
          <cell r="J136">
            <v>3.05</v>
          </cell>
          <cell r="K136">
            <v>3.05</v>
          </cell>
        </row>
        <row r="137">
          <cell r="D137" t="str">
            <v>BASE-45WasteESI</v>
          </cell>
          <cell r="E137">
            <v>12.8</v>
          </cell>
          <cell r="F137">
            <v>23.65</v>
          </cell>
          <cell r="G137">
            <v>23.18</v>
          </cell>
          <cell r="H137">
            <v>23.74</v>
          </cell>
          <cell r="I137">
            <v>32.83</v>
          </cell>
          <cell r="J137">
            <v>32.83</v>
          </cell>
          <cell r="K137">
            <v>32.83</v>
          </cell>
        </row>
        <row r="138">
          <cell r="D138" t="str">
            <v>BASE-45WaveESI</v>
          </cell>
          <cell r="E138">
            <v>0</v>
          </cell>
          <cell r="F138">
            <v>0</v>
          </cell>
          <cell r="G138">
            <v>0</v>
          </cell>
          <cell r="H138">
            <v>0.23</v>
          </cell>
          <cell r="I138">
            <v>0.87</v>
          </cell>
          <cell r="J138">
            <v>0.87</v>
          </cell>
          <cell r="K138">
            <v>0.87</v>
          </cell>
        </row>
        <row r="139">
          <cell r="D139" t="str">
            <v>BASE-60BiomassESI</v>
          </cell>
          <cell r="E139">
            <v>1.51</v>
          </cell>
          <cell r="F139">
            <v>3.09</v>
          </cell>
          <cell r="G139">
            <v>1.22</v>
          </cell>
          <cell r="H139">
            <v>29.81</v>
          </cell>
          <cell r="I139">
            <v>179.3</v>
          </cell>
          <cell r="J139">
            <v>180.04</v>
          </cell>
          <cell r="K139">
            <v>180.04</v>
          </cell>
        </row>
        <row r="140">
          <cell r="D140" t="str">
            <v>BASE-60Domestic CHPESI</v>
          </cell>
          <cell r="E140">
            <v>0</v>
          </cell>
          <cell r="F140">
            <v>15</v>
          </cell>
          <cell r="G140">
            <v>30</v>
          </cell>
          <cell r="H140">
            <v>44.8</v>
          </cell>
          <cell r="I140">
            <v>40.66</v>
          </cell>
          <cell r="J140">
            <v>36.14</v>
          </cell>
          <cell r="K140">
            <v>32.21</v>
          </cell>
        </row>
        <row r="141">
          <cell r="D141" t="str">
            <v>BASE-60Ex. CoalESI</v>
          </cell>
          <cell r="E141">
            <v>413</v>
          </cell>
          <cell r="F141">
            <v>412.93</v>
          </cell>
          <cell r="G141">
            <v>302.98</v>
          </cell>
          <cell r="H141">
            <v>0</v>
          </cell>
          <cell r="I141">
            <v>0</v>
          </cell>
          <cell r="J141">
            <v>0</v>
          </cell>
          <cell r="K141">
            <v>0</v>
          </cell>
        </row>
        <row r="142">
          <cell r="D142" t="str">
            <v>BASE-60GTCCESI</v>
          </cell>
          <cell r="E142">
            <v>475.16</v>
          </cell>
          <cell r="F142">
            <v>495.62</v>
          </cell>
          <cell r="G142">
            <v>714.15</v>
          </cell>
          <cell r="H142">
            <v>610.63</v>
          </cell>
          <cell r="I142">
            <v>372.59</v>
          </cell>
          <cell r="J142">
            <v>0</v>
          </cell>
          <cell r="K142">
            <v>0</v>
          </cell>
        </row>
        <row r="143">
          <cell r="D143" t="str">
            <v>BASE-60GTCC (CO2 capture)ESI</v>
          </cell>
          <cell r="E143">
            <v>0</v>
          </cell>
          <cell r="F143">
            <v>0</v>
          </cell>
          <cell r="G143">
            <v>0</v>
          </cell>
          <cell r="H143">
            <v>0</v>
          </cell>
          <cell r="I143">
            <v>0</v>
          </cell>
          <cell r="J143">
            <v>229.63</v>
          </cell>
          <cell r="K143">
            <v>272.69</v>
          </cell>
        </row>
        <row r="144">
          <cell r="D144" t="str">
            <v>BASE-60HydroESI</v>
          </cell>
          <cell r="E144">
            <v>18.4</v>
          </cell>
          <cell r="F144">
            <v>25.25</v>
          </cell>
          <cell r="G144">
            <v>25.25</v>
          </cell>
          <cell r="H144">
            <v>25.79</v>
          </cell>
          <cell r="I144">
            <v>25.79</v>
          </cell>
          <cell r="J144">
            <v>24.77</v>
          </cell>
          <cell r="K144">
            <v>24.28</v>
          </cell>
        </row>
        <row r="145">
          <cell r="D145" t="str">
            <v>BASE-60Industry CHPESI</v>
          </cell>
          <cell r="E145">
            <v>73</v>
          </cell>
          <cell r="F145">
            <v>120</v>
          </cell>
          <cell r="G145">
            <v>150</v>
          </cell>
          <cell r="H145">
            <v>150</v>
          </cell>
          <cell r="I145">
            <v>140</v>
          </cell>
          <cell r="J145">
            <v>130</v>
          </cell>
          <cell r="K145">
            <v>120</v>
          </cell>
        </row>
        <row r="146">
          <cell r="D146" t="str">
            <v>BASE-60NuclearESI</v>
          </cell>
          <cell r="E146">
            <v>295.87</v>
          </cell>
          <cell r="F146">
            <v>201.19</v>
          </cell>
          <cell r="G146">
            <v>99.26</v>
          </cell>
          <cell r="H146">
            <v>340.24</v>
          </cell>
          <cell r="I146">
            <v>346.96</v>
          </cell>
          <cell r="J146">
            <v>527.65</v>
          </cell>
          <cell r="K146">
            <v>545.48</v>
          </cell>
        </row>
        <row r="147">
          <cell r="D147" t="str">
            <v>BASE-60Offshore windESI</v>
          </cell>
          <cell r="E147">
            <v>0</v>
          </cell>
          <cell r="F147">
            <v>0</v>
          </cell>
          <cell r="G147">
            <v>0</v>
          </cell>
          <cell r="H147">
            <v>137.46</v>
          </cell>
          <cell r="I147">
            <v>228.76</v>
          </cell>
          <cell r="J147">
            <v>228.76</v>
          </cell>
          <cell r="K147">
            <v>238.53</v>
          </cell>
        </row>
        <row r="148">
          <cell r="D148" t="str">
            <v>BASE-60Onshore windESI</v>
          </cell>
          <cell r="E148">
            <v>3.4</v>
          </cell>
          <cell r="F148">
            <v>63.08</v>
          </cell>
          <cell r="G148">
            <v>64.34</v>
          </cell>
          <cell r="H148">
            <v>64.34</v>
          </cell>
          <cell r="I148">
            <v>64.34</v>
          </cell>
          <cell r="J148">
            <v>64.34</v>
          </cell>
          <cell r="K148">
            <v>64.34</v>
          </cell>
        </row>
        <row r="149">
          <cell r="D149" t="str">
            <v>BASE-60PVESI</v>
          </cell>
          <cell r="E149">
            <v>0</v>
          </cell>
          <cell r="F149">
            <v>0</v>
          </cell>
          <cell r="G149">
            <v>0</v>
          </cell>
          <cell r="H149">
            <v>0</v>
          </cell>
          <cell r="I149">
            <v>0</v>
          </cell>
          <cell r="J149">
            <v>15.95</v>
          </cell>
          <cell r="K149">
            <v>19.84</v>
          </cell>
        </row>
        <row r="150">
          <cell r="D150" t="str">
            <v>BASE-60WasteESI</v>
          </cell>
          <cell r="E150">
            <v>12.8</v>
          </cell>
          <cell r="F150">
            <v>23.65</v>
          </cell>
          <cell r="G150">
            <v>23.18</v>
          </cell>
          <cell r="H150">
            <v>32.83</v>
          </cell>
          <cell r="I150">
            <v>32.83</v>
          </cell>
          <cell r="J150">
            <v>32.83</v>
          </cell>
          <cell r="K150">
            <v>32.83</v>
          </cell>
        </row>
        <row r="151">
          <cell r="D151" t="str">
            <v>BASE-60WaveESI</v>
          </cell>
          <cell r="E151">
            <v>0</v>
          </cell>
          <cell r="F151">
            <v>0</v>
          </cell>
          <cell r="G151">
            <v>0</v>
          </cell>
          <cell r="H151">
            <v>0.52</v>
          </cell>
          <cell r="I151">
            <v>0.87</v>
          </cell>
          <cell r="J151">
            <v>0.87</v>
          </cell>
          <cell r="K151">
            <v>0.87</v>
          </cell>
        </row>
        <row r="152">
          <cell r="D152" t="str">
            <v>BASE-70BiomassESI</v>
          </cell>
          <cell r="E152">
            <v>1.51</v>
          </cell>
          <cell r="F152">
            <v>3.09</v>
          </cell>
          <cell r="G152">
            <v>1.22</v>
          </cell>
          <cell r="H152">
            <v>29.81</v>
          </cell>
          <cell r="I152">
            <v>179.25</v>
          </cell>
          <cell r="J152">
            <v>184.89</v>
          </cell>
          <cell r="K152">
            <v>184.89</v>
          </cell>
        </row>
        <row r="153">
          <cell r="D153" t="str">
            <v>BASE-70Domestic CHPESI</v>
          </cell>
          <cell r="E153">
            <v>0</v>
          </cell>
          <cell r="F153">
            <v>15</v>
          </cell>
          <cell r="G153">
            <v>30</v>
          </cell>
          <cell r="H153">
            <v>41.29</v>
          </cell>
          <cell r="I153">
            <v>36.24</v>
          </cell>
          <cell r="J153">
            <v>10.61</v>
          </cell>
          <cell r="K153">
            <v>0</v>
          </cell>
        </row>
        <row r="154">
          <cell r="D154" t="str">
            <v>BASE-70Ex. CoalESI</v>
          </cell>
          <cell r="E154">
            <v>413</v>
          </cell>
          <cell r="F154">
            <v>412.93</v>
          </cell>
          <cell r="G154">
            <v>302.98</v>
          </cell>
          <cell r="H154">
            <v>0</v>
          </cell>
          <cell r="I154">
            <v>0</v>
          </cell>
          <cell r="J154">
            <v>0</v>
          </cell>
          <cell r="K154">
            <v>0</v>
          </cell>
        </row>
        <row r="155">
          <cell r="D155" t="str">
            <v>BASE-70GTCCESI</v>
          </cell>
          <cell r="E155">
            <v>475.16</v>
          </cell>
          <cell r="F155">
            <v>495.62</v>
          </cell>
          <cell r="G155">
            <v>712.98</v>
          </cell>
          <cell r="H155">
            <v>409.69</v>
          </cell>
          <cell r="I155">
            <v>0</v>
          </cell>
          <cell r="J155">
            <v>0</v>
          </cell>
          <cell r="K155">
            <v>0</v>
          </cell>
        </row>
        <row r="156">
          <cell r="D156" t="str">
            <v>BASE-70GTCC (CO2 capture)ESI</v>
          </cell>
          <cell r="E156">
            <v>0</v>
          </cell>
          <cell r="F156">
            <v>0</v>
          </cell>
          <cell r="G156">
            <v>0</v>
          </cell>
          <cell r="H156">
            <v>0</v>
          </cell>
          <cell r="I156">
            <v>214.34</v>
          </cell>
          <cell r="J156">
            <v>214.34</v>
          </cell>
          <cell r="K156">
            <v>150.56</v>
          </cell>
        </row>
        <row r="157">
          <cell r="D157" t="str">
            <v>BASE-70HydroESI</v>
          </cell>
          <cell r="E157">
            <v>18.4</v>
          </cell>
          <cell r="F157">
            <v>25.25</v>
          </cell>
          <cell r="G157">
            <v>25.25</v>
          </cell>
          <cell r="H157">
            <v>25.79</v>
          </cell>
          <cell r="I157">
            <v>20.48</v>
          </cell>
          <cell r="J157">
            <v>17.05</v>
          </cell>
          <cell r="K157">
            <v>19.24</v>
          </cell>
        </row>
        <row r="158">
          <cell r="D158" t="str">
            <v>BASE-70Industry CHPESI</v>
          </cell>
          <cell r="E158">
            <v>73</v>
          </cell>
          <cell r="F158">
            <v>120</v>
          </cell>
          <cell r="G158">
            <v>150</v>
          </cell>
          <cell r="H158">
            <v>150</v>
          </cell>
          <cell r="I158">
            <v>140</v>
          </cell>
          <cell r="J158">
            <v>31.46</v>
          </cell>
          <cell r="K158">
            <v>115.43</v>
          </cell>
        </row>
        <row r="159">
          <cell r="D159" t="str">
            <v>BASE-70NuclearESI</v>
          </cell>
          <cell r="E159">
            <v>295.87</v>
          </cell>
          <cell r="F159">
            <v>201.19</v>
          </cell>
          <cell r="G159">
            <v>99.26</v>
          </cell>
          <cell r="H159">
            <v>538.08</v>
          </cell>
          <cell r="I159">
            <v>513.47</v>
          </cell>
          <cell r="J159">
            <v>746.83</v>
          </cell>
          <cell r="K159">
            <v>789.57</v>
          </cell>
        </row>
        <row r="160">
          <cell r="D160" t="str">
            <v>BASE-70Offshore windESI</v>
          </cell>
          <cell r="E160">
            <v>0</v>
          </cell>
          <cell r="F160">
            <v>0</v>
          </cell>
          <cell r="G160">
            <v>0</v>
          </cell>
          <cell r="H160">
            <v>137.46</v>
          </cell>
          <cell r="I160">
            <v>228.76</v>
          </cell>
          <cell r="J160">
            <v>187.09</v>
          </cell>
          <cell r="K160">
            <v>191.95</v>
          </cell>
        </row>
        <row r="161">
          <cell r="D161" t="str">
            <v>BASE-70Onshore windESI</v>
          </cell>
          <cell r="E161">
            <v>3.4</v>
          </cell>
          <cell r="F161">
            <v>63.08</v>
          </cell>
          <cell r="G161">
            <v>64.34</v>
          </cell>
          <cell r="H161">
            <v>64.34</v>
          </cell>
          <cell r="I161">
            <v>64.34</v>
          </cell>
          <cell r="J161">
            <v>53.39</v>
          </cell>
          <cell r="K161">
            <v>64</v>
          </cell>
        </row>
        <row r="162">
          <cell r="D162" t="str">
            <v>BASE-70PVESI</v>
          </cell>
          <cell r="E162">
            <v>0</v>
          </cell>
          <cell r="F162">
            <v>0</v>
          </cell>
          <cell r="G162">
            <v>0</v>
          </cell>
          <cell r="H162">
            <v>0</v>
          </cell>
          <cell r="I162">
            <v>0</v>
          </cell>
          <cell r="J162">
            <v>15.95</v>
          </cell>
          <cell r="K162">
            <v>19.84</v>
          </cell>
        </row>
        <row r="163">
          <cell r="D163" t="str">
            <v>BASE-70WasteESI</v>
          </cell>
          <cell r="E163">
            <v>12.8</v>
          </cell>
          <cell r="F163">
            <v>23.65</v>
          </cell>
          <cell r="G163">
            <v>23.18</v>
          </cell>
          <cell r="H163">
            <v>32.83</v>
          </cell>
          <cell r="I163">
            <v>32.83</v>
          </cell>
          <cell r="J163">
            <v>32.83</v>
          </cell>
          <cell r="K163">
            <v>32.83</v>
          </cell>
        </row>
        <row r="164">
          <cell r="D164" t="str">
            <v>BASE-70WaveESI</v>
          </cell>
          <cell r="E164">
            <v>0</v>
          </cell>
          <cell r="F164">
            <v>0</v>
          </cell>
          <cell r="G164">
            <v>0</v>
          </cell>
          <cell r="H164">
            <v>0.52</v>
          </cell>
          <cell r="I164">
            <v>0.87</v>
          </cell>
          <cell r="J164">
            <v>0.87</v>
          </cell>
          <cell r="K164">
            <v>0.87</v>
          </cell>
        </row>
        <row r="165">
          <cell r="D165" t="str">
            <v>base-eeBiomassESI</v>
          </cell>
          <cell r="E165">
            <v>1.51</v>
          </cell>
          <cell r="F165">
            <v>4.65</v>
          </cell>
          <cell r="G165">
            <v>2.78</v>
          </cell>
          <cell r="H165">
            <v>0.28</v>
          </cell>
          <cell r="I165">
            <v>56.89</v>
          </cell>
          <cell r="J165">
            <v>56.89</v>
          </cell>
          <cell r="K165">
            <v>56.89</v>
          </cell>
        </row>
        <row r="166">
          <cell r="D166" t="str">
            <v>base-eeEx. CoalESI</v>
          </cell>
          <cell r="E166">
            <v>413</v>
          </cell>
          <cell r="F166">
            <v>412.93</v>
          </cell>
          <cell r="G166">
            <v>302.98</v>
          </cell>
          <cell r="H166">
            <v>0</v>
          </cell>
          <cell r="I166">
            <v>0</v>
          </cell>
          <cell r="J166">
            <v>0</v>
          </cell>
          <cell r="K166">
            <v>0</v>
          </cell>
        </row>
        <row r="167">
          <cell r="D167" t="str">
            <v>base-eeGTCCESI</v>
          </cell>
          <cell r="E167">
            <v>475.16</v>
          </cell>
          <cell r="F167">
            <v>563.21</v>
          </cell>
          <cell r="G167">
            <v>875.39</v>
          </cell>
          <cell r="H167">
            <v>1328.39</v>
          </cell>
          <cell r="I167">
            <v>1403.61</v>
          </cell>
          <cell r="J167">
            <v>1510.22</v>
          </cell>
          <cell r="K167">
            <v>1630.73</v>
          </cell>
        </row>
        <row r="168">
          <cell r="D168" t="str">
            <v>base-eeHydroESI</v>
          </cell>
          <cell r="E168">
            <v>18.4</v>
          </cell>
          <cell r="F168">
            <v>25.25</v>
          </cell>
          <cell r="G168">
            <v>25.25</v>
          </cell>
          <cell r="H168">
            <v>25.25</v>
          </cell>
          <cell r="I168">
            <v>25.25</v>
          </cell>
          <cell r="J168">
            <v>25.25</v>
          </cell>
          <cell r="K168">
            <v>25.25</v>
          </cell>
        </row>
        <row r="169">
          <cell r="D169" t="str">
            <v>base-eeIndustry CHPESI</v>
          </cell>
          <cell r="E169">
            <v>73</v>
          </cell>
          <cell r="F169">
            <v>120</v>
          </cell>
          <cell r="G169">
            <v>150</v>
          </cell>
          <cell r="H169">
            <v>150</v>
          </cell>
          <cell r="I169">
            <v>140</v>
          </cell>
          <cell r="J169">
            <v>130</v>
          </cell>
          <cell r="K169">
            <v>120</v>
          </cell>
        </row>
        <row r="170">
          <cell r="D170" t="str">
            <v>base-eeNuclearESI</v>
          </cell>
          <cell r="E170">
            <v>295.87</v>
          </cell>
          <cell r="F170">
            <v>201.19</v>
          </cell>
          <cell r="G170">
            <v>99.26</v>
          </cell>
          <cell r="H170">
            <v>32.19</v>
          </cell>
          <cell r="I170">
            <v>0</v>
          </cell>
          <cell r="J170">
            <v>0</v>
          </cell>
          <cell r="K170">
            <v>0</v>
          </cell>
        </row>
        <row r="171">
          <cell r="D171" t="str">
            <v>base-eeOnshore windESI</v>
          </cell>
          <cell r="E171">
            <v>3.4</v>
          </cell>
          <cell r="F171">
            <v>64.34</v>
          </cell>
          <cell r="G171">
            <v>64.34</v>
          </cell>
          <cell r="H171">
            <v>64.34</v>
          </cell>
          <cell r="I171">
            <v>64.34</v>
          </cell>
          <cell r="J171">
            <v>64.34</v>
          </cell>
          <cell r="K171">
            <v>64.34</v>
          </cell>
        </row>
        <row r="172">
          <cell r="D172" t="str">
            <v>base-eeWasteESI</v>
          </cell>
          <cell r="E172">
            <v>12.8</v>
          </cell>
          <cell r="F172">
            <v>28.33</v>
          </cell>
          <cell r="G172">
            <v>23.18</v>
          </cell>
          <cell r="H172">
            <v>23.74</v>
          </cell>
          <cell r="I172">
            <v>23.74</v>
          </cell>
          <cell r="J172">
            <v>23.74</v>
          </cell>
          <cell r="K172">
            <v>23.74</v>
          </cell>
        </row>
        <row r="173">
          <cell r="D173" t="str">
            <v>base-eeWaveESI</v>
          </cell>
          <cell r="E173">
            <v>0</v>
          </cell>
          <cell r="F173">
            <v>0</v>
          </cell>
          <cell r="G173">
            <v>0</v>
          </cell>
          <cell r="H173">
            <v>0.23</v>
          </cell>
          <cell r="I173">
            <v>0.23</v>
          </cell>
          <cell r="J173">
            <v>0.23</v>
          </cell>
          <cell r="K173">
            <v>0.23</v>
          </cell>
        </row>
        <row r="174">
          <cell r="D174" t="str">
            <v>BASE0BiomassESI</v>
          </cell>
          <cell r="E174">
            <v>1.51</v>
          </cell>
          <cell r="F174">
            <v>3.09</v>
          </cell>
          <cell r="G174">
            <v>1.22</v>
          </cell>
          <cell r="H174">
            <v>0.28</v>
          </cell>
          <cell r="I174">
            <v>56.89</v>
          </cell>
          <cell r="J174">
            <v>56.89</v>
          </cell>
          <cell r="K174">
            <v>56.89</v>
          </cell>
        </row>
        <row r="175">
          <cell r="D175" t="str">
            <v>BASE0Domestic CHPESI</v>
          </cell>
          <cell r="E175">
            <v>0</v>
          </cell>
          <cell r="F175">
            <v>15</v>
          </cell>
          <cell r="G175">
            <v>30</v>
          </cell>
          <cell r="H175">
            <v>47.47</v>
          </cell>
          <cell r="I175">
            <v>44.74</v>
          </cell>
          <cell r="J175">
            <v>42.58</v>
          </cell>
          <cell r="K175">
            <v>40.05</v>
          </cell>
        </row>
        <row r="176">
          <cell r="D176" t="str">
            <v>BASE0Ex. CoalESI</v>
          </cell>
          <cell r="E176">
            <v>413</v>
          </cell>
          <cell r="F176">
            <v>412.93</v>
          </cell>
          <cell r="G176">
            <v>302.98</v>
          </cell>
          <cell r="H176">
            <v>0</v>
          </cell>
          <cell r="I176">
            <v>0</v>
          </cell>
          <cell r="J176">
            <v>0</v>
          </cell>
          <cell r="K176">
            <v>0</v>
          </cell>
        </row>
        <row r="177">
          <cell r="D177" t="str">
            <v>BASE0GTCCESI</v>
          </cell>
          <cell r="E177">
            <v>475.16</v>
          </cell>
          <cell r="F177">
            <v>495.62</v>
          </cell>
          <cell r="G177">
            <v>714.15</v>
          </cell>
          <cell r="H177">
            <v>1097.43</v>
          </cell>
          <cell r="I177">
            <v>1120.05</v>
          </cell>
          <cell r="J177">
            <v>1183.98</v>
          </cell>
          <cell r="K177">
            <v>1268.24</v>
          </cell>
        </row>
        <row r="178">
          <cell r="D178" t="str">
            <v>BASE0HydroESI</v>
          </cell>
          <cell r="E178">
            <v>18.4</v>
          </cell>
          <cell r="F178">
            <v>25.25</v>
          </cell>
          <cell r="G178">
            <v>25.25</v>
          </cell>
          <cell r="H178">
            <v>25.25</v>
          </cell>
          <cell r="I178">
            <v>25.25</v>
          </cell>
          <cell r="J178">
            <v>25.25</v>
          </cell>
          <cell r="K178">
            <v>25.25</v>
          </cell>
        </row>
        <row r="179">
          <cell r="D179" t="str">
            <v>BASE0Industry CHPESI</v>
          </cell>
          <cell r="E179">
            <v>73</v>
          </cell>
          <cell r="F179">
            <v>120</v>
          </cell>
          <cell r="G179">
            <v>150</v>
          </cell>
          <cell r="H179">
            <v>150</v>
          </cell>
          <cell r="I179">
            <v>140</v>
          </cell>
          <cell r="J179">
            <v>130</v>
          </cell>
          <cell r="K179">
            <v>120</v>
          </cell>
        </row>
        <row r="180">
          <cell r="D180" t="str">
            <v>BASE0NuclearESI</v>
          </cell>
          <cell r="E180">
            <v>295.87</v>
          </cell>
          <cell r="F180">
            <v>201.19</v>
          </cell>
          <cell r="G180">
            <v>99.26</v>
          </cell>
          <cell r="H180">
            <v>32.19</v>
          </cell>
          <cell r="I180">
            <v>0</v>
          </cell>
          <cell r="J180">
            <v>0</v>
          </cell>
          <cell r="K180">
            <v>0</v>
          </cell>
        </row>
        <row r="181">
          <cell r="D181" t="str">
            <v>BASE0Onshore windESI</v>
          </cell>
          <cell r="E181">
            <v>3.4</v>
          </cell>
          <cell r="F181">
            <v>63.08</v>
          </cell>
          <cell r="G181">
            <v>64.34</v>
          </cell>
          <cell r="H181">
            <v>64.34</v>
          </cell>
          <cell r="I181">
            <v>64.34</v>
          </cell>
          <cell r="J181">
            <v>64.34</v>
          </cell>
          <cell r="K181">
            <v>64.34</v>
          </cell>
        </row>
        <row r="182">
          <cell r="D182" t="str">
            <v>BASE0WasteESI</v>
          </cell>
          <cell r="E182">
            <v>12.8</v>
          </cell>
          <cell r="F182">
            <v>23.65</v>
          </cell>
          <cell r="G182">
            <v>23.18</v>
          </cell>
          <cell r="H182">
            <v>23.74</v>
          </cell>
          <cell r="I182">
            <v>23.74</v>
          </cell>
          <cell r="J182">
            <v>23.74</v>
          </cell>
          <cell r="K182">
            <v>23.74</v>
          </cell>
        </row>
        <row r="183">
          <cell r="D183" t="str">
            <v>BASE0WaveESI</v>
          </cell>
          <cell r="E183">
            <v>0</v>
          </cell>
          <cell r="F183">
            <v>0</v>
          </cell>
          <cell r="G183">
            <v>0</v>
          </cell>
          <cell r="H183">
            <v>0.23</v>
          </cell>
          <cell r="I183">
            <v>0.23</v>
          </cell>
          <cell r="J183">
            <v>0.23</v>
          </cell>
          <cell r="K183">
            <v>0.23</v>
          </cell>
        </row>
        <row r="184">
          <cell r="D184" t="str">
            <v>base0pe1BiomassESI</v>
          </cell>
          <cell r="E184">
            <v>1.51</v>
          </cell>
          <cell r="F184">
            <v>3.09</v>
          </cell>
          <cell r="G184">
            <v>44.42</v>
          </cell>
          <cell r="H184">
            <v>63.61</v>
          </cell>
          <cell r="I184">
            <v>61.74</v>
          </cell>
          <cell r="J184">
            <v>175.21</v>
          </cell>
          <cell r="K184">
            <v>180.04</v>
          </cell>
        </row>
        <row r="185">
          <cell r="D185" t="str">
            <v>base0pe1Coal IGCCESI</v>
          </cell>
          <cell r="E185">
            <v>0</v>
          </cell>
          <cell r="F185">
            <v>0</v>
          </cell>
          <cell r="G185">
            <v>0</v>
          </cell>
          <cell r="H185">
            <v>0</v>
          </cell>
          <cell r="I185">
            <v>0</v>
          </cell>
          <cell r="J185">
            <v>0</v>
          </cell>
          <cell r="K185">
            <v>66.62</v>
          </cell>
        </row>
        <row r="186">
          <cell r="D186" t="str">
            <v>base0pe1Domestic CHPESI</v>
          </cell>
          <cell r="E186">
            <v>0</v>
          </cell>
          <cell r="F186">
            <v>15</v>
          </cell>
          <cell r="G186">
            <v>30</v>
          </cell>
          <cell r="H186">
            <v>42.47</v>
          </cell>
          <cell r="I186">
            <v>39.75</v>
          </cell>
          <cell r="J186">
            <v>38.28</v>
          </cell>
          <cell r="K186">
            <v>38.42</v>
          </cell>
        </row>
        <row r="187">
          <cell r="D187" t="str">
            <v>base0pe1Ex. CoalESI</v>
          </cell>
          <cell r="E187">
            <v>413</v>
          </cell>
          <cell r="F187">
            <v>412.93</v>
          </cell>
          <cell r="G187">
            <v>302.98</v>
          </cell>
          <cell r="H187">
            <v>0</v>
          </cell>
          <cell r="I187">
            <v>0</v>
          </cell>
          <cell r="J187">
            <v>0</v>
          </cell>
          <cell r="K187">
            <v>0</v>
          </cell>
        </row>
        <row r="188">
          <cell r="D188" t="str">
            <v>base0pe1GTCCESI</v>
          </cell>
          <cell r="E188">
            <v>475.16</v>
          </cell>
          <cell r="F188">
            <v>495.62</v>
          </cell>
          <cell r="G188">
            <v>580.94</v>
          </cell>
          <cell r="H188">
            <v>629.01</v>
          </cell>
          <cell r="I188">
            <v>730.28</v>
          </cell>
          <cell r="J188">
            <v>782.8</v>
          </cell>
          <cell r="K188">
            <v>770.36</v>
          </cell>
        </row>
        <row r="189">
          <cell r="D189" t="str">
            <v>base0pe1HydroESI</v>
          </cell>
          <cell r="E189">
            <v>18.4</v>
          </cell>
          <cell r="F189">
            <v>25.25</v>
          </cell>
          <cell r="G189">
            <v>25.79</v>
          </cell>
          <cell r="H189">
            <v>25.79</v>
          </cell>
          <cell r="I189">
            <v>25.79</v>
          </cell>
          <cell r="J189">
            <v>25.79</v>
          </cell>
          <cell r="K189">
            <v>25.79</v>
          </cell>
        </row>
        <row r="190">
          <cell r="D190" t="str">
            <v>base0pe1Industry CHPESI</v>
          </cell>
          <cell r="E190">
            <v>73</v>
          </cell>
          <cell r="F190">
            <v>120</v>
          </cell>
          <cell r="G190">
            <v>150</v>
          </cell>
          <cell r="H190">
            <v>150</v>
          </cell>
          <cell r="I190">
            <v>140</v>
          </cell>
          <cell r="J190">
            <v>130</v>
          </cell>
          <cell r="K190">
            <v>120</v>
          </cell>
        </row>
        <row r="191">
          <cell r="D191" t="str">
            <v>base0pe1NuclearESI</v>
          </cell>
          <cell r="E191">
            <v>295.87</v>
          </cell>
          <cell r="F191">
            <v>201.19</v>
          </cell>
          <cell r="G191">
            <v>173.86</v>
          </cell>
          <cell r="H191">
            <v>281.6</v>
          </cell>
          <cell r="I191">
            <v>249.41</v>
          </cell>
          <cell r="J191">
            <v>249.41</v>
          </cell>
          <cell r="K191">
            <v>174.82</v>
          </cell>
        </row>
        <row r="192">
          <cell r="D192" t="str">
            <v>base0pe1Offshore windESI</v>
          </cell>
          <cell r="E192">
            <v>0</v>
          </cell>
          <cell r="F192">
            <v>0</v>
          </cell>
          <cell r="G192">
            <v>0</v>
          </cell>
          <cell r="H192">
            <v>137.46</v>
          </cell>
          <cell r="I192">
            <v>137.46</v>
          </cell>
          <cell r="J192">
            <v>15.45</v>
          </cell>
          <cell r="K192">
            <v>112.68</v>
          </cell>
        </row>
        <row r="193">
          <cell r="D193" t="str">
            <v>base0pe1Onshore windESI</v>
          </cell>
          <cell r="E193">
            <v>3.4</v>
          </cell>
          <cell r="F193">
            <v>63.08</v>
          </cell>
          <cell r="G193">
            <v>64.34</v>
          </cell>
          <cell r="H193">
            <v>64.34</v>
          </cell>
          <cell r="I193">
            <v>64.34</v>
          </cell>
          <cell r="J193">
            <v>64.34</v>
          </cell>
          <cell r="K193">
            <v>64.34</v>
          </cell>
        </row>
        <row r="194">
          <cell r="D194" t="str">
            <v>base0pe1WasteESI</v>
          </cell>
          <cell r="E194">
            <v>12.8</v>
          </cell>
          <cell r="F194">
            <v>23.65</v>
          </cell>
          <cell r="G194">
            <v>31.99</v>
          </cell>
          <cell r="H194">
            <v>32.83</v>
          </cell>
          <cell r="I194">
            <v>23.74</v>
          </cell>
          <cell r="J194">
            <v>32.83</v>
          </cell>
          <cell r="K194">
            <v>32.83</v>
          </cell>
        </row>
        <row r="195">
          <cell r="D195" t="str">
            <v>base0pe1WaveESI</v>
          </cell>
          <cell r="E195">
            <v>0</v>
          </cell>
          <cell r="F195">
            <v>0</v>
          </cell>
          <cell r="G195">
            <v>0.23</v>
          </cell>
          <cell r="H195">
            <v>0.52</v>
          </cell>
          <cell r="I195">
            <v>0.52</v>
          </cell>
          <cell r="J195">
            <v>0.52</v>
          </cell>
          <cell r="K195">
            <v>0.87</v>
          </cell>
        </row>
        <row r="196">
          <cell r="D196" t="str">
            <v>base0pe2BiomassESI</v>
          </cell>
          <cell r="E196">
            <v>1.51</v>
          </cell>
          <cell r="F196">
            <v>3.09</v>
          </cell>
          <cell r="G196">
            <v>1.22</v>
          </cell>
          <cell r="H196">
            <v>2.78</v>
          </cell>
          <cell r="I196">
            <v>59.39</v>
          </cell>
          <cell r="J196">
            <v>56.89</v>
          </cell>
          <cell r="K196">
            <v>56.89</v>
          </cell>
        </row>
        <row r="197">
          <cell r="D197" t="str">
            <v>base0pe2Domestic CHPESI</v>
          </cell>
          <cell r="E197">
            <v>0</v>
          </cell>
          <cell r="F197">
            <v>15</v>
          </cell>
          <cell r="G197">
            <v>30</v>
          </cell>
          <cell r="H197">
            <v>47.47</v>
          </cell>
          <cell r="I197">
            <v>44.74</v>
          </cell>
          <cell r="J197">
            <v>42.58</v>
          </cell>
          <cell r="K197">
            <v>40.05</v>
          </cell>
        </row>
        <row r="198">
          <cell r="D198" t="str">
            <v>base0pe2Ex. CoalESI</v>
          </cell>
          <cell r="E198">
            <v>413</v>
          </cell>
          <cell r="F198">
            <v>412.93</v>
          </cell>
          <cell r="G198">
            <v>302.98</v>
          </cell>
          <cell r="H198">
            <v>0</v>
          </cell>
          <cell r="I198">
            <v>0</v>
          </cell>
          <cell r="J198">
            <v>0</v>
          </cell>
          <cell r="K198">
            <v>0</v>
          </cell>
        </row>
        <row r="199">
          <cell r="D199" t="str">
            <v>base0pe2GTCCESI</v>
          </cell>
          <cell r="E199">
            <v>475.16</v>
          </cell>
          <cell r="F199">
            <v>495.62</v>
          </cell>
          <cell r="G199">
            <v>714.15</v>
          </cell>
          <cell r="H199">
            <v>1094.7</v>
          </cell>
          <cell r="I199">
            <v>1117.33</v>
          </cell>
          <cell r="J199">
            <v>1183.98</v>
          </cell>
          <cell r="K199">
            <v>1268.24</v>
          </cell>
        </row>
        <row r="200">
          <cell r="D200" t="str">
            <v>base0pe2HydroESI</v>
          </cell>
          <cell r="E200">
            <v>18.4</v>
          </cell>
          <cell r="F200">
            <v>25.25</v>
          </cell>
          <cell r="G200">
            <v>25.25</v>
          </cell>
          <cell r="H200">
            <v>25.25</v>
          </cell>
          <cell r="I200">
            <v>25.25</v>
          </cell>
          <cell r="J200">
            <v>25.25</v>
          </cell>
          <cell r="K200">
            <v>25.25</v>
          </cell>
        </row>
        <row r="201">
          <cell r="D201" t="str">
            <v>base0pe2Industry CHPESI</v>
          </cell>
          <cell r="E201">
            <v>73</v>
          </cell>
          <cell r="F201">
            <v>120</v>
          </cell>
          <cell r="G201">
            <v>150</v>
          </cell>
          <cell r="H201">
            <v>150</v>
          </cell>
          <cell r="I201">
            <v>140</v>
          </cell>
          <cell r="J201">
            <v>130</v>
          </cell>
          <cell r="K201">
            <v>120</v>
          </cell>
        </row>
        <row r="202">
          <cell r="D202" t="str">
            <v>base0pe2NuclearESI</v>
          </cell>
          <cell r="E202">
            <v>295.87</v>
          </cell>
          <cell r="F202">
            <v>201.19</v>
          </cell>
          <cell r="G202">
            <v>99.26</v>
          </cell>
          <cell r="H202">
            <v>32.19</v>
          </cell>
          <cell r="I202">
            <v>0</v>
          </cell>
          <cell r="J202">
            <v>0</v>
          </cell>
          <cell r="K202">
            <v>0</v>
          </cell>
        </row>
        <row r="203">
          <cell r="D203" t="str">
            <v>base0pe2Onshore windESI</v>
          </cell>
          <cell r="E203">
            <v>3.4</v>
          </cell>
          <cell r="F203">
            <v>63.08</v>
          </cell>
          <cell r="G203">
            <v>64.34</v>
          </cell>
          <cell r="H203">
            <v>64.34</v>
          </cell>
          <cell r="I203">
            <v>64.34</v>
          </cell>
          <cell r="J203">
            <v>64.34</v>
          </cell>
          <cell r="K203">
            <v>64.34</v>
          </cell>
        </row>
        <row r="204">
          <cell r="D204" t="str">
            <v>base0pe2WasteESI</v>
          </cell>
          <cell r="E204">
            <v>12.8</v>
          </cell>
          <cell r="F204">
            <v>23.65</v>
          </cell>
          <cell r="G204">
            <v>23.18</v>
          </cell>
          <cell r="H204">
            <v>23.74</v>
          </cell>
          <cell r="I204">
            <v>23.74</v>
          </cell>
          <cell r="J204">
            <v>23.74</v>
          </cell>
          <cell r="K204">
            <v>23.74</v>
          </cell>
        </row>
        <row r="205">
          <cell r="D205" t="str">
            <v>base0pe2WaveESI</v>
          </cell>
          <cell r="E205">
            <v>0</v>
          </cell>
          <cell r="F205">
            <v>0</v>
          </cell>
          <cell r="G205">
            <v>0</v>
          </cell>
          <cell r="H205">
            <v>0.23</v>
          </cell>
          <cell r="I205">
            <v>0.23</v>
          </cell>
          <cell r="J205">
            <v>0.23</v>
          </cell>
          <cell r="K205">
            <v>0.23</v>
          </cell>
        </row>
        <row r="206">
          <cell r="D206" t="str">
            <v>base45eeBiomassESI</v>
          </cell>
          <cell r="E206">
            <v>1.51</v>
          </cell>
          <cell r="F206">
            <v>5.87</v>
          </cell>
          <cell r="G206">
            <v>4</v>
          </cell>
          <cell r="H206">
            <v>29.81</v>
          </cell>
          <cell r="I206">
            <v>178.79</v>
          </cell>
          <cell r="J206">
            <v>180.04</v>
          </cell>
          <cell r="K206">
            <v>180.04</v>
          </cell>
        </row>
        <row r="207">
          <cell r="D207" t="str">
            <v>base45eeEx. CoalESI</v>
          </cell>
          <cell r="E207">
            <v>413</v>
          </cell>
          <cell r="F207">
            <v>412.93</v>
          </cell>
          <cell r="G207">
            <v>302.98</v>
          </cell>
          <cell r="H207">
            <v>0</v>
          </cell>
          <cell r="I207">
            <v>0</v>
          </cell>
          <cell r="J207">
            <v>0</v>
          </cell>
          <cell r="K207">
            <v>0</v>
          </cell>
        </row>
        <row r="208">
          <cell r="D208" t="str">
            <v>base45eeGTCCESI</v>
          </cell>
          <cell r="E208">
            <v>475.16</v>
          </cell>
          <cell r="F208">
            <v>563.21</v>
          </cell>
          <cell r="G208">
            <v>874.07</v>
          </cell>
          <cell r="H208">
            <v>1024.34</v>
          </cell>
          <cell r="I208">
            <v>456.77</v>
          </cell>
          <cell r="J208">
            <v>318.78</v>
          </cell>
          <cell r="K208">
            <v>424.39</v>
          </cell>
        </row>
        <row r="209">
          <cell r="D209" t="str">
            <v>base45eeHydroESI</v>
          </cell>
          <cell r="E209">
            <v>18.4</v>
          </cell>
          <cell r="F209">
            <v>25.25</v>
          </cell>
          <cell r="G209">
            <v>25.25</v>
          </cell>
          <cell r="H209">
            <v>25.79</v>
          </cell>
          <cell r="I209">
            <v>25.79</v>
          </cell>
          <cell r="J209">
            <v>25.79</v>
          </cell>
          <cell r="K209">
            <v>25.79</v>
          </cell>
        </row>
        <row r="210">
          <cell r="D210" t="str">
            <v>base45eeIndustry CHPESI</v>
          </cell>
          <cell r="E210">
            <v>73</v>
          </cell>
          <cell r="F210">
            <v>120</v>
          </cell>
          <cell r="G210">
            <v>150</v>
          </cell>
          <cell r="H210">
            <v>150</v>
          </cell>
          <cell r="I210">
            <v>140</v>
          </cell>
          <cell r="J210">
            <v>130</v>
          </cell>
          <cell r="K210">
            <v>120</v>
          </cell>
        </row>
        <row r="211">
          <cell r="D211" t="str">
            <v>base45eeNuclearESI</v>
          </cell>
          <cell r="E211">
            <v>295.87</v>
          </cell>
          <cell r="F211">
            <v>201.19</v>
          </cell>
          <cell r="G211">
            <v>99.26</v>
          </cell>
          <cell r="H211">
            <v>32.19</v>
          </cell>
          <cell r="I211">
            <v>362.67</v>
          </cell>
          <cell r="J211">
            <v>540.61</v>
          </cell>
          <cell r="K211">
            <v>540.61</v>
          </cell>
        </row>
        <row r="212">
          <cell r="D212" t="str">
            <v>base45eeOffshore windESI</v>
          </cell>
          <cell r="E212">
            <v>0</v>
          </cell>
          <cell r="F212">
            <v>0</v>
          </cell>
          <cell r="G212">
            <v>0</v>
          </cell>
          <cell r="H212">
            <v>137.46</v>
          </cell>
          <cell r="I212">
            <v>228.76</v>
          </cell>
          <cell r="J212">
            <v>228.76</v>
          </cell>
          <cell r="K212">
            <v>220.15</v>
          </cell>
        </row>
        <row r="213">
          <cell r="D213" t="str">
            <v>base45eeOnshore windESI</v>
          </cell>
          <cell r="E213">
            <v>3.4</v>
          </cell>
          <cell r="F213">
            <v>64.34</v>
          </cell>
          <cell r="G213">
            <v>64.34</v>
          </cell>
          <cell r="H213">
            <v>64.34</v>
          </cell>
          <cell r="I213">
            <v>64.34</v>
          </cell>
          <cell r="J213">
            <v>64.34</v>
          </cell>
          <cell r="K213">
            <v>64.34</v>
          </cell>
        </row>
        <row r="214">
          <cell r="D214" t="str">
            <v>base45eePVESI</v>
          </cell>
          <cell r="E214">
            <v>0</v>
          </cell>
          <cell r="F214">
            <v>0</v>
          </cell>
          <cell r="G214">
            <v>0</v>
          </cell>
          <cell r="H214">
            <v>0</v>
          </cell>
          <cell r="I214">
            <v>0</v>
          </cell>
          <cell r="J214">
            <v>3.05</v>
          </cell>
          <cell r="K214">
            <v>3.05</v>
          </cell>
        </row>
        <row r="215">
          <cell r="D215" t="str">
            <v>base45eeWasteESI</v>
          </cell>
          <cell r="E215">
            <v>12.8</v>
          </cell>
          <cell r="F215">
            <v>27.12</v>
          </cell>
          <cell r="G215">
            <v>23.18</v>
          </cell>
          <cell r="H215">
            <v>32.83</v>
          </cell>
          <cell r="I215">
            <v>32.83</v>
          </cell>
          <cell r="J215">
            <v>32.83</v>
          </cell>
          <cell r="K215">
            <v>32.83</v>
          </cell>
        </row>
        <row r="216">
          <cell r="D216" t="str">
            <v>base45eeWaveESI</v>
          </cell>
          <cell r="E216">
            <v>0</v>
          </cell>
          <cell r="F216">
            <v>0</v>
          </cell>
          <cell r="G216">
            <v>0</v>
          </cell>
          <cell r="H216">
            <v>0.52</v>
          </cell>
          <cell r="I216">
            <v>0.87</v>
          </cell>
          <cell r="J216">
            <v>0.87</v>
          </cell>
          <cell r="K216">
            <v>0.87</v>
          </cell>
        </row>
        <row r="217">
          <cell r="D217" t="str">
            <v>base60eeBiomassESI</v>
          </cell>
          <cell r="E217">
            <v>1.51</v>
          </cell>
          <cell r="F217">
            <v>5.87</v>
          </cell>
          <cell r="G217">
            <v>4</v>
          </cell>
          <cell r="H217">
            <v>37.92</v>
          </cell>
          <cell r="I217">
            <v>178.98</v>
          </cell>
          <cell r="J217">
            <v>184.89</v>
          </cell>
          <cell r="K217">
            <v>184.89</v>
          </cell>
        </row>
        <row r="218">
          <cell r="D218" t="str">
            <v>base60eeEx. CoalESI</v>
          </cell>
          <cell r="E218">
            <v>413</v>
          </cell>
          <cell r="F218">
            <v>412.93</v>
          </cell>
          <cell r="G218">
            <v>302.98</v>
          </cell>
          <cell r="H218">
            <v>0</v>
          </cell>
          <cell r="I218">
            <v>0</v>
          </cell>
          <cell r="J218">
            <v>0</v>
          </cell>
          <cell r="K218">
            <v>0</v>
          </cell>
        </row>
        <row r="219">
          <cell r="D219" t="str">
            <v>base60eeGTCCESI</v>
          </cell>
          <cell r="E219">
            <v>475.16</v>
          </cell>
          <cell r="F219">
            <v>563.21</v>
          </cell>
          <cell r="G219">
            <v>874.07</v>
          </cell>
          <cell r="H219">
            <v>509.09</v>
          </cell>
          <cell r="I219">
            <v>352.59</v>
          </cell>
          <cell r="J219">
            <v>0</v>
          </cell>
          <cell r="K219">
            <v>0</v>
          </cell>
        </row>
        <row r="220">
          <cell r="D220" t="str">
            <v>base60eeGTCC (CO2 capture)ESI</v>
          </cell>
          <cell r="E220">
            <v>0</v>
          </cell>
          <cell r="F220">
            <v>0</v>
          </cell>
          <cell r="G220">
            <v>0</v>
          </cell>
          <cell r="H220">
            <v>0</v>
          </cell>
          <cell r="I220">
            <v>0</v>
          </cell>
          <cell r="J220">
            <v>300.26</v>
          </cell>
          <cell r="K220">
            <v>347.92</v>
          </cell>
        </row>
        <row r="221">
          <cell r="D221" t="str">
            <v>base60eeHydroESI</v>
          </cell>
          <cell r="E221">
            <v>18.4</v>
          </cell>
          <cell r="F221">
            <v>25.25</v>
          </cell>
          <cell r="G221">
            <v>25.25</v>
          </cell>
          <cell r="H221">
            <v>25.79</v>
          </cell>
          <cell r="I221">
            <v>25.79</v>
          </cell>
          <cell r="J221">
            <v>19.24</v>
          </cell>
          <cell r="K221">
            <v>19.24</v>
          </cell>
        </row>
        <row r="222">
          <cell r="D222" t="str">
            <v>base60eeIndustry CHPESI</v>
          </cell>
          <cell r="E222">
            <v>73</v>
          </cell>
          <cell r="F222">
            <v>120</v>
          </cell>
          <cell r="G222">
            <v>150</v>
          </cell>
          <cell r="H222">
            <v>150</v>
          </cell>
          <cell r="I222">
            <v>140</v>
          </cell>
          <cell r="J222">
            <v>72.85</v>
          </cell>
          <cell r="K222">
            <v>64.36</v>
          </cell>
        </row>
        <row r="223">
          <cell r="D223" t="str">
            <v>base60eeNuclearESI</v>
          </cell>
          <cell r="E223">
            <v>295.87</v>
          </cell>
          <cell r="F223">
            <v>201.19</v>
          </cell>
          <cell r="G223">
            <v>99.26</v>
          </cell>
          <cell r="H223">
            <v>568.71</v>
          </cell>
          <cell r="I223">
            <v>536.52</v>
          </cell>
          <cell r="J223">
            <v>603.07</v>
          </cell>
          <cell r="K223">
            <v>620.58</v>
          </cell>
        </row>
        <row r="224">
          <cell r="D224" t="str">
            <v>base60eeOffshore windESI</v>
          </cell>
          <cell r="E224">
            <v>0</v>
          </cell>
          <cell r="F224">
            <v>0</v>
          </cell>
          <cell r="G224">
            <v>0</v>
          </cell>
          <cell r="H224">
            <v>137.46</v>
          </cell>
          <cell r="I224">
            <v>140.96</v>
          </cell>
          <cell r="J224">
            <v>228.29</v>
          </cell>
          <cell r="K224">
            <v>237.6</v>
          </cell>
        </row>
        <row r="225">
          <cell r="D225" t="str">
            <v>base60eeOnshore windESI</v>
          </cell>
          <cell r="E225">
            <v>3.4</v>
          </cell>
          <cell r="F225">
            <v>64.34</v>
          </cell>
          <cell r="G225">
            <v>64.34</v>
          </cell>
          <cell r="H225">
            <v>64.34</v>
          </cell>
          <cell r="I225">
            <v>64.34</v>
          </cell>
          <cell r="J225">
            <v>64.34</v>
          </cell>
          <cell r="K225">
            <v>64.34</v>
          </cell>
        </row>
        <row r="226">
          <cell r="D226" t="str">
            <v>base60eePVESI</v>
          </cell>
          <cell r="E226">
            <v>0</v>
          </cell>
          <cell r="F226">
            <v>0</v>
          </cell>
          <cell r="G226">
            <v>0</v>
          </cell>
          <cell r="H226">
            <v>0</v>
          </cell>
          <cell r="I226">
            <v>0</v>
          </cell>
          <cell r="J226">
            <v>15.95</v>
          </cell>
          <cell r="K226">
            <v>19.84</v>
          </cell>
        </row>
        <row r="227">
          <cell r="D227" t="str">
            <v>base60eeWasteESI</v>
          </cell>
          <cell r="E227">
            <v>12.8</v>
          </cell>
          <cell r="F227">
            <v>27.12</v>
          </cell>
          <cell r="G227">
            <v>23.18</v>
          </cell>
          <cell r="H227">
            <v>32.83</v>
          </cell>
          <cell r="I227">
            <v>32.83</v>
          </cell>
          <cell r="J227">
            <v>32.83</v>
          </cell>
          <cell r="K227">
            <v>32.83</v>
          </cell>
        </row>
        <row r="228">
          <cell r="D228" t="str">
            <v>base60eeWaveESI</v>
          </cell>
          <cell r="E228">
            <v>0</v>
          </cell>
          <cell r="F228">
            <v>0</v>
          </cell>
          <cell r="G228">
            <v>0</v>
          </cell>
          <cell r="H228">
            <v>0.52</v>
          </cell>
          <cell r="I228">
            <v>0.87</v>
          </cell>
          <cell r="J228">
            <v>0.87</v>
          </cell>
          <cell r="K228">
            <v>0.87</v>
          </cell>
        </row>
        <row r="229">
          <cell r="D229" t="str">
            <v>base70eeBiomassESI</v>
          </cell>
          <cell r="E229">
            <v>1.51</v>
          </cell>
          <cell r="F229">
            <v>5.87</v>
          </cell>
          <cell r="G229">
            <v>4</v>
          </cell>
          <cell r="H229">
            <v>63.61</v>
          </cell>
          <cell r="I229">
            <v>182.5</v>
          </cell>
          <cell r="J229">
            <v>184.89</v>
          </cell>
          <cell r="K229">
            <v>184.89</v>
          </cell>
        </row>
        <row r="230">
          <cell r="D230" t="str">
            <v>base70eeEx. CoalESI</v>
          </cell>
          <cell r="E230">
            <v>413</v>
          </cell>
          <cell r="F230">
            <v>412.93</v>
          </cell>
          <cell r="G230">
            <v>302.98</v>
          </cell>
          <cell r="H230">
            <v>0</v>
          </cell>
          <cell r="I230">
            <v>0</v>
          </cell>
          <cell r="J230">
            <v>0</v>
          </cell>
          <cell r="K230">
            <v>0</v>
          </cell>
        </row>
        <row r="231">
          <cell r="D231" t="str">
            <v>base70eeGTCCESI</v>
          </cell>
          <cell r="E231">
            <v>475.16</v>
          </cell>
          <cell r="F231">
            <v>563.21</v>
          </cell>
          <cell r="G231">
            <v>874.07</v>
          </cell>
          <cell r="H231">
            <v>453.75</v>
          </cell>
          <cell r="I231">
            <v>0</v>
          </cell>
          <cell r="J231">
            <v>0</v>
          </cell>
          <cell r="K231">
            <v>0</v>
          </cell>
        </row>
        <row r="232">
          <cell r="D232" t="str">
            <v>base70eeGTCC (CO2 capture)ESI</v>
          </cell>
          <cell r="E232">
            <v>0</v>
          </cell>
          <cell r="F232">
            <v>0</v>
          </cell>
          <cell r="G232">
            <v>0</v>
          </cell>
          <cell r="H232">
            <v>0</v>
          </cell>
          <cell r="I232">
            <v>232.51</v>
          </cell>
          <cell r="J232">
            <v>216.34</v>
          </cell>
          <cell r="K232">
            <v>168.9</v>
          </cell>
        </row>
        <row r="233">
          <cell r="D233" t="str">
            <v>base70eeHydroESI</v>
          </cell>
          <cell r="E233">
            <v>18.4</v>
          </cell>
          <cell r="F233">
            <v>25.25</v>
          </cell>
          <cell r="G233">
            <v>25.25</v>
          </cell>
          <cell r="H233">
            <v>25.79</v>
          </cell>
          <cell r="I233">
            <v>19.24</v>
          </cell>
          <cell r="J233">
            <v>17.05</v>
          </cell>
          <cell r="K233">
            <v>17.05</v>
          </cell>
        </row>
        <row r="234">
          <cell r="D234" t="str">
            <v>base70eeIndustry CHPESI</v>
          </cell>
          <cell r="E234">
            <v>73</v>
          </cell>
          <cell r="F234">
            <v>120</v>
          </cell>
          <cell r="G234">
            <v>150</v>
          </cell>
          <cell r="H234">
            <v>150</v>
          </cell>
          <cell r="I234">
            <v>140</v>
          </cell>
          <cell r="J234">
            <v>0</v>
          </cell>
          <cell r="K234">
            <v>14.56</v>
          </cell>
        </row>
        <row r="235">
          <cell r="D235" t="str">
            <v>base70eeIndustry FC CHPESI</v>
          </cell>
          <cell r="E235">
            <v>0</v>
          </cell>
          <cell r="F235">
            <v>0</v>
          </cell>
          <cell r="G235">
            <v>0</v>
          </cell>
          <cell r="H235">
            <v>0</v>
          </cell>
          <cell r="I235">
            <v>0</v>
          </cell>
          <cell r="J235">
            <v>18</v>
          </cell>
          <cell r="K235">
            <v>0</v>
          </cell>
        </row>
        <row r="236">
          <cell r="D236" t="str">
            <v>base70eeNuclearESI</v>
          </cell>
          <cell r="E236">
            <v>295.87</v>
          </cell>
          <cell r="F236">
            <v>201.19</v>
          </cell>
          <cell r="G236">
            <v>99.26</v>
          </cell>
          <cell r="H236">
            <v>568.71</v>
          </cell>
          <cell r="I236">
            <v>553.31</v>
          </cell>
          <cell r="J236">
            <v>842.7</v>
          </cell>
          <cell r="K236">
            <v>842.7</v>
          </cell>
        </row>
        <row r="237">
          <cell r="D237" t="str">
            <v>base70eeOffshore windESI</v>
          </cell>
          <cell r="E237">
            <v>0</v>
          </cell>
          <cell r="F237">
            <v>0</v>
          </cell>
          <cell r="G237">
            <v>0</v>
          </cell>
          <cell r="H237">
            <v>137.46</v>
          </cell>
          <cell r="I237">
            <v>228.66</v>
          </cell>
          <cell r="J237">
            <v>160.47</v>
          </cell>
          <cell r="K237">
            <v>178.54</v>
          </cell>
        </row>
        <row r="238">
          <cell r="D238" t="str">
            <v>base70eeOnshore windESI</v>
          </cell>
          <cell r="E238">
            <v>3.4</v>
          </cell>
          <cell r="F238">
            <v>64.34</v>
          </cell>
          <cell r="G238">
            <v>64.34</v>
          </cell>
          <cell r="H238">
            <v>64.34</v>
          </cell>
          <cell r="I238">
            <v>64.34</v>
          </cell>
          <cell r="J238">
            <v>54.2</v>
          </cell>
          <cell r="K238">
            <v>62.01</v>
          </cell>
        </row>
        <row r="239">
          <cell r="D239" t="str">
            <v>base70eePVESI</v>
          </cell>
          <cell r="E239">
            <v>0</v>
          </cell>
          <cell r="F239">
            <v>0</v>
          </cell>
          <cell r="G239">
            <v>0</v>
          </cell>
          <cell r="H239">
            <v>0</v>
          </cell>
          <cell r="I239">
            <v>0</v>
          </cell>
          <cell r="J239">
            <v>15.95</v>
          </cell>
          <cell r="K239">
            <v>19.84</v>
          </cell>
        </row>
        <row r="240">
          <cell r="D240" t="str">
            <v>base70eeWasteESI</v>
          </cell>
          <cell r="E240">
            <v>12.8</v>
          </cell>
          <cell r="F240">
            <v>27.12</v>
          </cell>
          <cell r="G240">
            <v>23.18</v>
          </cell>
          <cell r="H240">
            <v>32.83</v>
          </cell>
          <cell r="I240">
            <v>32.83</v>
          </cell>
          <cell r="J240">
            <v>32.83</v>
          </cell>
          <cell r="K240">
            <v>32.83</v>
          </cell>
        </row>
        <row r="241">
          <cell r="D241" t="str">
            <v>base70eeWaveESI</v>
          </cell>
          <cell r="E241">
            <v>0</v>
          </cell>
          <cell r="F241">
            <v>0</v>
          </cell>
          <cell r="G241">
            <v>0</v>
          </cell>
          <cell r="H241">
            <v>11.84</v>
          </cell>
          <cell r="I241">
            <v>17.04</v>
          </cell>
          <cell r="J241">
            <v>7.18</v>
          </cell>
          <cell r="K241">
            <v>101.46</v>
          </cell>
        </row>
        <row r="242">
          <cell r="D242" t="str">
            <v>GS-45BiomassESI</v>
          </cell>
          <cell r="E242">
            <v>1.51</v>
          </cell>
          <cell r="F242">
            <v>3.09</v>
          </cell>
          <cell r="G242">
            <v>1.22</v>
          </cell>
          <cell r="H242">
            <v>2.78</v>
          </cell>
          <cell r="I242">
            <v>152.09</v>
          </cell>
          <cell r="J242">
            <v>180.04</v>
          </cell>
          <cell r="K242">
            <v>180.04</v>
          </cell>
        </row>
        <row r="243">
          <cell r="D243" t="str">
            <v>GS-45Domestic CHPESI</v>
          </cell>
          <cell r="E243">
            <v>0</v>
          </cell>
          <cell r="F243">
            <v>15</v>
          </cell>
          <cell r="G243">
            <v>30</v>
          </cell>
          <cell r="H243">
            <v>48.13</v>
          </cell>
          <cell r="I243">
            <v>44.6</v>
          </cell>
          <cell r="J243">
            <v>40.85</v>
          </cell>
          <cell r="K243">
            <v>38.94</v>
          </cell>
        </row>
        <row r="244">
          <cell r="D244" t="str">
            <v>GS-45Ex. CoalESI</v>
          </cell>
          <cell r="E244">
            <v>413</v>
          </cell>
          <cell r="F244">
            <v>412.93</v>
          </cell>
          <cell r="G244">
            <v>302.98</v>
          </cell>
          <cell r="H244">
            <v>0</v>
          </cell>
          <cell r="I244">
            <v>0</v>
          </cell>
          <cell r="J244">
            <v>0</v>
          </cell>
          <cell r="K244">
            <v>0</v>
          </cell>
        </row>
        <row r="245">
          <cell r="D245" t="str">
            <v>GS-45GTCCESI</v>
          </cell>
          <cell r="E245">
            <v>475.16</v>
          </cell>
          <cell r="F245">
            <v>440.76</v>
          </cell>
          <cell r="G245">
            <v>599.56</v>
          </cell>
          <cell r="H245">
            <v>1010.37</v>
          </cell>
          <cell r="I245">
            <v>944.04</v>
          </cell>
          <cell r="J245">
            <v>401.46</v>
          </cell>
          <cell r="K245">
            <v>441.19</v>
          </cell>
        </row>
        <row r="246">
          <cell r="D246" t="str">
            <v>GS-45HydroESI</v>
          </cell>
          <cell r="E246">
            <v>18.4</v>
          </cell>
          <cell r="F246">
            <v>25.25</v>
          </cell>
          <cell r="G246">
            <v>25.25</v>
          </cell>
          <cell r="H246">
            <v>25.25</v>
          </cell>
          <cell r="I246">
            <v>25.25</v>
          </cell>
          <cell r="J246">
            <v>25.79</v>
          </cell>
          <cell r="K246">
            <v>25.79</v>
          </cell>
        </row>
        <row r="247">
          <cell r="D247" t="str">
            <v>GS-45Industry CHPESI</v>
          </cell>
          <cell r="E247">
            <v>73</v>
          </cell>
          <cell r="F247">
            <v>120</v>
          </cell>
          <cell r="G247">
            <v>150</v>
          </cell>
          <cell r="H247">
            <v>140</v>
          </cell>
          <cell r="I247">
            <v>130</v>
          </cell>
          <cell r="J247">
            <v>118.28</v>
          </cell>
          <cell r="K247">
            <v>109.13</v>
          </cell>
        </row>
        <row r="248">
          <cell r="D248" t="str">
            <v>GS-45NuclearESI</v>
          </cell>
          <cell r="E248">
            <v>295.87</v>
          </cell>
          <cell r="F248">
            <v>201.19</v>
          </cell>
          <cell r="G248">
            <v>99.26</v>
          </cell>
          <cell r="H248">
            <v>32.19</v>
          </cell>
          <cell r="I248">
            <v>0</v>
          </cell>
          <cell r="J248">
            <v>336.84</v>
          </cell>
          <cell r="K248">
            <v>374.04</v>
          </cell>
        </row>
        <row r="249">
          <cell r="D249" t="str">
            <v>GS-45Offshore windESI</v>
          </cell>
          <cell r="E249">
            <v>0</v>
          </cell>
          <cell r="F249">
            <v>0</v>
          </cell>
          <cell r="G249">
            <v>0</v>
          </cell>
          <cell r="H249">
            <v>0</v>
          </cell>
          <cell r="I249">
            <v>0</v>
          </cell>
          <cell r="J249">
            <v>228.76</v>
          </cell>
          <cell r="K249">
            <v>238.53</v>
          </cell>
        </row>
        <row r="250">
          <cell r="D250" t="str">
            <v>GS-45Onshore windESI</v>
          </cell>
          <cell r="E250">
            <v>3.4</v>
          </cell>
          <cell r="F250">
            <v>56.98</v>
          </cell>
          <cell r="G250">
            <v>64.34</v>
          </cell>
          <cell r="H250">
            <v>64.34</v>
          </cell>
          <cell r="I250">
            <v>64.34</v>
          </cell>
          <cell r="J250">
            <v>64.34</v>
          </cell>
          <cell r="K250">
            <v>64.34</v>
          </cell>
        </row>
        <row r="251">
          <cell r="D251" t="str">
            <v>GS-45WasteESI</v>
          </cell>
          <cell r="E251">
            <v>12.8</v>
          </cell>
          <cell r="F251">
            <v>23.65</v>
          </cell>
          <cell r="G251">
            <v>23.18</v>
          </cell>
          <cell r="H251">
            <v>23.74</v>
          </cell>
          <cell r="I251">
            <v>23.74</v>
          </cell>
          <cell r="J251">
            <v>32.83</v>
          </cell>
          <cell r="K251">
            <v>32.83</v>
          </cell>
        </row>
        <row r="252">
          <cell r="D252" t="str">
            <v>GS-45WaveESI</v>
          </cell>
          <cell r="E252">
            <v>0</v>
          </cell>
          <cell r="F252">
            <v>0</v>
          </cell>
          <cell r="G252">
            <v>0</v>
          </cell>
          <cell r="H252">
            <v>0.23</v>
          </cell>
          <cell r="I252">
            <v>0.23</v>
          </cell>
          <cell r="J252">
            <v>0.87</v>
          </cell>
          <cell r="K252">
            <v>0.87</v>
          </cell>
        </row>
        <row r="253">
          <cell r="D253" t="str">
            <v>gs-45eeBiomassESI</v>
          </cell>
          <cell r="E253">
            <v>1.51</v>
          </cell>
          <cell r="F253">
            <v>3.83</v>
          </cell>
          <cell r="G253">
            <v>1.96</v>
          </cell>
          <cell r="H253">
            <v>5.57</v>
          </cell>
          <cell r="I253">
            <v>180.04</v>
          </cell>
          <cell r="J253">
            <v>180.04</v>
          </cell>
          <cell r="K253">
            <v>180.04</v>
          </cell>
        </row>
        <row r="254">
          <cell r="D254" t="str">
            <v>gs-45eeEx. CoalESI</v>
          </cell>
          <cell r="E254">
            <v>413</v>
          </cell>
          <cell r="F254">
            <v>412.93</v>
          </cell>
          <cell r="G254">
            <v>302.98</v>
          </cell>
          <cell r="H254">
            <v>0</v>
          </cell>
          <cell r="I254">
            <v>0</v>
          </cell>
          <cell r="J254">
            <v>0</v>
          </cell>
          <cell r="K254">
            <v>0</v>
          </cell>
        </row>
        <row r="255">
          <cell r="D255" t="str">
            <v>gs-45eeGTCCESI</v>
          </cell>
          <cell r="E255">
            <v>475.16</v>
          </cell>
          <cell r="F255">
            <v>513.66</v>
          </cell>
          <cell r="G255">
            <v>769.94</v>
          </cell>
          <cell r="H255">
            <v>1231.53</v>
          </cell>
          <cell r="I255">
            <v>767.42</v>
          </cell>
          <cell r="J255">
            <v>221.26</v>
          </cell>
          <cell r="K255">
            <v>276.47</v>
          </cell>
        </row>
        <row r="256">
          <cell r="D256" t="str">
            <v>gs-45eeHydroESI</v>
          </cell>
          <cell r="E256">
            <v>18.4</v>
          </cell>
          <cell r="F256">
            <v>25.25</v>
          </cell>
          <cell r="G256">
            <v>25.25</v>
          </cell>
          <cell r="H256">
            <v>25.25</v>
          </cell>
          <cell r="I256">
            <v>25.79</v>
          </cell>
          <cell r="J256">
            <v>25.28</v>
          </cell>
          <cell r="K256">
            <v>25.79</v>
          </cell>
        </row>
        <row r="257">
          <cell r="D257" t="str">
            <v>gs-45eeIndustry CHPESI</v>
          </cell>
          <cell r="E257">
            <v>73</v>
          </cell>
          <cell r="F257">
            <v>120</v>
          </cell>
          <cell r="G257">
            <v>150</v>
          </cell>
          <cell r="H257">
            <v>140</v>
          </cell>
          <cell r="I257">
            <v>130</v>
          </cell>
          <cell r="J257">
            <v>104.4</v>
          </cell>
          <cell r="K257">
            <v>92.11</v>
          </cell>
        </row>
        <row r="258">
          <cell r="D258" t="str">
            <v>gs-45eeNuclearESI</v>
          </cell>
          <cell r="E258">
            <v>295.87</v>
          </cell>
          <cell r="F258">
            <v>201.19</v>
          </cell>
          <cell r="G258">
            <v>99.26</v>
          </cell>
          <cell r="H258">
            <v>32.19</v>
          </cell>
          <cell r="I258">
            <v>73.54</v>
          </cell>
          <cell r="J258">
            <v>581.16</v>
          </cell>
          <cell r="K258">
            <v>621.78</v>
          </cell>
        </row>
        <row r="259">
          <cell r="D259" t="str">
            <v>gs-45eeOffshore windESI</v>
          </cell>
          <cell r="E259">
            <v>0</v>
          </cell>
          <cell r="F259">
            <v>0</v>
          </cell>
          <cell r="G259">
            <v>0</v>
          </cell>
          <cell r="H259">
            <v>0</v>
          </cell>
          <cell r="I259">
            <v>228.76</v>
          </cell>
          <cell r="J259">
            <v>228.76</v>
          </cell>
          <cell r="K259">
            <v>230.52</v>
          </cell>
        </row>
        <row r="260">
          <cell r="D260" t="str">
            <v>gs-45eeOnshore windESI</v>
          </cell>
          <cell r="E260">
            <v>3.4</v>
          </cell>
          <cell r="F260">
            <v>64.34</v>
          </cell>
          <cell r="G260">
            <v>64.34</v>
          </cell>
          <cell r="H260">
            <v>64.34</v>
          </cell>
          <cell r="I260">
            <v>64.34</v>
          </cell>
          <cell r="J260">
            <v>64.34</v>
          </cell>
          <cell r="K260">
            <v>64.34</v>
          </cell>
        </row>
        <row r="261">
          <cell r="D261" t="str">
            <v>gs-45eePVESI</v>
          </cell>
          <cell r="E261">
            <v>0</v>
          </cell>
          <cell r="F261">
            <v>0</v>
          </cell>
          <cell r="G261">
            <v>0</v>
          </cell>
          <cell r="H261">
            <v>0</v>
          </cell>
          <cell r="I261">
            <v>0</v>
          </cell>
          <cell r="J261">
            <v>9.11</v>
          </cell>
          <cell r="K261">
            <v>9.11</v>
          </cell>
        </row>
        <row r="262">
          <cell r="D262" t="str">
            <v>gs-45eeWasteESI</v>
          </cell>
          <cell r="E262">
            <v>12.8</v>
          </cell>
          <cell r="F262">
            <v>23.65</v>
          </cell>
          <cell r="G262">
            <v>23.18</v>
          </cell>
          <cell r="H262">
            <v>23.74</v>
          </cell>
          <cell r="I262">
            <v>32.83</v>
          </cell>
          <cell r="J262">
            <v>32.83</v>
          </cell>
          <cell r="K262">
            <v>32.83</v>
          </cell>
        </row>
        <row r="263">
          <cell r="D263" t="str">
            <v>gs-45eeWaveESI</v>
          </cell>
          <cell r="E263">
            <v>0</v>
          </cell>
          <cell r="F263">
            <v>0</v>
          </cell>
          <cell r="G263">
            <v>0</v>
          </cell>
          <cell r="H263">
            <v>0.23</v>
          </cell>
          <cell r="I263">
            <v>0.87</v>
          </cell>
          <cell r="J263">
            <v>0.87</v>
          </cell>
          <cell r="K263">
            <v>0.87</v>
          </cell>
        </row>
        <row r="264">
          <cell r="D264" t="str">
            <v>GS-60BiomassESI</v>
          </cell>
          <cell r="E264">
            <v>1.51</v>
          </cell>
          <cell r="F264">
            <v>3.09</v>
          </cell>
          <cell r="G264">
            <v>1.22</v>
          </cell>
          <cell r="H264">
            <v>10.4</v>
          </cell>
          <cell r="I264">
            <v>180.04</v>
          </cell>
          <cell r="J264">
            <v>184.89</v>
          </cell>
          <cell r="K264">
            <v>184.89</v>
          </cell>
        </row>
        <row r="265">
          <cell r="D265" t="str">
            <v>GS-60Domestic CHPESI</v>
          </cell>
          <cell r="E265">
            <v>0</v>
          </cell>
          <cell r="F265">
            <v>15</v>
          </cell>
          <cell r="G265">
            <v>30</v>
          </cell>
          <cell r="H265">
            <v>45.47</v>
          </cell>
          <cell r="I265">
            <v>41.95</v>
          </cell>
          <cell r="J265">
            <v>37.65</v>
          </cell>
          <cell r="K265">
            <v>34.3</v>
          </cell>
        </row>
        <row r="266">
          <cell r="D266" t="str">
            <v>GS-60Ex. CoalESI</v>
          </cell>
          <cell r="E266">
            <v>413</v>
          </cell>
          <cell r="F266">
            <v>412.93</v>
          </cell>
          <cell r="G266">
            <v>302.98</v>
          </cell>
          <cell r="H266">
            <v>0</v>
          </cell>
          <cell r="I266">
            <v>0</v>
          </cell>
          <cell r="J266">
            <v>0</v>
          </cell>
          <cell r="K266">
            <v>0</v>
          </cell>
        </row>
        <row r="267">
          <cell r="D267" t="str">
            <v>GS-60GTCCESI</v>
          </cell>
          <cell r="E267">
            <v>475.16</v>
          </cell>
          <cell r="F267">
            <v>440.76</v>
          </cell>
          <cell r="G267">
            <v>599.56</v>
          </cell>
          <cell r="H267">
            <v>887</v>
          </cell>
          <cell r="I267">
            <v>263.88</v>
          </cell>
          <cell r="J267">
            <v>0</v>
          </cell>
          <cell r="K267">
            <v>0</v>
          </cell>
        </row>
        <row r="268">
          <cell r="D268" t="str">
            <v>GS-60GTCC (CO2 capture)ESI</v>
          </cell>
          <cell r="E268">
            <v>0</v>
          </cell>
          <cell r="F268">
            <v>0</v>
          </cell>
          <cell r="G268">
            <v>0</v>
          </cell>
          <cell r="H268">
            <v>0</v>
          </cell>
          <cell r="I268">
            <v>0</v>
          </cell>
          <cell r="J268">
            <v>168.07</v>
          </cell>
          <cell r="K268">
            <v>194.06</v>
          </cell>
        </row>
        <row r="269">
          <cell r="D269" t="str">
            <v>GS-60HydroESI</v>
          </cell>
          <cell r="E269">
            <v>18.4</v>
          </cell>
          <cell r="F269">
            <v>25.25</v>
          </cell>
          <cell r="G269">
            <v>25.25</v>
          </cell>
          <cell r="H269">
            <v>25.25</v>
          </cell>
          <cell r="I269">
            <v>25.79</v>
          </cell>
          <cell r="J269">
            <v>19.24</v>
          </cell>
          <cell r="K269">
            <v>19.24</v>
          </cell>
        </row>
        <row r="270">
          <cell r="D270" t="str">
            <v>GS-60Industry CHPESI</v>
          </cell>
          <cell r="E270">
            <v>73</v>
          </cell>
          <cell r="F270">
            <v>120</v>
          </cell>
          <cell r="G270">
            <v>150</v>
          </cell>
          <cell r="H270">
            <v>140</v>
          </cell>
          <cell r="I270">
            <v>130</v>
          </cell>
          <cell r="J270">
            <v>98.01</v>
          </cell>
          <cell r="K270">
            <v>83.87</v>
          </cell>
        </row>
        <row r="271">
          <cell r="D271" t="str">
            <v>GS-60NuclearESI</v>
          </cell>
          <cell r="E271">
            <v>295.87</v>
          </cell>
          <cell r="F271">
            <v>201.19</v>
          </cell>
          <cell r="G271">
            <v>99.26</v>
          </cell>
          <cell r="H271">
            <v>32.19</v>
          </cell>
          <cell r="I271">
            <v>342.01</v>
          </cell>
          <cell r="J271">
            <v>496.23</v>
          </cell>
          <cell r="K271">
            <v>560.33</v>
          </cell>
        </row>
        <row r="272">
          <cell r="D272" t="str">
            <v>GS-60Offshore windESI</v>
          </cell>
          <cell r="E272">
            <v>0</v>
          </cell>
          <cell r="F272">
            <v>0</v>
          </cell>
          <cell r="G272">
            <v>0</v>
          </cell>
          <cell r="H272">
            <v>102.91</v>
          </cell>
          <cell r="I272">
            <v>228.76</v>
          </cell>
          <cell r="J272">
            <v>228.62</v>
          </cell>
          <cell r="K272">
            <v>236.13</v>
          </cell>
        </row>
        <row r="273">
          <cell r="D273" t="str">
            <v>GS-60Onshore windESI</v>
          </cell>
          <cell r="E273">
            <v>3.4</v>
          </cell>
          <cell r="F273">
            <v>56.98</v>
          </cell>
          <cell r="G273">
            <v>64.34</v>
          </cell>
          <cell r="H273">
            <v>64.34</v>
          </cell>
          <cell r="I273">
            <v>64.34</v>
          </cell>
          <cell r="J273">
            <v>64.34</v>
          </cell>
          <cell r="K273">
            <v>64.34</v>
          </cell>
        </row>
        <row r="274">
          <cell r="D274" t="str">
            <v>GS-60PVESI</v>
          </cell>
          <cell r="E274">
            <v>0</v>
          </cell>
          <cell r="F274">
            <v>0</v>
          </cell>
          <cell r="G274">
            <v>0</v>
          </cell>
          <cell r="H274">
            <v>0</v>
          </cell>
          <cell r="I274">
            <v>0</v>
          </cell>
          <cell r="J274">
            <v>15.95</v>
          </cell>
          <cell r="K274">
            <v>19.84</v>
          </cell>
        </row>
        <row r="275">
          <cell r="D275" t="str">
            <v>GS-60WasteESI</v>
          </cell>
          <cell r="E275">
            <v>12.8</v>
          </cell>
          <cell r="F275">
            <v>23.65</v>
          </cell>
          <cell r="G275">
            <v>23.18</v>
          </cell>
          <cell r="H275">
            <v>32.83</v>
          </cell>
          <cell r="I275">
            <v>32.83</v>
          </cell>
          <cell r="J275">
            <v>32.83</v>
          </cell>
          <cell r="K275">
            <v>32.83</v>
          </cell>
        </row>
        <row r="276">
          <cell r="D276" t="str">
            <v>GS-60WaveESI</v>
          </cell>
          <cell r="E276">
            <v>0</v>
          </cell>
          <cell r="F276">
            <v>0</v>
          </cell>
          <cell r="G276">
            <v>0</v>
          </cell>
          <cell r="H276">
            <v>0.23</v>
          </cell>
          <cell r="I276">
            <v>52.74</v>
          </cell>
          <cell r="J276">
            <v>51.15</v>
          </cell>
          <cell r="K276">
            <v>26.8</v>
          </cell>
        </row>
        <row r="277">
          <cell r="D277" t="str">
            <v>gs-60eeBiomassESI</v>
          </cell>
          <cell r="E277">
            <v>1.51</v>
          </cell>
          <cell r="F277">
            <v>3.83</v>
          </cell>
          <cell r="G277">
            <v>1.96</v>
          </cell>
          <cell r="H277">
            <v>29.81</v>
          </cell>
          <cell r="I277">
            <v>179.3</v>
          </cell>
          <cell r="J277">
            <v>184.89</v>
          </cell>
          <cell r="K277">
            <v>184.89</v>
          </cell>
        </row>
        <row r="278">
          <cell r="D278" t="str">
            <v>gs-60eeEx. CoalESI</v>
          </cell>
          <cell r="E278">
            <v>413</v>
          </cell>
          <cell r="F278">
            <v>412.93</v>
          </cell>
          <cell r="G278">
            <v>302.98</v>
          </cell>
          <cell r="H278">
            <v>0</v>
          </cell>
          <cell r="I278">
            <v>0</v>
          </cell>
          <cell r="J278">
            <v>0</v>
          </cell>
          <cell r="K278">
            <v>0</v>
          </cell>
        </row>
        <row r="279">
          <cell r="D279" t="str">
            <v>gs-60eeGTCCESI</v>
          </cell>
          <cell r="E279">
            <v>475.16</v>
          </cell>
          <cell r="F279">
            <v>513.66</v>
          </cell>
          <cell r="G279">
            <v>769.94</v>
          </cell>
          <cell r="H279">
            <v>624.34</v>
          </cell>
          <cell r="I279">
            <v>196.13</v>
          </cell>
          <cell r="J279">
            <v>0</v>
          </cell>
          <cell r="K279">
            <v>0</v>
          </cell>
        </row>
        <row r="280">
          <cell r="D280" t="str">
            <v>gs-60eeGTCC (CO2 capture)ESI</v>
          </cell>
          <cell r="E280">
            <v>0</v>
          </cell>
          <cell r="F280">
            <v>0</v>
          </cell>
          <cell r="G280">
            <v>0</v>
          </cell>
          <cell r="H280">
            <v>0</v>
          </cell>
          <cell r="I280">
            <v>0</v>
          </cell>
          <cell r="J280">
            <v>219.75</v>
          </cell>
          <cell r="K280">
            <v>223.35</v>
          </cell>
        </row>
        <row r="281">
          <cell r="D281" t="str">
            <v>gs-60eeHydroESI</v>
          </cell>
          <cell r="E281">
            <v>18.4</v>
          </cell>
          <cell r="F281">
            <v>25.25</v>
          </cell>
          <cell r="G281">
            <v>25.25</v>
          </cell>
          <cell r="H281">
            <v>25.79</v>
          </cell>
          <cell r="I281">
            <v>25.69</v>
          </cell>
          <cell r="J281">
            <v>19.24</v>
          </cell>
          <cell r="K281">
            <v>19.24</v>
          </cell>
        </row>
        <row r="282">
          <cell r="D282" t="str">
            <v>gs-60eeIndustry CHPESI</v>
          </cell>
          <cell r="E282">
            <v>73</v>
          </cell>
          <cell r="F282">
            <v>120</v>
          </cell>
          <cell r="G282">
            <v>150</v>
          </cell>
          <cell r="H282">
            <v>140</v>
          </cell>
          <cell r="I282">
            <v>128.48</v>
          </cell>
          <cell r="J282">
            <v>46.7</v>
          </cell>
          <cell r="K282">
            <v>83.81</v>
          </cell>
        </row>
        <row r="283">
          <cell r="D283" t="str">
            <v>gs-60eeNuclearESI</v>
          </cell>
          <cell r="E283">
            <v>295.87</v>
          </cell>
          <cell r="F283">
            <v>201.19</v>
          </cell>
          <cell r="G283">
            <v>99.26</v>
          </cell>
          <cell r="H283">
            <v>332.78</v>
          </cell>
          <cell r="I283">
            <v>489.65</v>
          </cell>
          <cell r="J283">
            <v>602.05</v>
          </cell>
          <cell r="K283">
            <v>628.22</v>
          </cell>
        </row>
        <row r="284">
          <cell r="D284" t="str">
            <v>gs-60eeOffshore windESI</v>
          </cell>
          <cell r="E284">
            <v>0</v>
          </cell>
          <cell r="F284">
            <v>0</v>
          </cell>
          <cell r="G284">
            <v>0</v>
          </cell>
          <cell r="H284">
            <v>137.46</v>
          </cell>
          <cell r="I284">
            <v>228.76</v>
          </cell>
          <cell r="J284">
            <v>223.47</v>
          </cell>
          <cell r="K284">
            <v>238.53</v>
          </cell>
        </row>
        <row r="285">
          <cell r="D285" t="str">
            <v>gs-60eeOnshore windESI</v>
          </cell>
          <cell r="E285">
            <v>3.4</v>
          </cell>
          <cell r="F285">
            <v>64.34</v>
          </cell>
          <cell r="G285">
            <v>64.34</v>
          </cell>
          <cell r="H285">
            <v>64.34</v>
          </cell>
          <cell r="I285">
            <v>64.34</v>
          </cell>
          <cell r="J285">
            <v>57.02</v>
          </cell>
          <cell r="K285">
            <v>64.34</v>
          </cell>
        </row>
        <row r="286">
          <cell r="D286" t="str">
            <v>gs-60eePVESI</v>
          </cell>
          <cell r="E286">
            <v>0</v>
          </cell>
          <cell r="F286">
            <v>0</v>
          </cell>
          <cell r="G286">
            <v>0</v>
          </cell>
          <cell r="H286">
            <v>0</v>
          </cell>
          <cell r="I286">
            <v>0</v>
          </cell>
          <cell r="J286">
            <v>15.95</v>
          </cell>
          <cell r="K286">
            <v>19.84</v>
          </cell>
        </row>
        <row r="287">
          <cell r="D287" t="str">
            <v>gs-60eeWasteESI</v>
          </cell>
          <cell r="E287">
            <v>12.8</v>
          </cell>
          <cell r="F287">
            <v>23.65</v>
          </cell>
          <cell r="G287">
            <v>23.18</v>
          </cell>
          <cell r="H287">
            <v>32.83</v>
          </cell>
          <cell r="I287">
            <v>32.83</v>
          </cell>
          <cell r="J287">
            <v>32.83</v>
          </cell>
          <cell r="K287">
            <v>32.83</v>
          </cell>
        </row>
        <row r="288">
          <cell r="D288" t="str">
            <v>gs-60eeWaveESI</v>
          </cell>
          <cell r="E288">
            <v>0</v>
          </cell>
          <cell r="F288">
            <v>0</v>
          </cell>
          <cell r="G288">
            <v>0</v>
          </cell>
          <cell r="H288">
            <v>0.52</v>
          </cell>
          <cell r="I288">
            <v>44.92</v>
          </cell>
          <cell r="J288">
            <v>44.92</v>
          </cell>
          <cell r="K288">
            <v>20.95</v>
          </cell>
        </row>
        <row r="289">
          <cell r="D289" t="str">
            <v>gs-60pe1BiomassESI</v>
          </cell>
          <cell r="E289">
            <v>1.51</v>
          </cell>
          <cell r="F289">
            <v>3.09</v>
          </cell>
          <cell r="G289">
            <v>5.57</v>
          </cell>
          <cell r="H289">
            <v>29.81</v>
          </cell>
          <cell r="I289">
            <v>179.3</v>
          </cell>
          <cell r="J289">
            <v>184.89</v>
          </cell>
          <cell r="K289">
            <v>184.89</v>
          </cell>
        </row>
        <row r="290">
          <cell r="D290" t="str">
            <v>gs-60pe1Domestic CHPESI</v>
          </cell>
          <cell r="E290">
            <v>0</v>
          </cell>
          <cell r="F290">
            <v>15</v>
          </cell>
          <cell r="G290">
            <v>30</v>
          </cell>
          <cell r="H290">
            <v>43.47</v>
          </cell>
          <cell r="I290">
            <v>39.96</v>
          </cell>
          <cell r="J290">
            <v>37.66</v>
          </cell>
          <cell r="K290">
            <v>34.3</v>
          </cell>
        </row>
        <row r="291">
          <cell r="D291" t="str">
            <v>gs-60pe1Ex. CoalESI</v>
          </cell>
          <cell r="E291">
            <v>413</v>
          </cell>
          <cell r="F291">
            <v>412.93</v>
          </cell>
          <cell r="G291">
            <v>302.98</v>
          </cell>
          <cell r="H291">
            <v>0</v>
          </cell>
          <cell r="I291">
            <v>0</v>
          </cell>
          <cell r="J291">
            <v>0</v>
          </cell>
          <cell r="K291">
            <v>0</v>
          </cell>
        </row>
        <row r="292">
          <cell r="D292" t="str">
            <v>gs-60pe1GTCCESI</v>
          </cell>
          <cell r="E292">
            <v>475.16</v>
          </cell>
          <cell r="F292">
            <v>440.76</v>
          </cell>
          <cell r="G292">
            <v>587.91</v>
          </cell>
          <cell r="H292">
            <v>683.73</v>
          </cell>
          <cell r="I292">
            <v>314.46</v>
          </cell>
          <cell r="J292">
            <v>0</v>
          </cell>
          <cell r="K292">
            <v>0</v>
          </cell>
        </row>
        <row r="293">
          <cell r="D293" t="str">
            <v>gs-60pe1GTCC (CO2 capture)ESI</v>
          </cell>
          <cell r="E293">
            <v>0</v>
          </cell>
          <cell r="F293">
            <v>0</v>
          </cell>
          <cell r="G293">
            <v>0</v>
          </cell>
          <cell r="H293">
            <v>0</v>
          </cell>
          <cell r="I293">
            <v>0</v>
          </cell>
          <cell r="J293">
            <v>168.07</v>
          </cell>
          <cell r="K293">
            <v>194.06</v>
          </cell>
        </row>
        <row r="294">
          <cell r="D294" t="str">
            <v>gs-60pe1HydroESI</v>
          </cell>
          <cell r="E294">
            <v>18.4</v>
          </cell>
          <cell r="F294">
            <v>25.25</v>
          </cell>
          <cell r="G294">
            <v>25.25</v>
          </cell>
          <cell r="H294">
            <v>25.79</v>
          </cell>
          <cell r="I294">
            <v>25.79</v>
          </cell>
          <cell r="J294">
            <v>19.24</v>
          </cell>
          <cell r="K294">
            <v>19.24</v>
          </cell>
        </row>
        <row r="295">
          <cell r="D295" t="str">
            <v>gs-60pe1Industry CHPESI</v>
          </cell>
          <cell r="E295">
            <v>73</v>
          </cell>
          <cell r="F295">
            <v>120</v>
          </cell>
          <cell r="G295">
            <v>150</v>
          </cell>
          <cell r="H295">
            <v>140</v>
          </cell>
          <cell r="I295">
            <v>130</v>
          </cell>
          <cell r="J295">
            <v>98.01</v>
          </cell>
          <cell r="K295">
            <v>83.87</v>
          </cell>
        </row>
        <row r="296">
          <cell r="D296" t="str">
            <v>gs-60pe1NuclearESI</v>
          </cell>
          <cell r="E296">
            <v>295.87</v>
          </cell>
          <cell r="F296">
            <v>201.19</v>
          </cell>
          <cell r="G296">
            <v>99.26</v>
          </cell>
          <cell r="H296">
            <v>180.12</v>
          </cell>
          <cell r="I296">
            <v>334.16</v>
          </cell>
          <cell r="J296">
            <v>548.09</v>
          </cell>
          <cell r="K296">
            <v>586.27</v>
          </cell>
        </row>
        <row r="297">
          <cell r="D297" t="str">
            <v>gs-60pe1Offshore windESI</v>
          </cell>
          <cell r="E297">
            <v>0</v>
          </cell>
          <cell r="F297">
            <v>0</v>
          </cell>
          <cell r="G297">
            <v>0</v>
          </cell>
          <cell r="H297">
            <v>137.46</v>
          </cell>
          <cell r="I297">
            <v>228.76</v>
          </cell>
          <cell r="J297">
            <v>227.03</v>
          </cell>
          <cell r="K297">
            <v>236.13</v>
          </cell>
        </row>
        <row r="298">
          <cell r="D298" t="str">
            <v>gs-60pe1Onshore windESI</v>
          </cell>
          <cell r="E298">
            <v>3.4</v>
          </cell>
          <cell r="F298">
            <v>56.98</v>
          </cell>
          <cell r="G298">
            <v>64.34</v>
          </cell>
          <cell r="H298">
            <v>64.34</v>
          </cell>
          <cell r="I298">
            <v>64.34</v>
          </cell>
          <cell r="J298">
            <v>64.34</v>
          </cell>
          <cell r="K298">
            <v>64.34</v>
          </cell>
        </row>
        <row r="299">
          <cell r="D299" t="str">
            <v>gs-60pe1PVESI</v>
          </cell>
          <cell r="E299">
            <v>0</v>
          </cell>
          <cell r="F299">
            <v>0</v>
          </cell>
          <cell r="G299">
            <v>0</v>
          </cell>
          <cell r="H299">
            <v>0</v>
          </cell>
          <cell r="I299">
            <v>0</v>
          </cell>
          <cell r="J299">
            <v>15.95</v>
          </cell>
          <cell r="K299">
            <v>19.84</v>
          </cell>
        </row>
        <row r="300">
          <cell r="D300" t="str">
            <v>gs-60pe1WasteESI</v>
          </cell>
          <cell r="E300">
            <v>12.8</v>
          </cell>
          <cell r="F300">
            <v>23.65</v>
          </cell>
          <cell r="G300">
            <v>28.32</v>
          </cell>
          <cell r="H300">
            <v>32.83</v>
          </cell>
          <cell r="I300">
            <v>32.83</v>
          </cell>
          <cell r="J300">
            <v>32.83</v>
          </cell>
          <cell r="K300">
            <v>32.83</v>
          </cell>
        </row>
        <row r="301">
          <cell r="D301" t="str">
            <v>gs-60pe1WaveESI</v>
          </cell>
          <cell r="E301">
            <v>0</v>
          </cell>
          <cell r="F301">
            <v>0</v>
          </cell>
          <cell r="G301">
            <v>0.23</v>
          </cell>
          <cell r="H301">
            <v>0.52</v>
          </cell>
          <cell r="I301">
            <v>0.87</v>
          </cell>
          <cell r="J301">
            <v>0.87</v>
          </cell>
          <cell r="K301">
            <v>0.87</v>
          </cell>
        </row>
        <row r="302">
          <cell r="D302" t="str">
            <v>gs-60pe2BiomassESI</v>
          </cell>
          <cell r="E302">
            <v>1.51</v>
          </cell>
          <cell r="F302">
            <v>3.09</v>
          </cell>
          <cell r="G302">
            <v>1.22</v>
          </cell>
          <cell r="H302">
            <v>10.4</v>
          </cell>
          <cell r="I302">
            <v>180.04</v>
          </cell>
          <cell r="J302">
            <v>184.89</v>
          </cell>
          <cell r="K302">
            <v>184.89</v>
          </cell>
        </row>
        <row r="303">
          <cell r="D303" t="str">
            <v>gs-60pe2Domestic CHPESI</v>
          </cell>
          <cell r="E303">
            <v>0</v>
          </cell>
          <cell r="F303">
            <v>15</v>
          </cell>
          <cell r="G303">
            <v>30</v>
          </cell>
          <cell r="H303">
            <v>45.47</v>
          </cell>
          <cell r="I303">
            <v>41.95</v>
          </cell>
          <cell r="J303">
            <v>37.65</v>
          </cell>
          <cell r="K303">
            <v>34.3</v>
          </cell>
        </row>
        <row r="304">
          <cell r="D304" t="str">
            <v>gs-60pe2Ex. CoalESI</v>
          </cell>
          <cell r="E304">
            <v>413</v>
          </cell>
          <cell r="F304">
            <v>412.93</v>
          </cell>
          <cell r="G304">
            <v>302.98</v>
          </cell>
          <cell r="H304">
            <v>0</v>
          </cell>
          <cell r="I304">
            <v>0</v>
          </cell>
          <cell r="J304">
            <v>0</v>
          </cell>
          <cell r="K304">
            <v>0</v>
          </cell>
        </row>
        <row r="305">
          <cell r="D305" t="str">
            <v>gs-60pe2GTCCESI</v>
          </cell>
          <cell r="E305">
            <v>475.16</v>
          </cell>
          <cell r="F305">
            <v>440.76</v>
          </cell>
          <cell r="G305">
            <v>599.56</v>
          </cell>
          <cell r="H305">
            <v>887</v>
          </cell>
          <cell r="I305">
            <v>263.88</v>
          </cell>
          <cell r="J305">
            <v>0</v>
          </cell>
          <cell r="K305">
            <v>0</v>
          </cell>
        </row>
        <row r="306">
          <cell r="D306" t="str">
            <v>gs-60pe2GTCC (CO2 capture)ESI</v>
          </cell>
          <cell r="E306">
            <v>0</v>
          </cell>
          <cell r="F306">
            <v>0</v>
          </cell>
          <cell r="G306">
            <v>0</v>
          </cell>
          <cell r="H306">
            <v>0</v>
          </cell>
          <cell r="I306">
            <v>0</v>
          </cell>
          <cell r="J306">
            <v>168.07</v>
          </cell>
          <cell r="K306">
            <v>194.06</v>
          </cell>
        </row>
        <row r="307">
          <cell r="D307" t="str">
            <v>gs-60pe2HydroESI</v>
          </cell>
          <cell r="E307">
            <v>18.4</v>
          </cell>
          <cell r="F307">
            <v>25.25</v>
          </cell>
          <cell r="G307">
            <v>25.25</v>
          </cell>
          <cell r="H307">
            <v>25.25</v>
          </cell>
          <cell r="I307">
            <v>25.79</v>
          </cell>
          <cell r="J307">
            <v>19.24</v>
          </cell>
          <cell r="K307">
            <v>19.24</v>
          </cell>
        </row>
        <row r="308">
          <cell r="D308" t="str">
            <v>gs-60pe2Industry CHPESI</v>
          </cell>
          <cell r="E308">
            <v>73</v>
          </cell>
          <cell r="F308">
            <v>120</v>
          </cell>
          <cell r="G308">
            <v>150</v>
          </cell>
          <cell r="H308">
            <v>140</v>
          </cell>
          <cell r="I308">
            <v>130</v>
          </cell>
          <cell r="J308">
            <v>98.01</v>
          </cell>
          <cell r="K308">
            <v>83.87</v>
          </cell>
        </row>
        <row r="309">
          <cell r="D309" t="str">
            <v>gs-60pe2NuclearESI</v>
          </cell>
          <cell r="E309">
            <v>295.87</v>
          </cell>
          <cell r="F309">
            <v>201.19</v>
          </cell>
          <cell r="G309">
            <v>99.26</v>
          </cell>
          <cell r="H309">
            <v>32.19</v>
          </cell>
          <cell r="I309">
            <v>342.01</v>
          </cell>
          <cell r="J309">
            <v>496.23</v>
          </cell>
          <cell r="K309">
            <v>560.33</v>
          </cell>
        </row>
        <row r="310">
          <cell r="D310" t="str">
            <v>gs-60pe2Offshore windESI</v>
          </cell>
          <cell r="E310">
            <v>0</v>
          </cell>
          <cell r="F310">
            <v>0</v>
          </cell>
          <cell r="G310">
            <v>0</v>
          </cell>
          <cell r="H310">
            <v>102.91</v>
          </cell>
          <cell r="I310">
            <v>228.76</v>
          </cell>
          <cell r="J310">
            <v>228.76</v>
          </cell>
          <cell r="K310">
            <v>238.53</v>
          </cell>
        </row>
        <row r="311">
          <cell r="D311" t="str">
            <v>gs-60pe2Onshore windESI</v>
          </cell>
          <cell r="E311">
            <v>3.4</v>
          </cell>
          <cell r="F311">
            <v>56.98</v>
          </cell>
          <cell r="G311">
            <v>64.34</v>
          </cell>
          <cell r="H311">
            <v>64.34</v>
          </cell>
          <cell r="I311">
            <v>64.34</v>
          </cell>
          <cell r="J311">
            <v>64.34</v>
          </cell>
          <cell r="K311">
            <v>62.16</v>
          </cell>
        </row>
        <row r="312">
          <cell r="D312" t="str">
            <v>gs-60pe2PVESI</v>
          </cell>
          <cell r="E312">
            <v>0</v>
          </cell>
          <cell r="F312">
            <v>0</v>
          </cell>
          <cell r="G312">
            <v>0</v>
          </cell>
          <cell r="H312">
            <v>0</v>
          </cell>
          <cell r="I312">
            <v>0</v>
          </cell>
          <cell r="J312">
            <v>15.95</v>
          </cell>
          <cell r="K312">
            <v>19.84</v>
          </cell>
        </row>
        <row r="313">
          <cell r="D313" t="str">
            <v>gs-60pe2WasteESI</v>
          </cell>
          <cell r="E313">
            <v>12.8</v>
          </cell>
          <cell r="F313">
            <v>23.65</v>
          </cell>
          <cell r="G313">
            <v>23.18</v>
          </cell>
          <cell r="H313">
            <v>32.83</v>
          </cell>
          <cell r="I313">
            <v>32.83</v>
          </cell>
          <cell r="J313">
            <v>32.83</v>
          </cell>
          <cell r="K313">
            <v>32.83</v>
          </cell>
        </row>
        <row r="314">
          <cell r="D314" t="str">
            <v>gs-60pe2WaveESI</v>
          </cell>
          <cell r="E314">
            <v>0</v>
          </cell>
          <cell r="F314">
            <v>0</v>
          </cell>
          <cell r="G314">
            <v>0</v>
          </cell>
          <cell r="H314">
            <v>0.23</v>
          </cell>
          <cell r="I314">
            <v>52.74</v>
          </cell>
          <cell r="J314">
            <v>51.01</v>
          </cell>
          <cell r="K314">
            <v>26.59</v>
          </cell>
        </row>
        <row r="315">
          <cell r="D315" t="str">
            <v>GS-70BiomassESI</v>
          </cell>
          <cell r="E315">
            <v>1.51</v>
          </cell>
          <cell r="F315">
            <v>3.09</v>
          </cell>
          <cell r="G315">
            <v>2.78</v>
          </cell>
          <cell r="H315">
            <v>29.81</v>
          </cell>
          <cell r="I315">
            <v>179.24</v>
          </cell>
          <cell r="J315">
            <v>184.89</v>
          </cell>
          <cell r="K315">
            <v>184.89</v>
          </cell>
        </row>
        <row r="316">
          <cell r="D316" t="str">
            <v>GS-70Domestic CHPESI</v>
          </cell>
          <cell r="E316">
            <v>0</v>
          </cell>
          <cell r="F316">
            <v>15</v>
          </cell>
          <cell r="G316">
            <v>30</v>
          </cell>
          <cell r="H316">
            <v>42.15</v>
          </cell>
          <cell r="I316">
            <v>37.72</v>
          </cell>
          <cell r="J316">
            <v>11.14</v>
          </cell>
          <cell r="K316">
            <v>21.46</v>
          </cell>
        </row>
        <row r="317">
          <cell r="D317" t="str">
            <v>GS-70Domestic FC CHPESI</v>
          </cell>
          <cell r="E317">
            <v>0</v>
          </cell>
          <cell r="F317">
            <v>0</v>
          </cell>
          <cell r="G317">
            <v>0</v>
          </cell>
          <cell r="H317">
            <v>0</v>
          </cell>
          <cell r="I317">
            <v>0</v>
          </cell>
          <cell r="J317">
            <v>50.76</v>
          </cell>
          <cell r="K317">
            <v>25.38</v>
          </cell>
        </row>
        <row r="318">
          <cell r="D318" t="str">
            <v>GS-70Ex. CoalESI</v>
          </cell>
          <cell r="E318">
            <v>413</v>
          </cell>
          <cell r="F318">
            <v>412.93</v>
          </cell>
          <cell r="G318">
            <v>302.98</v>
          </cell>
          <cell r="H318">
            <v>0</v>
          </cell>
          <cell r="I318">
            <v>0</v>
          </cell>
          <cell r="J318">
            <v>0</v>
          </cell>
          <cell r="K318">
            <v>0</v>
          </cell>
        </row>
        <row r="319">
          <cell r="D319" t="str">
            <v>GS-70GTCCESI</v>
          </cell>
          <cell r="E319">
            <v>475.16</v>
          </cell>
          <cell r="F319">
            <v>440.76</v>
          </cell>
          <cell r="G319">
            <v>596.68</v>
          </cell>
          <cell r="H319">
            <v>348.02</v>
          </cell>
          <cell r="I319">
            <v>0</v>
          </cell>
          <cell r="J319">
            <v>0</v>
          </cell>
          <cell r="K319">
            <v>0</v>
          </cell>
        </row>
        <row r="320">
          <cell r="D320" t="str">
            <v>GS-70GTCC (CO2 capture)ESI</v>
          </cell>
          <cell r="E320">
            <v>0</v>
          </cell>
          <cell r="F320">
            <v>0</v>
          </cell>
          <cell r="G320">
            <v>0</v>
          </cell>
          <cell r="H320">
            <v>0</v>
          </cell>
          <cell r="I320">
            <v>153.35</v>
          </cell>
          <cell r="J320">
            <v>153.35</v>
          </cell>
          <cell r="K320">
            <v>167.08</v>
          </cell>
        </row>
        <row r="321">
          <cell r="D321" t="str">
            <v>GS-70HydroESI</v>
          </cell>
          <cell r="E321">
            <v>18.4</v>
          </cell>
          <cell r="F321">
            <v>25.25</v>
          </cell>
          <cell r="G321">
            <v>25.25</v>
          </cell>
          <cell r="H321">
            <v>25.79</v>
          </cell>
          <cell r="I321">
            <v>19.24</v>
          </cell>
          <cell r="J321">
            <v>19.24</v>
          </cell>
          <cell r="K321">
            <v>19.24</v>
          </cell>
        </row>
        <row r="322">
          <cell r="D322" t="str">
            <v>GS-70Industry CHPESI</v>
          </cell>
          <cell r="E322">
            <v>73</v>
          </cell>
          <cell r="F322">
            <v>120</v>
          </cell>
          <cell r="G322">
            <v>150</v>
          </cell>
          <cell r="H322">
            <v>140</v>
          </cell>
          <cell r="I322">
            <v>128.48</v>
          </cell>
          <cell r="J322">
            <v>98.01</v>
          </cell>
          <cell r="K322">
            <v>83.81</v>
          </cell>
        </row>
        <row r="323">
          <cell r="D323" t="str">
            <v>GS-70NuclearESI</v>
          </cell>
          <cell r="E323">
            <v>295.87</v>
          </cell>
          <cell r="F323">
            <v>201.19</v>
          </cell>
          <cell r="G323">
            <v>99.26</v>
          </cell>
          <cell r="H323">
            <v>511.4</v>
          </cell>
          <cell r="I323">
            <v>506.17</v>
          </cell>
          <cell r="J323">
            <v>551.84</v>
          </cell>
          <cell r="K323">
            <v>551.84</v>
          </cell>
        </row>
        <row r="324">
          <cell r="D324" t="str">
            <v>GS-70Offshore windESI</v>
          </cell>
          <cell r="E324">
            <v>0</v>
          </cell>
          <cell r="F324">
            <v>0</v>
          </cell>
          <cell r="G324">
            <v>0</v>
          </cell>
          <cell r="H324">
            <v>137.46</v>
          </cell>
          <cell r="I324">
            <v>227.58</v>
          </cell>
          <cell r="J324">
            <v>222.9</v>
          </cell>
          <cell r="K324">
            <v>234.6</v>
          </cell>
        </row>
        <row r="325">
          <cell r="D325" t="str">
            <v>GS-70Onshore windESI</v>
          </cell>
          <cell r="E325">
            <v>3.4</v>
          </cell>
          <cell r="F325">
            <v>56.98</v>
          </cell>
          <cell r="G325">
            <v>64.34</v>
          </cell>
          <cell r="H325">
            <v>64.34</v>
          </cell>
          <cell r="I325">
            <v>64.34</v>
          </cell>
          <cell r="J325">
            <v>62.16</v>
          </cell>
          <cell r="K325">
            <v>62.01</v>
          </cell>
        </row>
        <row r="326">
          <cell r="D326" t="str">
            <v>GS-70PVESI</v>
          </cell>
          <cell r="E326">
            <v>0</v>
          </cell>
          <cell r="F326">
            <v>0</v>
          </cell>
          <cell r="G326">
            <v>0</v>
          </cell>
          <cell r="H326">
            <v>0</v>
          </cell>
          <cell r="I326">
            <v>0</v>
          </cell>
          <cell r="J326">
            <v>15.95</v>
          </cell>
          <cell r="K326">
            <v>19.84</v>
          </cell>
        </row>
        <row r="327">
          <cell r="D327" t="str">
            <v>GS-70WasteESI</v>
          </cell>
          <cell r="E327">
            <v>12.8</v>
          </cell>
          <cell r="F327">
            <v>23.65</v>
          </cell>
          <cell r="G327">
            <v>23.18</v>
          </cell>
          <cell r="H327">
            <v>32.83</v>
          </cell>
          <cell r="I327">
            <v>32.83</v>
          </cell>
          <cell r="J327">
            <v>32.83</v>
          </cell>
          <cell r="K327">
            <v>32.83</v>
          </cell>
        </row>
        <row r="328">
          <cell r="D328" t="str">
            <v>GS-70WaveESI</v>
          </cell>
          <cell r="E328">
            <v>0</v>
          </cell>
          <cell r="F328">
            <v>0</v>
          </cell>
          <cell r="G328">
            <v>0</v>
          </cell>
          <cell r="H328">
            <v>0.52</v>
          </cell>
          <cell r="I328">
            <v>0.87</v>
          </cell>
          <cell r="J328">
            <v>0.87</v>
          </cell>
          <cell r="K328">
            <v>57.3</v>
          </cell>
        </row>
        <row r="329">
          <cell r="D329" t="str">
            <v>gs-70eeBiomassESI</v>
          </cell>
          <cell r="E329">
            <v>1.51</v>
          </cell>
          <cell r="F329">
            <v>3.83</v>
          </cell>
          <cell r="G329">
            <v>2.78</v>
          </cell>
          <cell r="H329">
            <v>67.07</v>
          </cell>
          <cell r="I329">
            <v>181.71</v>
          </cell>
          <cell r="J329">
            <v>184.89</v>
          </cell>
          <cell r="K329">
            <v>184.89</v>
          </cell>
        </row>
        <row r="330">
          <cell r="D330" t="str">
            <v>gs-70eeEx. CoalESI</v>
          </cell>
          <cell r="E330">
            <v>413</v>
          </cell>
          <cell r="F330">
            <v>412.93</v>
          </cell>
          <cell r="G330">
            <v>302.98</v>
          </cell>
          <cell r="H330">
            <v>0</v>
          </cell>
          <cell r="I330">
            <v>0</v>
          </cell>
          <cell r="J330">
            <v>0</v>
          </cell>
          <cell r="K330">
            <v>0</v>
          </cell>
        </row>
        <row r="331">
          <cell r="D331" t="str">
            <v>gs-70eeGTCCESI</v>
          </cell>
          <cell r="E331">
            <v>475.16</v>
          </cell>
          <cell r="F331">
            <v>513.66</v>
          </cell>
          <cell r="G331">
            <v>711.99</v>
          </cell>
          <cell r="H331">
            <v>310.27</v>
          </cell>
          <cell r="I331">
            <v>18.86</v>
          </cell>
          <cell r="J331">
            <v>0</v>
          </cell>
          <cell r="K331">
            <v>0</v>
          </cell>
        </row>
        <row r="332">
          <cell r="D332" t="str">
            <v>gs-70eeGTCC (CO2 capture)ESI</v>
          </cell>
          <cell r="E332">
            <v>0</v>
          </cell>
          <cell r="F332">
            <v>0</v>
          </cell>
          <cell r="G332">
            <v>0</v>
          </cell>
          <cell r="H332">
            <v>0</v>
          </cell>
          <cell r="I332">
            <v>168.61</v>
          </cell>
          <cell r="J332">
            <v>166.72</v>
          </cell>
          <cell r="K332">
            <v>192.76</v>
          </cell>
        </row>
        <row r="333">
          <cell r="D333" t="str">
            <v>gs-70eeHydroESI</v>
          </cell>
          <cell r="E333">
            <v>18.4</v>
          </cell>
          <cell r="F333">
            <v>25.25</v>
          </cell>
          <cell r="G333">
            <v>25.25</v>
          </cell>
          <cell r="H333">
            <v>25.25</v>
          </cell>
          <cell r="I333">
            <v>25.01</v>
          </cell>
          <cell r="J333">
            <v>17.05</v>
          </cell>
          <cell r="K333">
            <v>17.05</v>
          </cell>
        </row>
        <row r="334">
          <cell r="D334" t="str">
            <v>gs-70eeIndustry CHPESI</v>
          </cell>
          <cell r="E334">
            <v>73</v>
          </cell>
          <cell r="F334">
            <v>120</v>
          </cell>
          <cell r="G334">
            <v>150</v>
          </cell>
          <cell r="H334">
            <v>140</v>
          </cell>
          <cell r="I334">
            <v>128.48</v>
          </cell>
          <cell r="J334">
            <v>20.87</v>
          </cell>
          <cell r="K334">
            <v>32.74</v>
          </cell>
        </row>
        <row r="335">
          <cell r="D335" t="str">
            <v>gs-70eeNuclearESI</v>
          </cell>
          <cell r="E335">
            <v>295.87</v>
          </cell>
          <cell r="F335">
            <v>201.19</v>
          </cell>
          <cell r="G335">
            <v>99.26</v>
          </cell>
          <cell r="H335">
            <v>568.71</v>
          </cell>
          <cell r="I335">
            <v>536.52</v>
          </cell>
          <cell r="J335">
            <v>777.72</v>
          </cell>
          <cell r="K335">
            <v>777.72</v>
          </cell>
        </row>
        <row r="336">
          <cell r="D336" t="str">
            <v>gs-70eeOffshore windESI</v>
          </cell>
          <cell r="E336">
            <v>0</v>
          </cell>
          <cell r="F336">
            <v>0</v>
          </cell>
          <cell r="G336">
            <v>0</v>
          </cell>
          <cell r="H336">
            <v>137.46</v>
          </cell>
          <cell r="I336">
            <v>228.76</v>
          </cell>
          <cell r="J336">
            <v>177.71</v>
          </cell>
          <cell r="K336">
            <v>199.19</v>
          </cell>
        </row>
        <row r="337">
          <cell r="D337" t="str">
            <v>gs-70eeOnshore windESI</v>
          </cell>
          <cell r="E337">
            <v>3.4</v>
          </cell>
          <cell r="F337">
            <v>64.34</v>
          </cell>
          <cell r="G337">
            <v>64.34</v>
          </cell>
          <cell r="H337">
            <v>64.34</v>
          </cell>
          <cell r="I337">
            <v>64.34</v>
          </cell>
          <cell r="J337">
            <v>52.95</v>
          </cell>
          <cell r="K337">
            <v>62.01</v>
          </cell>
        </row>
        <row r="338">
          <cell r="D338" t="str">
            <v>gs-70eePVESI</v>
          </cell>
          <cell r="E338">
            <v>0</v>
          </cell>
          <cell r="F338">
            <v>0</v>
          </cell>
          <cell r="G338">
            <v>0</v>
          </cell>
          <cell r="H338">
            <v>0</v>
          </cell>
          <cell r="I338">
            <v>0</v>
          </cell>
          <cell r="J338">
            <v>15.95</v>
          </cell>
          <cell r="K338">
            <v>19.84</v>
          </cell>
        </row>
        <row r="339">
          <cell r="D339" t="str">
            <v>gs-70eeWasteESI</v>
          </cell>
          <cell r="E339">
            <v>12.8</v>
          </cell>
          <cell r="F339">
            <v>23.65</v>
          </cell>
          <cell r="G339">
            <v>23.18</v>
          </cell>
          <cell r="H339">
            <v>32.83</v>
          </cell>
          <cell r="I339">
            <v>32.83</v>
          </cell>
          <cell r="J339">
            <v>32.83</v>
          </cell>
          <cell r="K339">
            <v>32.83</v>
          </cell>
        </row>
        <row r="340">
          <cell r="D340" t="str">
            <v>gs-70eeWaveESI</v>
          </cell>
          <cell r="E340">
            <v>0</v>
          </cell>
          <cell r="F340">
            <v>0</v>
          </cell>
          <cell r="G340">
            <v>0</v>
          </cell>
          <cell r="H340">
            <v>4.43</v>
          </cell>
          <cell r="I340">
            <v>4.78</v>
          </cell>
          <cell r="J340">
            <v>2.04</v>
          </cell>
          <cell r="K340">
            <v>0.87</v>
          </cell>
        </row>
        <row r="341">
          <cell r="D341" t="str">
            <v>gs-eeBiomassESI</v>
          </cell>
          <cell r="E341">
            <v>1.51</v>
          </cell>
          <cell r="F341">
            <v>3.83</v>
          </cell>
          <cell r="G341">
            <v>1.96</v>
          </cell>
          <cell r="H341">
            <v>2.78</v>
          </cell>
          <cell r="I341">
            <v>59.39</v>
          </cell>
          <cell r="J341">
            <v>172.42</v>
          </cell>
          <cell r="K341">
            <v>172.42</v>
          </cell>
        </row>
        <row r="342">
          <cell r="D342" t="str">
            <v>gs-eeEx. CoalESI</v>
          </cell>
          <cell r="E342">
            <v>413</v>
          </cell>
          <cell r="F342">
            <v>412.93</v>
          </cell>
          <cell r="G342">
            <v>302.98</v>
          </cell>
          <cell r="H342">
            <v>0</v>
          </cell>
          <cell r="I342">
            <v>0</v>
          </cell>
          <cell r="J342">
            <v>0</v>
          </cell>
          <cell r="K342">
            <v>0</v>
          </cell>
        </row>
        <row r="343">
          <cell r="D343" t="str">
            <v>gs-eeGTCCESI</v>
          </cell>
          <cell r="E343">
            <v>475.16</v>
          </cell>
          <cell r="F343">
            <v>513.66</v>
          </cell>
          <cell r="G343">
            <v>769.94</v>
          </cell>
          <cell r="H343">
            <v>1234.55</v>
          </cell>
          <cell r="I343">
            <v>1323.15</v>
          </cell>
          <cell r="J343">
            <v>1312.32</v>
          </cell>
          <cell r="K343">
            <v>1434.21</v>
          </cell>
        </row>
        <row r="344">
          <cell r="D344" t="str">
            <v>gs-eeHydroESI</v>
          </cell>
          <cell r="E344">
            <v>18.4</v>
          </cell>
          <cell r="F344">
            <v>25.25</v>
          </cell>
          <cell r="G344">
            <v>25.25</v>
          </cell>
          <cell r="H344">
            <v>25.25</v>
          </cell>
          <cell r="I344">
            <v>25.25</v>
          </cell>
          <cell r="J344">
            <v>25.25</v>
          </cell>
          <cell r="K344">
            <v>25.25</v>
          </cell>
        </row>
        <row r="345">
          <cell r="D345" t="str">
            <v>gs-eeIndustry CHPESI</v>
          </cell>
          <cell r="E345">
            <v>73</v>
          </cell>
          <cell r="F345">
            <v>120</v>
          </cell>
          <cell r="G345">
            <v>150</v>
          </cell>
          <cell r="H345">
            <v>140</v>
          </cell>
          <cell r="I345">
            <v>130</v>
          </cell>
          <cell r="J345">
            <v>118.28</v>
          </cell>
          <cell r="K345">
            <v>109.13</v>
          </cell>
        </row>
        <row r="346">
          <cell r="D346" t="str">
            <v>gs-eeNuclearESI</v>
          </cell>
          <cell r="E346">
            <v>295.87</v>
          </cell>
          <cell r="F346">
            <v>201.19</v>
          </cell>
          <cell r="G346">
            <v>99.26</v>
          </cell>
          <cell r="H346">
            <v>32.19</v>
          </cell>
          <cell r="I346">
            <v>0</v>
          </cell>
          <cell r="J346">
            <v>0</v>
          </cell>
          <cell r="K346">
            <v>0</v>
          </cell>
        </row>
        <row r="347">
          <cell r="D347" t="str">
            <v>gs-eeOnshore windESI</v>
          </cell>
          <cell r="E347">
            <v>3.4</v>
          </cell>
          <cell r="F347">
            <v>64.34</v>
          </cell>
          <cell r="G347">
            <v>64.34</v>
          </cell>
          <cell r="H347">
            <v>64.34</v>
          </cell>
          <cell r="I347">
            <v>64.34</v>
          </cell>
          <cell r="J347">
            <v>64.34</v>
          </cell>
          <cell r="K347">
            <v>64.34</v>
          </cell>
        </row>
        <row r="348">
          <cell r="D348" t="str">
            <v>gs-eeWasteESI</v>
          </cell>
          <cell r="E348">
            <v>12.8</v>
          </cell>
          <cell r="F348">
            <v>23.65</v>
          </cell>
          <cell r="G348">
            <v>23.18</v>
          </cell>
          <cell r="H348">
            <v>23.74</v>
          </cell>
          <cell r="I348">
            <v>23.74</v>
          </cell>
          <cell r="J348">
            <v>23.74</v>
          </cell>
          <cell r="K348">
            <v>23.74</v>
          </cell>
        </row>
        <row r="349">
          <cell r="D349" t="str">
            <v>gs-eeWaveESI</v>
          </cell>
          <cell r="E349">
            <v>0</v>
          </cell>
          <cell r="F349">
            <v>0</v>
          </cell>
          <cell r="G349">
            <v>0</v>
          </cell>
          <cell r="H349">
            <v>0.23</v>
          </cell>
          <cell r="I349">
            <v>0.23</v>
          </cell>
          <cell r="J349">
            <v>0.23</v>
          </cell>
          <cell r="K349">
            <v>0.23</v>
          </cell>
        </row>
        <row r="350">
          <cell r="D350" t="str">
            <v>GS0BiomassESI</v>
          </cell>
          <cell r="E350">
            <v>1.51</v>
          </cell>
          <cell r="F350">
            <v>3.09</v>
          </cell>
          <cell r="G350">
            <v>1.22</v>
          </cell>
          <cell r="H350">
            <v>2.78</v>
          </cell>
          <cell r="I350">
            <v>59.39</v>
          </cell>
          <cell r="J350">
            <v>172.42</v>
          </cell>
          <cell r="K350">
            <v>172.42</v>
          </cell>
        </row>
        <row r="351">
          <cell r="D351" t="str">
            <v>GS0Domestic CHPESI</v>
          </cell>
          <cell r="E351">
            <v>0</v>
          </cell>
          <cell r="F351">
            <v>15</v>
          </cell>
          <cell r="G351">
            <v>30</v>
          </cell>
          <cell r="H351">
            <v>48.13</v>
          </cell>
          <cell r="I351">
            <v>45.68</v>
          </cell>
          <cell r="J351">
            <v>44.04</v>
          </cell>
          <cell r="K351">
            <v>42.14</v>
          </cell>
        </row>
        <row r="352">
          <cell r="D352" t="str">
            <v>GS0Ex. CoalESI</v>
          </cell>
          <cell r="E352">
            <v>413</v>
          </cell>
          <cell r="F352">
            <v>412.93</v>
          </cell>
          <cell r="G352">
            <v>302.98</v>
          </cell>
          <cell r="H352">
            <v>0</v>
          </cell>
          <cell r="I352">
            <v>0</v>
          </cell>
          <cell r="J352">
            <v>0</v>
          </cell>
          <cell r="K352">
            <v>0</v>
          </cell>
        </row>
        <row r="353">
          <cell r="D353" t="str">
            <v>GS0GTCCESI</v>
          </cell>
          <cell r="E353">
            <v>475.16</v>
          </cell>
          <cell r="F353">
            <v>440.76</v>
          </cell>
          <cell r="G353">
            <v>599.56</v>
          </cell>
          <cell r="H353">
            <v>1006.48</v>
          </cell>
          <cell r="I353">
            <v>1044.09</v>
          </cell>
          <cell r="J353">
            <v>991.73</v>
          </cell>
          <cell r="K353">
            <v>1071.71</v>
          </cell>
        </row>
        <row r="354">
          <cell r="D354" t="str">
            <v>GS0HydroESI</v>
          </cell>
          <cell r="E354">
            <v>18.4</v>
          </cell>
          <cell r="F354">
            <v>25.25</v>
          </cell>
          <cell r="G354">
            <v>25.25</v>
          </cell>
          <cell r="H354">
            <v>25.25</v>
          </cell>
          <cell r="I354">
            <v>25.25</v>
          </cell>
          <cell r="J354">
            <v>25.25</v>
          </cell>
          <cell r="K354">
            <v>25.25</v>
          </cell>
        </row>
        <row r="355">
          <cell r="D355" t="str">
            <v>GS0Industry CHPESI</v>
          </cell>
          <cell r="E355">
            <v>73</v>
          </cell>
          <cell r="F355">
            <v>120</v>
          </cell>
          <cell r="G355">
            <v>150</v>
          </cell>
          <cell r="H355">
            <v>140</v>
          </cell>
          <cell r="I355">
            <v>130</v>
          </cell>
          <cell r="J355">
            <v>118.28</v>
          </cell>
          <cell r="K355">
            <v>109.13</v>
          </cell>
        </row>
        <row r="356">
          <cell r="D356" t="str">
            <v>GS0NuclearESI</v>
          </cell>
          <cell r="E356">
            <v>295.87</v>
          </cell>
          <cell r="F356">
            <v>201.19</v>
          </cell>
          <cell r="G356">
            <v>99.26</v>
          </cell>
          <cell r="H356">
            <v>32.19</v>
          </cell>
          <cell r="I356">
            <v>0</v>
          </cell>
          <cell r="J356">
            <v>0</v>
          </cell>
          <cell r="K356">
            <v>0</v>
          </cell>
        </row>
        <row r="357">
          <cell r="D357" t="str">
            <v>GS0Onshore windESI</v>
          </cell>
          <cell r="E357">
            <v>3.4</v>
          </cell>
          <cell r="F357">
            <v>56.98</v>
          </cell>
          <cell r="G357">
            <v>64.34</v>
          </cell>
          <cell r="H357">
            <v>64.34</v>
          </cell>
          <cell r="I357">
            <v>64.34</v>
          </cell>
          <cell r="J357">
            <v>64.34</v>
          </cell>
          <cell r="K357">
            <v>64.34</v>
          </cell>
        </row>
        <row r="358">
          <cell r="D358" t="str">
            <v>GS0WasteESI</v>
          </cell>
          <cell r="E358">
            <v>12.8</v>
          </cell>
          <cell r="F358">
            <v>23.65</v>
          </cell>
          <cell r="G358">
            <v>23.18</v>
          </cell>
          <cell r="H358">
            <v>23.74</v>
          </cell>
          <cell r="I358">
            <v>23.74</v>
          </cell>
          <cell r="J358">
            <v>23.74</v>
          </cell>
          <cell r="K358">
            <v>23.74</v>
          </cell>
        </row>
        <row r="359">
          <cell r="D359" t="str">
            <v>GS0WaveESI</v>
          </cell>
          <cell r="E359">
            <v>0</v>
          </cell>
          <cell r="F359">
            <v>0</v>
          </cell>
          <cell r="G359">
            <v>0</v>
          </cell>
          <cell r="H359">
            <v>0.23</v>
          </cell>
          <cell r="I359">
            <v>0.23</v>
          </cell>
          <cell r="J359">
            <v>0.23</v>
          </cell>
          <cell r="K359">
            <v>0.23</v>
          </cell>
        </row>
        <row r="360">
          <cell r="D360" t="str">
            <v>gs0pe1BiomassESI</v>
          </cell>
          <cell r="E360">
            <v>1.51</v>
          </cell>
          <cell r="F360">
            <v>3.09</v>
          </cell>
          <cell r="G360">
            <v>5.57</v>
          </cell>
          <cell r="H360">
            <v>63.61</v>
          </cell>
          <cell r="I360">
            <v>60.82</v>
          </cell>
          <cell r="J360">
            <v>172.42</v>
          </cell>
          <cell r="K360">
            <v>175.21</v>
          </cell>
        </row>
        <row r="361">
          <cell r="D361" t="str">
            <v>gs0pe1Domestic CHPESI</v>
          </cell>
          <cell r="E361">
            <v>0</v>
          </cell>
          <cell r="F361">
            <v>15</v>
          </cell>
          <cell r="G361">
            <v>30</v>
          </cell>
          <cell r="H361">
            <v>43.47</v>
          </cell>
          <cell r="I361">
            <v>41.01</v>
          </cell>
          <cell r="J361">
            <v>41.38</v>
          </cell>
          <cell r="K361">
            <v>42.14</v>
          </cell>
        </row>
        <row r="362">
          <cell r="D362" t="str">
            <v>gs0pe1Ex. CoalESI</v>
          </cell>
          <cell r="E362">
            <v>413</v>
          </cell>
          <cell r="F362">
            <v>412.93</v>
          </cell>
          <cell r="G362">
            <v>302.98</v>
          </cell>
          <cell r="H362">
            <v>0</v>
          </cell>
          <cell r="I362">
            <v>0</v>
          </cell>
          <cell r="J362">
            <v>0</v>
          </cell>
          <cell r="K362">
            <v>0</v>
          </cell>
        </row>
        <row r="363">
          <cell r="D363" t="str">
            <v>gs0pe1GTCCESI</v>
          </cell>
          <cell r="E363">
            <v>475.16</v>
          </cell>
          <cell r="F363">
            <v>440.76</v>
          </cell>
          <cell r="G363">
            <v>587.91</v>
          </cell>
          <cell r="H363">
            <v>683.7</v>
          </cell>
          <cell r="I363">
            <v>800.29</v>
          </cell>
          <cell r="J363">
            <v>885.77</v>
          </cell>
          <cell r="K363">
            <v>885.21</v>
          </cell>
        </row>
        <row r="364">
          <cell r="D364" t="str">
            <v>gs0pe1HydroESI</v>
          </cell>
          <cell r="E364">
            <v>18.4</v>
          </cell>
          <cell r="F364">
            <v>25.25</v>
          </cell>
          <cell r="G364">
            <v>25.25</v>
          </cell>
          <cell r="H364">
            <v>25.79</v>
          </cell>
          <cell r="I364">
            <v>25.79</v>
          </cell>
          <cell r="J364">
            <v>25.79</v>
          </cell>
          <cell r="K364">
            <v>25.79</v>
          </cell>
        </row>
        <row r="365">
          <cell r="D365" t="str">
            <v>gs0pe1Industry CHPESI</v>
          </cell>
          <cell r="E365">
            <v>73</v>
          </cell>
          <cell r="F365">
            <v>120</v>
          </cell>
          <cell r="G365">
            <v>150</v>
          </cell>
          <cell r="H365">
            <v>140</v>
          </cell>
          <cell r="I365">
            <v>130</v>
          </cell>
          <cell r="J365">
            <v>118.28</v>
          </cell>
          <cell r="K365">
            <v>109.13</v>
          </cell>
        </row>
        <row r="366">
          <cell r="D366" t="str">
            <v>gs0pe1NuclearESI</v>
          </cell>
          <cell r="E366">
            <v>295.87</v>
          </cell>
          <cell r="F366">
            <v>201.19</v>
          </cell>
          <cell r="G366">
            <v>99.26</v>
          </cell>
          <cell r="H366">
            <v>139.14</v>
          </cell>
          <cell r="I366">
            <v>106.95</v>
          </cell>
          <cell r="J366">
            <v>106.95</v>
          </cell>
          <cell r="K366">
            <v>106.95</v>
          </cell>
        </row>
        <row r="367">
          <cell r="D367" t="str">
            <v>gs0pe1Offshore windESI</v>
          </cell>
          <cell r="E367">
            <v>0</v>
          </cell>
          <cell r="F367">
            <v>0</v>
          </cell>
          <cell r="G367">
            <v>0</v>
          </cell>
          <cell r="H367">
            <v>137.46</v>
          </cell>
          <cell r="I367">
            <v>137.46</v>
          </cell>
          <cell r="J367">
            <v>0</v>
          </cell>
          <cell r="K367">
            <v>65.75</v>
          </cell>
        </row>
        <row r="368">
          <cell r="D368" t="str">
            <v>gs0pe1Onshore windESI</v>
          </cell>
          <cell r="E368">
            <v>3.4</v>
          </cell>
          <cell r="F368">
            <v>56.98</v>
          </cell>
          <cell r="G368">
            <v>64.34</v>
          </cell>
          <cell r="H368">
            <v>64.34</v>
          </cell>
          <cell r="I368">
            <v>64.34</v>
          </cell>
          <cell r="J368">
            <v>64.34</v>
          </cell>
          <cell r="K368">
            <v>64.34</v>
          </cell>
        </row>
        <row r="369">
          <cell r="D369" t="str">
            <v>gs0pe1WasteESI</v>
          </cell>
          <cell r="E369">
            <v>12.8</v>
          </cell>
          <cell r="F369">
            <v>23.65</v>
          </cell>
          <cell r="G369">
            <v>28.32</v>
          </cell>
          <cell r="H369">
            <v>32.83</v>
          </cell>
          <cell r="I369">
            <v>23.74</v>
          </cell>
          <cell r="J369">
            <v>23.74</v>
          </cell>
          <cell r="K369">
            <v>32.83</v>
          </cell>
        </row>
        <row r="370">
          <cell r="D370" t="str">
            <v>gs0pe1WaveESI</v>
          </cell>
          <cell r="E370">
            <v>0</v>
          </cell>
          <cell r="F370">
            <v>0</v>
          </cell>
          <cell r="G370">
            <v>0.23</v>
          </cell>
          <cell r="H370">
            <v>0.52</v>
          </cell>
          <cell r="I370">
            <v>0.52</v>
          </cell>
          <cell r="J370">
            <v>0.52</v>
          </cell>
          <cell r="K370">
            <v>0.52</v>
          </cell>
        </row>
        <row r="371">
          <cell r="D371" t="str">
            <v>gs0pe2BiomassESI</v>
          </cell>
          <cell r="E371">
            <v>1.51</v>
          </cell>
          <cell r="F371">
            <v>3.09</v>
          </cell>
          <cell r="G371">
            <v>1.22</v>
          </cell>
          <cell r="H371">
            <v>2.78</v>
          </cell>
          <cell r="I371">
            <v>59.39</v>
          </cell>
          <cell r="J371">
            <v>172.42</v>
          </cell>
          <cell r="K371">
            <v>172.42</v>
          </cell>
        </row>
        <row r="372">
          <cell r="D372" t="str">
            <v>gs0pe2Domestic CHPESI</v>
          </cell>
          <cell r="E372">
            <v>0</v>
          </cell>
          <cell r="F372">
            <v>15</v>
          </cell>
          <cell r="G372">
            <v>30</v>
          </cell>
          <cell r="H372">
            <v>48.13</v>
          </cell>
          <cell r="I372">
            <v>45.68</v>
          </cell>
          <cell r="J372">
            <v>44.04</v>
          </cell>
          <cell r="K372">
            <v>42.14</v>
          </cell>
        </row>
        <row r="373">
          <cell r="D373" t="str">
            <v>gs0pe2Ex. CoalESI</v>
          </cell>
          <cell r="E373">
            <v>413</v>
          </cell>
          <cell r="F373">
            <v>412.93</v>
          </cell>
          <cell r="G373">
            <v>302.98</v>
          </cell>
          <cell r="H373">
            <v>0</v>
          </cell>
          <cell r="I373">
            <v>0</v>
          </cell>
          <cell r="J373">
            <v>0</v>
          </cell>
          <cell r="K373">
            <v>0</v>
          </cell>
        </row>
        <row r="374">
          <cell r="D374" t="str">
            <v>gs0pe2GTCCESI</v>
          </cell>
          <cell r="E374">
            <v>475.16</v>
          </cell>
          <cell r="F374">
            <v>440.76</v>
          </cell>
          <cell r="G374">
            <v>599.56</v>
          </cell>
          <cell r="H374">
            <v>1006.48</v>
          </cell>
          <cell r="I374">
            <v>1044.09</v>
          </cell>
          <cell r="J374">
            <v>991.73</v>
          </cell>
          <cell r="K374">
            <v>1071.71</v>
          </cell>
        </row>
        <row r="375">
          <cell r="D375" t="str">
            <v>gs0pe2HydroESI</v>
          </cell>
          <cell r="E375">
            <v>18.4</v>
          </cell>
          <cell r="F375">
            <v>25.25</v>
          </cell>
          <cell r="G375">
            <v>25.25</v>
          </cell>
          <cell r="H375">
            <v>25.25</v>
          </cell>
          <cell r="I375">
            <v>25.25</v>
          </cell>
          <cell r="J375">
            <v>25.25</v>
          </cell>
          <cell r="K375">
            <v>25.25</v>
          </cell>
        </row>
        <row r="376">
          <cell r="D376" t="str">
            <v>gs0pe2Industry CHPESI</v>
          </cell>
          <cell r="E376">
            <v>73</v>
          </cell>
          <cell r="F376">
            <v>120</v>
          </cell>
          <cell r="G376">
            <v>150</v>
          </cell>
          <cell r="H376">
            <v>140</v>
          </cell>
          <cell r="I376">
            <v>130</v>
          </cell>
          <cell r="J376">
            <v>118.28</v>
          </cell>
          <cell r="K376">
            <v>109.13</v>
          </cell>
        </row>
        <row r="377">
          <cell r="D377" t="str">
            <v>gs0pe2NuclearESI</v>
          </cell>
          <cell r="E377">
            <v>295.87</v>
          </cell>
          <cell r="F377">
            <v>201.19</v>
          </cell>
          <cell r="G377">
            <v>99.26</v>
          </cell>
          <cell r="H377">
            <v>32.19</v>
          </cell>
          <cell r="I377">
            <v>0</v>
          </cell>
          <cell r="J377">
            <v>0</v>
          </cell>
          <cell r="K377">
            <v>0</v>
          </cell>
        </row>
        <row r="378">
          <cell r="D378" t="str">
            <v>gs0pe2Onshore windESI</v>
          </cell>
          <cell r="E378">
            <v>3.4</v>
          </cell>
          <cell r="F378">
            <v>56.98</v>
          </cell>
          <cell r="G378">
            <v>64.34</v>
          </cell>
          <cell r="H378">
            <v>64.34</v>
          </cell>
          <cell r="I378">
            <v>64.34</v>
          </cell>
          <cell r="J378">
            <v>64.34</v>
          </cell>
          <cell r="K378">
            <v>64.34</v>
          </cell>
        </row>
        <row r="379">
          <cell r="D379" t="str">
            <v>gs0pe2WasteESI</v>
          </cell>
          <cell r="E379">
            <v>12.8</v>
          </cell>
          <cell r="F379">
            <v>23.65</v>
          </cell>
          <cell r="G379">
            <v>23.18</v>
          </cell>
          <cell r="H379">
            <v>23.74</v>
          </cell>
          <cell r="I379">
            <v>23.74</v>
          </cell>
          <cell r="J379">
            <v>23.74</v>
          </cell>
          <cell r="K379">
            <v>23.74</v>
          </cell>
        </row>
        <row r="380">
          <cell r="D380" t="str">
            <v>gs0pe2WaveESI</v>
          </cell>
          <cell r="E380">
            <v>0</v>
          </cell>
          <cell r="F380">
            <v>0</v>
          </cell>
          <cell r="G380">
            <v>0</v>
          </cell>
          <cell r="H380">
            <v>0.23</v>
          </cell>
          <cell r="I380">
            <v>0.23</v>
          </cell>
          <cell r="J380">
            <v>0.23</v>
          </cell>
          <cell r="K380">
            <v>0.23</v>
          </cell>
        </row>
        <row r="381">
          <cell r="D381" t="str">
            <v>WM-45BiomassESI</v>
          </cell>
          <cell r="E381">
            <v>1.51</v>
          </cell>
          <cell r="F381">
            <v>5.87</v>
          </cell>
          <cell r="G381">
            <v>4</v>
          </cell>
          <cell r="H381">
            <v>29.81</v>
          </cell>
          <cell r="I381">
            <v>178.94</v>
          </cell>
          <cell r="J381">
            <v>184.89</v>
          </cell>
          <cell r="K381">
            <v>184.89</v>
          </cell>
        </row>
        <row r="382">
          <cell r="D382" t="str">
            <v>WM-45Domestic CHPESI</v>
          </cell>
          <cell r="E382">
            <v>0</v>
          </cell>
          <cell r="F382">
            <v>15</v>
          </cell>
          <cell r="G382">
            <v>30</v>
          </cell>
          <cell r="H382">
            <v>44.4</v>
          </cell>
          <cell r="I382">
            <v>41.34</v>
          </cell>
          <cell r="J382">
            <v>36.9</v>
          </cell>
          <cell r="K382">
            <v>34.22</v>
          </cell>
        </row>
        <row r="383">
          <cell r="D383" t="str">
            <v>WM-45Ex. CoalESI</v>
          </cell>
          <cell r="E383">
            <v>413</v>
          </cell>
          <cell r="F383">
            <v>412.93</v>
          </cell>
          <cell r="G383">
            <v>302.98</v>
          </cell>
          <cell r="H383">
            <v>0</v>
          </cell>
          <cell r="I383">
            <v>0</v>
          </cell>
          <cell r="J383">
            <v>0</v>
          </cell>
          <cell r="K383">
            <v>0</v>
          </cell>
        </row>
        <row r="384">
          <cell r="D384" t="str">
            <v>WM-45GTCCESI</v>
          </cell>
          <cell r="E384">
            <v>475.16</v>
          </cell>
          <cell r="F384">
            <v>533.7</v>
          </cell>
          <cell r="G384">
            <v>780.51</v>
          </cell>
          <cell r="H384">
            <v>831.78</v>
          </cell>
          <cell r="I384">
            <v>536.36</v>
          </cell>
          <cell r="J384">
            <v>144.95</v>
          </cell>
          <cell r="K384">
            <v>89.06</v>
          </cell>
        </row>
        <row r="385">
          <cell r="D385" t="str">
            <v>WM-45GTCC (CO2 capture)ESI</v>
          </cell>
          <cell r="E385">
            <v>0</v>
          </cell>
          <cell r="F385">
            <v>0</v>
          </cell>
          <cell r="G385">
            <v>0</v>
          </cell>
          <cell r="H385">
            <v>0</v>
          </cell>
          <cell r="I385">
            <v>0</v>
          </cell>
          <cell r="J385">
            <v>198.37</v>
          </cell>
          <cell r="K385">
            <v>340.77</v>
          </cell>
        </row>
        <row r="386">
          <cell r="D386" t="str">
            <v>WM-45HydroESI</v>
          </cell>
          <cell r="E386">
            <v>18.4</v>
          </cell>
          <cell r="F386">
            <v>25.25</v>
          </cell>
          <cell r="G386">
            <v>25.25</v>
          </cell>
          <cell r="H386">
            <v>25.79</v>
          </cell>
          <cell r="I386">
            <v>25.79</v>
          </cell>
          <cell r="J386">
            <v>19.24</v>
          </cell>
          <cell r="K386">
            <v>19.24</v>
          </cell>
        </row>
        <row r="387">
          <cell r="D387" t="str">
            <v>WM-45Industry CHPESI</v>
          </cell>
          <cell r="E387">
            <v>73</v>
          </cell>
          <cell r="F387">
            <v>120</v>
          </cell>
          <cell r="G387">
            <v>150</v>
          </cell>
          <cell r="H387">
            <v>150</v>
          </cell>
          <cell r="I387">
            <v>140</v>
          </cell>
          <cell r="J387">
            <v>130</v>
          </cell>
          <cell r="K387">
            <v>120</v>
          </cell>
        </row>
        <row r="388">
          <cell r="D388" t="str">
            <v>WM-45NuclearESI</v>
          </cell>
          <cell r="E388">
            <v>295.87</v>
          </cell>
          <cell r="F388">
            <v>201.19</v>
          </cell>
          <cell r="G388">
            <v>99.26</v>
          </cell>
          <cell r="H388">
            <v>225.13</v>
          </cell>
          <cell r="I388">
            <v>364.23</v>
          </cell>
          <cell r="J388">
            <v>622.51</v>
          </cell>
          <cell r="K388">
            <v>658.4</v>
          </cell>
        </row>
        <row r="389">
          <cell r="D389" t="str">
            <v>WM-45Offshore windESI</v>
          </cell>
          <cell r="E389">
            <v>0</v>
          </cell>
          <cell r="F389">
            <v>0</v>
          </cell>
          <cell r="G389">
            <v>0</v>
          </cell>
          <cell r="H389">
            <v>137.46</v>
          </cell>
          <cell r="I389">
            <v>228.76</v>
          </cell>
          <cell r="J389">
            <v>227.38</v>
          </cell>
          <cell r="K389">
            <v>238.53</v>
          </cell>
        </row>
        <row r="390">
          <cell r="D390" t="str">
            <v>WM-45Onshore windESI</v>
          </cell>
          <cell r="E390">
            <v>3.4</v>
          </cell>
          <cell r="F390">
            <v>64.34</v>
          </cell>
          <cell r="G390">
            <v>64.34</v>
          </cell>
          <cell r="H390">
            <v>64.34</v>
          </cell>
          <cell r="I390">
            <v>64.34</v>
          </cell>
          <cell r="J390">
            <v>64.34</v>
          </cell>
          <cell r="K390">
            <v>62.67</v>
          </cell>
        </row>
        <row r="391">
          <cell r="D391" t="str">
            <v>WM-45PVESI</v>
          </cell>
          <cell r="E391">
            <v>0</v>
          </cell>
          <cell r="F391">
            <v>0</v>
          </cell>
          <cell r="G391">
            <v>0</v>
          </cell>
          <cell r="H391">
            <v>0</v>
          </cell>
          <cell r="I391">
            <v>0</v>
          </cell>
          <cell r="J391">
            <v>15.95</v>
          </cell>
          <cell r="K391">
            <v>19.84</v>
          </cell>
        </row>
        <row r="392">
          <cell r="D392" t="str">
            <v>WM-45WasteESI</v>
          </cell>
          <cell r="E392">
            <v>12.8</v>
          </cell>
          <cell r="F392">
            <v>23.84</v>
          </cell>
          <cell r="G392">
            <v>23.18</v>
          </cell>
          <cell r="H392">
            <v>32.83</v>
          </cell>
          <cell r="I392">
            <v>32.83</v>
          </cell>
          <cell r="J392">
            <v>32.83</v>
          </cell>
          <cell r="K392">
            <v>32.83</v>
          </cell>
        </row>
        <row r="393">
          <cell r="D393" t="str">
            <v>WM-45WaveESI</v>
          </cell>
          <cell r="E393">
            <v>0</v>
          </cell>
          <cell r="F393">
            <v>0</v>
          </cell>
          <cell r="G393">
            <v>0</v>
          </cell>
          <cell r="H393">
            <v>0.52</v>
          </cell>
          <cell r="I393">
            <v>0.87</v>
          </cell>
          <cell r="J393">
            <v>0.87</v>
          </cell>
          <cell r="K393">
            <v>0.87</v>
          </cell>
        </row>
        <row r="394">
          <cell r="D394" t="str">
            <v>wm-45eeBiomassESI</v>
          </cell>
          <cell r="E394">
            <v>1.51</v>
          </cell>
          <cell r="F394">
            <v>5.87</v>
          </cell>
          <cell r="G394">
            <v>4</v>
          </cell>
          <cell r="H394">
            <v>29.81</v>
          </cell>
          <cell r="I394">
            <v>179.17</v>
          </cell>
          <cell r="J394">
            <v>184.89</v>
          </cell>
          <cell r="K394">
            <v>184.89</v>
          </cell>
        </row>
        <row r="395">
          <cell r="D395" t="str">
            <v>wm-45eeEx. CoalESI</v>
          </cell>
          <cell r="E395">
            <v>413</v>
          </cell>
          <cell r="F395">
            <v>412.93</v>
          </cell>
          <cell r="G395">
            <v>302.98</v>
          </cell>
          <cell r="H395">
            <v>0</v>
          </cell>
          <cell r="I395">
            <v>0</v>
          </cell>
          <cell r="J395">
            <v>0</v>
          </cell>
          <cell r="K395">
            <v>0</v>
          </cell>
        </row>
        <row r="396">
          <cell r="D396" t="str">
            <v>wm-45eeGTCCESI</v>
          </cell>
          <cell r="E396">
            <v>475.16</v>
          </cell>
          <cell r="F396">
            <v>602</v>
          </cell>
          <cell r="G396">
            <v>945.35</v>
          </cell>
          <cell r="H396">
            <v>692.05</v>
          </cell>
          <cell r="I396">
            <v>551.73</v>
          </cell>
          <cell r="J396">
            <v>0</v>
          </cell>
          <cell r="K396">
            <v>0</v>
          </cell>
        </row>
        <row r="397">
          <cell r="D397" t="str">
            <v>wm-45eeGTCC (CO2 capture)ESI</v>
          </cell>
          <cell r="E397">
            <v>0</v>
          </cell>
          <cell r="F397">
            <v>0</v>
          </cell>
          <cell r="G397">
            <v>0</v>
          </cell>
          <cell r="H397">
            <v>0</v>
          </cell>
          <cell r="I397">
            <v>0</v>
          </cell>
          <cell r="J397">
            <v>355.42</v>
          </cell>
          <cell r="K397">
            <v>355.42</v>
          </cell>
        </row>
        <row r="398">
          <cell r="D398" t="str">
            <v>wm-45eeHydroESI</v>
          </cell>
          <cell r="E398">
            <v>18.4</v>
          </cell>
          <cell r="F398">
            <v>25.25</v>
          </cell>
          <cell r="G398">
            <v>25.25</v>
          </cell>
          <cell r="H398">
            <v>25.79</v>
          </cell>
          <cell r="I398">
            <v>25.79</v>
          </cell>
          <cell r="J398">
            <v>19.24</v>
          </cell>
          <cell r="K398">
            <v>19.24</v>
          </cell>
        </row>
        <row r="399">
          <cell r="D399" t="str">
            <v>wm-45eeIndustry CHPESI</v>
          </cell>
          <cell r="E399">
            <v>73</v>
          </cell>
          <cell r="F399">
            <v>120</v>
          </cell>
          <cell r="G399">
            <v>150</v>
          </cell>
          <cell r="H399">
            <v>150</v>
          </cell>
          <cell r="I399">
            <v>140</v>
          </cell>
          <cell r="J399">
            <v>130</v>
          </cell>
          <cell r="K399">
            <v>120</v>
          </cell>
        </row>
        <row r="400">
          <cell r="D400" t="str">
            <v>wm-45eeNuclearESI</v>
          </cell>
          <cell r="E400">
            <v>295.87</v>
          </cell>
          <cell r="F400">
            <v>201.19</v>
          </cell>
          <cell r="G400">
            <v>99.26</v>
          </cell>
          <cell r="H400">
            <v>537.17</v>
          </cell>
          <cell r="I400">
            <v>504.98</v>
          </cell>
          <cell r="J400">
            <v>667.6</v>
          </cell>
          <cell r="K400">
            <v>830.23</v>
          </cell>
        </row>
        <row r="401">
          <cell r="D401" t="str">
            <v>wm-45eeOffshore windESI</v>
          </cell>
          <cell r="E401">
            <v>0</v>
          </cell>
          <cell r="F401">
            <v>0</v>
          </cell>
          <cell r="G401">
            <v>0</v>
          </cell>
          <cell r="H401">
            <v>137.46</v>
          </cell>
          <cell r="I401">
            <v>228.76</v>
          </cell>
          <cell r="J401">
            <v>224.73</v>
          </cell>
          <cell r="K401">
            <v>221.77</v>
          </cell>
        </row>
        <row r="402">
          <cell r="D402" t="str">
            <v>wm-45eeOnshore windESI</v>
          </cell>
          <cell r="E402">
            <v>3.4</v>
          </cell>
          <cell r="F402">
            <v>64.34</v>
          </cell>
          <cell r="G402">
            <v>64.34</v>
          </cell>
          <cell r="H402">
            <v>64.34</v>
          </cell>
          <cell r="I402">
            <v>64.34</v>
          </cell>
          <cell r="J402">
            <v>58.22</v>
          </cell>
          <cell r="K402">
            <v>52.46</v>
          </cell>
        </row>
        <row r="403">
          <cell r="D403" t="str">
            <v>wm-45eePVESI</v>
          </cell>
          <cell r="E403">
            <v>0</v>
          </cell>
          <cell r="F403">
            <v>0</v>
          </cell>
          <cell r="G403">
            <v>0</v>
          </cell>
          <cell r="H403">
            <v>0</v>
          </cell>
          <cell r="I403">
            <v>0</v>
          </cell>
          <cell r="J403">
            <v>15.95</v>
          </cell>
          <cell r="K403">
            <v>19.84</v>
          </cell>
        </row>
        <row r="404">
          <cell r="D404" t="str">
            <v>wm-45eeWasteESI</v>
          </cell>
          <cell r="E404">
            <v>12.8</v>
          </cell>
          <cell r="F404">
            <v>31.43</v>
          </cell>
          <cell r="G404">
            <v>23.18</v>
          </cell>
          <cell r="H404">
            <v>32.83</v>
          </cell>
          <cell r="I404">
            <v>32.83</v>
          </cell>
          <cell r="J404">
            <v>32.83</v>
          </cell>
          <cell r="K404">
            <v>32.83</v>
          </cell>
        </row>
        <row r="405">
          <cell r="D405" t="str">
            <v>wm-45eeWaveESI</v>
          </cell>
          <cell r="E405">
            <v>0</v>
          </cell>
          <cell r="F405">
            <v>0</v>
          </cell>
          <cell r="G405">
            <v>0</v>
          </cell>
          <cell r="H405">
            <v>0.52</v>
          </cell>
          <cell r="I405">
            <v>0.87</v>
          </cell>
          <cell r="J405">
            <v>155.74</v>
          </cell>
          <cell r="K405">
            <v>136.94</v>
          </cell>
        </row>
        <row r="406">
          <cell r="D406" t="str">
            <v>WM-60BiomassESI</v>
          </cell>
          <cell r="E406">
            <v>1.51</v>
          </cell>
          <cell r="F406">
            <v>5.87</v>
          </cell>
          <cell r="G406">
            <v>4</v>
          </cell>
          <cell r="H406">
            <v>33.22</v>
          </cell>
          <cell r="I406">
            <v>183.84</v>
          </cell>
          <cell r="J406">
            <v>184.89</v>
          </cell>
          <cell r="K406">
            <v>184.89</v>
          </cell>
        </row>
        <row r="407">
          <cell r="D407" t="str">
            <v>WM-60Domestic CHPESI</v>
          </cell>
          <cell r="E407">
            <v>0</v>
          </cell>
          <cell r="F407">
            <v>15</v>
          </cell>
          <cell r="G407">
            <v>30</v>
          </cell>
          <cell r="H407">
            <v>42.98</v>
          </cell>
          <cell r="I407">
            <v>39.57</v>
          </cell>
          <cell r="J407">
            <v>11.85</v>
          </cell>
          <cell r="K407">
            <v>21.69</v>
          </cell>
        </row>
        <row r="408">
          <cell r="D408" t="str">
            <v>WM-60Domestic FC CHPESI</v>
          </cell>
          <cell r="E408">
            <v>0</v>
          </cell>
          <cell r="F408">
            <v>0</v>
          </cell>
          <cell r="G408">
            <v>0</v>
          </cell>
          <cell r="H408">
            <v>0</v>
          </cell>
          <cell r="I408">
            <v>0</v>
          </cell>
          <cell r="J408">
            <v>52.02</v>
          </cell>
          <cell r="K408">
            <v>26.01</v>
          </cell>
        </row>
        <row r="409">
          <cell r="D409" t="str">
            <v>WM-60Ex. CoalESI</v>
          </cell>
          <cell r="E409">
            <v>413</v>
          </cell>
          <cell r="F409">
            <v>412.93</v>
          </cell>
          <cell r="G409">
            <v>302.98</v>
          </cell>
          <cell r="H409">
            <v>0</v>
          </cell>
          <cell r="I409">
            <v>0</v>
          </cell>
          <cell r="J409">
            <v>0</v>
          </cell>
          <cell r="K409">
            <v>0</v>
          </cell>
        </row>
        <row r="410">
          <cell r="D410" t="str">
            <v>WM-60GTCCESI</v>
          </cell>
          <cell r="E410">
            <v>475.16</v>
          </cell>
          <cell r="F410">
            <v>533.7</v>
          </cell>
          <cell r="G410">
            <v>780.15</v>
          </cell>
          <cell r="H410">
            <v>458.45</v>
          </cell>
          <cell r="I410">
            <v>99.19</v>
          </cell>
          <cell r="J410">
            <v>0</v>
          </cell>
          <cell r="K410">
            <v>0</v>
          </cell>
        </row>
        <row r="411">
          <cell r="D411" t="str">
            <v>WM-60GTCC (CO2 capture)ESI</v>
          </cell>
          <cell r="E411">
            <v>0</v>
          </cell>
          <cell r="F411">
            <v>0</v>
          </cell>
          <cell r="G411">
            <v>0</v>
          </cell>
          <cell r="H411">
            <v>0</v>
          </cell>
          <cell r="I411">
            <v>206.79</v>
          </cell>
          <cell r="J411">
            <v>260.61</v>
          </cell>
          <cell r="K411">
            <v>285.62</v>
          </cell>
        </row>
        <row r="412">
          <cell r="D412" t="str">
            <v>WM-60HydroESI</v>
          </cell>
          <cell r="E412">
            <v>18.4</v>
          </cell>
          <cell r="F412">
            <v>25.25</v>
          </cell>
          <cell r="G412">
            <v>25.25</v>
          </cell>
          <cell r="H412">
            <v>25.79</v>
          </cell>
          <cell r="I412">
            <v>19.24</v>
          </cell>
          <cell r="J412">
            <v>17.05</v>
          </cell>
          <cell r="K412">
            <v>19.24</v>
          </cell>
        </row>
        <row r="413">
          <cell r="D413" t="str">
            <v>WM-60Industry CHPESI</v>
          </cell>
          <cell r="E413">
            <v>73</v>
          </cell>
          <cell r="F413">
            <v>120</v>
          </cell>
          <cell r="G413">
            <v>150</v>
          </cell>
          <cell r="H413">
            <v>150</v>
          </cell>
          <cell r="I413">
            <v>140</v>
          </cell>
          <cell r="J413">
            <v>128.08</v>
          </cell>
          <cell r="K413">
            <v>111.73</v>
          </cell>
        </row>
        <row r="414">
          <cell r="D414" t="str">
            <v>WM-60NuclearESI</v>
          </cell>
          <cell r="E414">
            <v>295.87</v>
          </cell>
          <cell r="F414">
            <v>201.19</v>
          </cell>
          <cell r="G414">
            <v>99.26</v>
          </cell>
          <cell r="H414">
            <v>568.71</v>
          </cell>
          <cell r="I414">
            <v>571.86</v>
          </cell>
          <cell r="J414">
            <v>735.09</v>
          </cell>
          <cell r="K414">
            <v>887.69</v>
          </cell>
        </row>
        <row r="415">
          <cell r="D415" t="str">
            <v>WM-60Offshore windESI</v>
          </cell>
          <cell r="E415">
            <v>0</v>
          </cell>
          <cell r="F415">
            <v>0</v>
          </cell>
          <cell r="G415">
            <v>0</v>
          </cell>
          <cell r="H415">
            <v>137.46</v>
          </cell>
          <cell r="I415">
            <v>228.76</v>
          </cell>
          <cell r="J415">
            <v>195.82</v>
          </cell>
          <cell r="K415">
            <v>180.45</v>
          </cell>
        </row>
        <row r="416">
          <cell r="D416" t="str">
            <v>WM-60Onshore windESI</v>
          </cell>
          <cell r="E416">
            <v>3.4</v>
          </cell>
          <cell r="F416">
            <v>64.34</v>
          </cell>
          <cell r="G416">
            <v>64.34</v>
          </cell>
          <cell r="H416">
            <v>64.34</v>
          </cell>
          <cell r="I416">
            <v>63.22</v>
          </cell>
          <cell r="J416">
            <v>60.14</v>
          </cell>
          <cell r="K416">
            <v>58.22</v>
          </cell>
        </row>
        <row r="417">
          <cell r="D417" t="str">
            <v>WM-60PVESI</v>
          </cell>
          <cell r="E417">
            <v>0</v>
          </cell>
          <cell r="F417">
            <v>0</v>
          </cell>
          <cell r="G417">
            <v>0</v>
          </cell>
          <cell r="H417">
            <v>0</v>
          </cell>
          <cell r="I417">
            <v>0</v>
          </cell>
          <cell r="J417">
            <v>15.95</v>
          </cell>
          <cell r="K417">
            <v>19.84</v>
          </cell>
        </row>
        <row r="418">
          <cell r="D418" t="str">
            <v>WM-60WasteESI</v>
          </cell>
          <cell r="E418">
            <v>12.8</v>
          </cell>
          <cell r="F418">
            <v>23.84</v>
          </cell>
          <cell r="G418">
            <v>23.18</v>
          </cell>
          <cell r="H418">
            <v>32.83</v>
          </cell>
          <cell r="I418">
            <v>32.83</v>
          </cell>
          <cell r="J418">
            <v>32.83</v>
          </cell>
          <cell r="K418">
            <v>32.83</v>
          </cell>
        </row>
        <row r="419">
          <cell r="D419" t="str">
            <v>WM-60WaveESI</v>
          </cell>
          <cell r="E419">
            <v>0</v>
          </cell>
          <cell r="F419">
            <v>0</v>
          </cell>
          <cell r="G419">
            <v>0</v>
          </cell>
          <cell r="H419">
            <v>0.52</v>
          </cell>
          <cell r="I419">
            <v>0.87</v>
          </cell>
          <cell r="J419">
            <v>0.87</v>
          </cell>
          <cell r="K419">
            <v>0.87</v>
          </cell>
        </row>
        <row r="420">
          <cell r="D420" t="str">
            <v>wm-60eeBiomassESI</v>
          </cell>
          <cell r="E420">
            <v>1.51</v>
          </cell>
          <cell r="F420">
            <v>5.87</v>
          </cell>
          <cell r="G420">
            <v>5.57</v>
          </cell>
          <cell r="H420">
            <v>63.61</v>
          </cell>
          <cell r="I420">
            <v>182.84</v>
          </cell>
          <cell r="J420">
            <v>184.89</v>
          </cell>
          <cell r="K420">
            <v>188.53</v>
          </cell>
        </row>
        <row r="421">
          <cell r="D421" t="str">
            <v>wm-60eeEx. CoalESI</v>
          </cell>
          <cell r="E421">
            <v>413</v>
          </cell>
          <cell r="F421">
            <v>412.93</v>
          </cell>
          <cell r="G421">
            <v>302.98</v>
          </cell>
          <cell r="H421">
            <v>0</v>
          </cell>
          <cell r="I421">
            <v>0</v>
          </cell>
          <cell r="J421">
            <v>0</v>
          </cell>
          <cell r="K421">
            <v>0</v>
          </cell>
        </row>
        <row r="422">
          <cell r="D422" t="str">
            <v>wm-60eeGTCCESI</v>
          </cell>
          <cell r="E422">
            <v>475.16</v>
          </cell>
          <cell r="F422">
            <v>602</v>
          </cell>
          <cell r="G422">
            <v>943.4</v>
          </cell>
          <cell r="H422">
            <v>538.78</v>
          </cell>
          <cell r="I422">
            <v>0</v>
          </cell>
          <cell r="J422">
            <v>0</v>
          </cell>
          <cell r="K422">
            <v>0</v>
          </cell>
        </row>
        <row r="423">
          <cell r="D423" t="str">
            <v>wm-60eeGTCC (CO2 capture)ESI</v>
          </cell>
          <cell r="E423">
            <v>0</v>
          </cell>
          <cell r="F423">
            <v>0</v>
          </cell>
          <cell r="G423">
            <v>0</v>
          </cell>
          <cell r="H423">
            <v>0</v>
          </cell>
          <cell r="I423">
            <v>355.11</v>
          </cell>
          <cell r="J423">
            <v>327.4</v>
          </cell>
          <cell r="K423">
            <v>251.33</v>
          </cell>
        </row>
        <row r="424">
          <cell r="D424" t="str">
            <v>wm-60eeHydroESI</v>
          </cell>
          <cell r="E424">
            <v>18.4</v>
          </cell>
          <cell r="F424">
            <v>25.25</v>
          </cell>
          <cell r="G424">
            <v>25.25</v>
          </cell>
          <cell r="H424">
            <v>25.79</v>
          </cell>
          <cell r="I424">
            <v>19.24</v>
          </cell>
          <cell r="J424">
            <v>16.43</v>
          </cell>
          <cell r="K424">
            <v>16.26</v>
          </cell>
        </row>
        <row r="425">
          <cell r="D425" t="str">
            <v>wm-60eeIndustry CHPESI</v>
          </cell>
          <cell r="E425">
            <v>73</v>
          </cell>
          <cell r="F425">
            <v>120</v>
          </cell>
          <cell r="G425">
            <v>150</v>
          </cell>
          <cell r="H425">
            <v>150</v>
          </cell>
          <cell r="I425">
            <v>140</v>
          </cell>
          <cell r="J425">
            <v>0</v>
          </cell>
          <cell r="K425">
            <v>0</v>
          </cell>
        </row>
        <row r="426">
          <cell r="D426" t="str">
            <v>wm-60eeIndustry FC CHPESI</v>
          </cell>
          <cell r="E426">
            <v>0</v>
          </cell>
          <cell r="F426">
            <v>0</v>
          </cell>
          <cell r="G426">
            <v>0</v>
          </cell>
          <cell r="H426">
            <v>0</v>
          </cell>
          <cell r="I426">
            <v>0</v>
          </cell>
          <cell r="J426">
            <v>27.02</v>
          </cell>
          <cell r="K426">
            <v>13.65</v>
          </cell>
        </row>
        <row r="427">
          <cell r="D427" t="str">
            <v>wm-60eeNuclearESI</v>
          </cell>
          <cell r="E427">
            <v>295.87</v>
          </cell>
          <cell r="F427">
            <v>201.19</v>
          </cell>
          <cell r="G427">
            <v>99.26</v>
          </cell>
          <cell r="H427">
            <v>568.71</v>
          </cell>
          <cell r="I427">
            <v>663.72</v>
          </cell>
          <cell r="J427">
            <v>1026.41</v>
          </cell>
          <cell r="K427">
            <v>1074.92</v>
          </cell>
        </row>
        <row r="428">
          <cell r="D428" t="str">
            <v>wm-60eeOffshore windESI</v>
          </cell>
          <cell r="E428">
            <v>0</v>
          </cell>
          <cell r="F428">
            <v>0</v>
          </cell>
          <cell r="G428">
            <v>0</v>
          </cell>
          <cell r="H428">
            <v>137.46</v>
          </cell>
          <cell r="I428">
            <v>228.12</v>
          </cell>
          <cell r="J428">
            <v>144.92</v>
          </cell>
          <cell r="K428">
            <v>195.3</v>
          </cell>
        </row>
        <row r="429">
          <cell r="D429" t="str">
            <v>wm-60eeOnshore windESI</v>
          </cell>
          <cell r="E429">
            <v>3.4</v>
          </cell>
          <cell r="F429">
            <v>64.34</v>
          </cell>
          <cell r="G429">
            <v>64.34</v>
          </cell>
          <cell r="H429">
            <v>64.34</v>
          </cell>
          <cell r="I429">
            <v>60.08</v>
          </cell>
          <cell r="J429">
            <v>54.2</v>
          </cell>
          <cell r="K429">
            <v>52.89</v>
          </cell>
        </row>
        <row r="430">
          <cell r="D430" t="str">
            <v>wm-60eePVESI</v>
          </cell>
          <cell r="E430">
            <v>0</v>
          </cell>
          <cell r="F430">
            <v>0</v>
          </cell>
          <cell r="G430">
            <v>0</v>
          </cell>
          <cell r="H430">
            <v>0</v>
          </cell>
          <cell r="I430">
            <v>0</v>
          </cell>
          <cell r="J430">
            <v>15.95</v>
          </cell>
          <cell r="K430">
            <v>42.03</v>
          </cell>
        </row>
        <row r="431">
          <cell r="D431" t="str">
            <v>wm-60eeWasteESI</v>
          </cell>
          <cell r="E431">
            <v>12.8</v>
          </cell>
          <cell r="F431">
            <v>31.43</v>
          </cell>
          <cell r="G431">
            <v>23.18</v>
          </cell>
          <cell r="H431">
            <v>32.83</v>
          </cell>
          <cell r="I431">
            <v>32.83</v>
          </cell>
          <cell r="J431">
            <v>32.83</v>
          </cell>
          <cell r="K431">
            <v>32.79</v>
          </cell>
        </row>
        <row r="432">
          <cell r="D432" t="str">
            <v>wm-60eeWaveESI</v>
          </cell>
          <cell r="E432">
            <v>0</v>
          </cell>
          <cell r="F432">
            <v>0</v>
          </cell>
          <cell r="G432">
            <v>0.23</v>
          </cell>
          <cell r="H432">
            <v>72.58</v>
          </cell>
          <cell r="I432">
            <v>72.81</v>
          </cell>
          <cell r="J432">
            <v>22.49</v>
          </cell>
          <cell r="K432">
            <v>102.16</v>
          </cell>
        </row>
        <row r="433">
          <cell r="D433" t="str">
            <v>wm-60pe1BiomassESI</v>
          </cell>
          <cell r="E433">
            <v>1.51</v>
          </cell>
          <cell r="F433">
            <v>5.87</v>
          </cell>
          <cell r="G433">
            <v>44.42</v>
          </cell>
          <cell r="H433">
            <v>76.52</v>
          </cell>
          <cell r="I433">
            <v>182.46</v>
          </cell>
          <cell r="J433">
            <v>138.46</v>
          </cell>
          <cell r="K433">
            <v>73.83</v>
          </cell>
        </row>
        <row r="434">
          <cell r="D434" t="str">
            <v>wm-60pe1Coal FCESI</v>
          </cell>
          <cell r="E434">
            <v>0</v>
          </cell>
          <cell r="F434">
            <v>0</v>
          </cell>
          <cell r="G434">
            <v>0</v>
          </cell>
          <cell r="H434">
            <v>0</v>
          </cell>
          <cell r="I434">
            <v>0</v>
          </cell>
          <cell r="J434">
            <v>127.82</v>
          </cell>
          <cell r="K434">
            <v>214.05</v>
          </cell>
        </row>
        <row r="435">
          <cell r="D435" t="str">
            <v>wm-60pe1Domestic CHPESI</v>
          </cell>
          <cell r="E435">
            <v>0</v>
          </cell>
          <cell r="F435">
            <v>15</v>
          </cell>
          <cell r="G435">
            <v>30</v>
          </cell>
          <cell r="H435">
            <v>42.58</v>
          </cell>
          <cell r="I435">
            <v>39.6</v>
          </cell>
          <cell r="J435">
            <v>11.97</v>
          </cell>
          <cell r="K435">
            <v>0</v>
          </cell>
        </row>
        <row r="436">
          <cell r="D436" t="str">
            <v>wm-60pe1Ex. CoalESI</v>
          </cell>
          <cell r="E436">
            <v>413</v>
          </cell>
          <cell r="F436">
            <v>412.93</v>
          </cell>
          <cell r="G436">
            <v>300.96</v>
          </cell>
          <cell r="H436">
            <v>0</v>
          </cell>
          <cell r="I436">
            <v>0</v>
          </cell>
          <cell r="J436">
            <v>0</v>
          </cell>
          <cell r="K436">
            <v>0</v>
          </cell>
        </row>
        <row r="437">
          <cell r="D437" t="str">
            <v>wm-60pe1GTCCESI</v>
          </cell>
          <cell r="E437">
            <v>475.16</v>
          </cell>
          <cell r="F437">
            <v>533.43</v>
          </cell>
          <cell r="G437">
            <v>494.49</v>
          </cell>
          <cell r="H437">
            <v>375.28</v>
          </cell>
          <cell r="I437">
            <v>95.46</v>
          </cell>
          <cell r="J437">
            <v>0</v>
          </cell>
          <cell r="K437">
            <v>0</v>
          </cell>
        </row>
        <row r="438">
          <cell r="D438" t="str">
            <v>wm-60pe1GTCC (CO2 capture)ESI</v>
          </cell>
          <cell r="E438">
            <v>0</v>
          </cell>
          <cell r="F438">
            <v>0</v>
          </cell>
          <cell r="G438">
            <v>0</v>
          </cell>
          <cell r="H438">
            <v>0</v>
          </cell>
          <cell r="I438">
            <v>86.6</v>
          </cell>
          <cell r="J438">
            <v>0</v>
          </cell>
          <cell r="K438">
            <v>0</v>
          </cell>
        </row>
        <row r="439">
          <cell r="D439" t="str">
            <v>wm-60pe1HydroESI</v>
          </cell>
          <cell r="E439">
            <v>18.4</v>
          </cell>
          <cell r="F439">
            <v>25.25</v>
          </cell>
          <cell r="G439">
            <v>25.79</v>
          </cell>
          <cell r="H439">
            <v>19.24</v>
          </cell>
          <cell r="I439">
            <v>17.05</v>
          </cell>
          <cell r="J439">
            <v>16.26</v>
          </cell>
          <cell r="K439">
            <v>16.32</v>
          </cell>
        </row>
        <row r="440">
          <cell r="D440" t="str">
            <v>wm-60pe1Industry CHPESI</v>
          </cell>
          <cell r="E440">
            <v>73</v>
          </cell>
          <cell r="F440">
            <v>120</v>
          </cell>
          <cell r="G440">
            <v>150</v>
          </cell>
          <cell r="H440">
            <v>150</v>
          </cell>
          <cell r="I440">
            <v>140</v>
          </cell>
          <cell r="J440">
            <v>52.61</v>
          </cell>
          <cell r="K440">
            <v>78.17</v>
          </cell>
        </row>
        <row r="441">
          <cell r="D441" t="str">
            <v>wm-60pe1NuclearESI</v>
          </cell>
          <cell r="E441">
            <v>295.87</v>
          </cell>
          <cell r="F441">
            <v>201.19</v>
          </cell>
          <cell r="G441">
            <v>322.12</v>
          </cell>
          <cell r="H441">
            <v>614.84</v>
          </cell>
          <cell r="I441">
            <v>775.76</v>
          </cell>
          <cell r="J441">
            <v>963.34</v>
          </cell>
          <cell r="K441">
            <v>1022.94</v>
          </cell>
        </row>
        <row r="442">
          <cell r="D442" t="str">
            <v>wm-60pe1Offshore windESI</v>
          </cell>
          <cell r="E442">
            <v>0</v>
          </cell>
          <cell r="F442">
            <v>0</v>
          </cell>
          <cell r="G442">
            <v>0</v>
          </cell>
          <cell r="H442">
            <v>134.23</v>
          </cell>
          <cell r="I442">
            <v>153.07</v>
          </cell>
          <cell r="J442">
            <v>174.14</v>
          </cell>
          <cell r="K442">
            <v>196.29</v>
          </cell>
        </row>
        <row r="443">
          <cell r="D443" t="str">
            <v>wm-60pe1Onshore windESI</v>
          </cell>
          <cell r="E443">
            <v>3.4</v>
          </cell>
          <cell r="F443">
            <v>64.34</v>
          </cell>
          <cell r="G443">
            <v>64.34</v>
          </cell>
          <cell r="H443">
            <v>64.34</v>
          </cell>
          <cell r="I443">
            <v>62.6</v>
          </cell>
          <cell r="J443">
            <v>53.34</v>
          </cell>
          <cell r="K443">
            <v>52.02</v>
          </cell>
        </row>
        <row r="444">
          <cell r="D444" t="str">
            <v>wm-60pe1PVESI</v>
          </cell>
          <cell r="E444">
            <v>0</v>
          </cell>
          <cell r="F444">
            <v>0</v>
          </cell>
          <cell r="G444">
            <v>0</v>
          </cell>
          <cell r="H444">
            <v>0</v>
          </cell>
          <cell r="I444">
            <v>0</v>
          </cell>
          <cell r="J444">
            <v>38.14</v>
          </cell>
          <cell r="K444">
            <v>64.23</v>
          </cell>
        </row>
        <row r="445">
          <cell r="D445" t="str">
            <v>wm-60pe1WasteESI</v>
          </cell>
          <cell r="E445">
            <v>12.8</v>
          </cell>
          <cell r="F445">
            <v>23.81</v>
          </cell>
          <cell r="G445">
            <v>31.99</v>
          </cell>
          <cell r="H445">
            <v>32.83</v>
          </cell>
          <cell r="I445">
            <v>32.83</v>
          </cell>
          <cell r="J445">
            <v>28.29</v>
          </cell>
          <cell r="K445">
            <v>30.92</v>
          </cell>
        </row>
        <row r="446">
          <cell r="D446" t="str">
            <v>wm-60pe1WaveESI</v>
          </cell>
          <cell r="E446">
            <v>0</v>
          </cell>
          <cell r="F446">
            <v>0</v>
          </cell>
          <cell r="G446">
            <v>0.23</v>
          </cell>
          <cell r="H446">
            <v>0.52</v>
          </cell>
          <cell r="I446">
            <v>0.87</v>
          </cell>
          <cell r="J446">
            <v>101.98</v>
          </cell>
          <cell r="K446">
            <v>102.16</v>
          </cell>
        </row>
        <row r="447">
          <cell r="D447" t="str">
            <v>wm-60pe2BiomassESI</v>
          </cell>
          <cell r="E447">
            <v>1.51</v>
          </cell>
          <cell r="F447">
            <v>5.87</v>
          </cell>
          <cell r="G447">
            <v>4</v>
          </cell>
          <cell r="H447">
            <v>29.81</v>
          </cell>
          <cell r="I447">
            <v>184.02</v>
          </cell>
          <cell r="J447">
            <v>184.89</v>
          </cell>
          <cell r="K447">
            <v>188.53</v>
          </cell>
        </row>
        <row r="448">
          <cell r="D448" t="str">
            <v>wm-60pe2Coal FCESI</v>
          </cell>
          <cell r="E448">
            <v>0</v>
          </cell>
          <cell r="F448">
            <v>0</v>
          </cell>
          <cell r="G448">
            <v>0</v>
          </cell>
          <cell r="H448">
            <v>0</v>
          </cell>
          <cell r="I448">
            <v>0</v>
          </cell>
          <cell r="J448">
            <v>0</v>
          </cell>
          <cell r="K448">
            <v>29.66</v>
          </cell>
        </row>
        <row r="449">
          <cell r="D449" t="str">
            <v>wm-60pe2Domestic CHPESI</v>
          </cell>
          <cell r="E449">
            <v>0</v>
          </cell>
          <cell r="F449">
            <v>15</v>
          </cell>
          <cell r="G449">
            <v>30</v>
          </cell>
          <cell r="H449">
            <v>42.98</v>
          </cell>
          <cell r="I449">
            <v>39.57</v>
          </cell>
          <cell r="J449">
            <v>11.85</v>
          </cell>
          <cell r="K449">
            <v>0</v>
          </cell>
        </row>
        <row r="450">
          <cell r="D450" t="str">
            <v>wm-60pe2Ex. CoalESI</v>
          </cell>
          <cell r="E450">
            <v>413</v>
          </cell>
          <cell r="F450">
            <v>412.93</v>
          </cell>
          <cell r="G450">
            <v>302.98</v>
          </cell>
          <cell r="H450">
            <v>0</v>
          </cell>
          <cell r="I450">
            <v>0</v>
          </cell>
          <cell r="J450">
            <v>0</v>
          </cell>
          <cell r="K450">
            <v>0</v>
          </cell>
        </row>
        <row r="451">
          <cell r="D451" t="str">
            <v>wm-60pe2GTCCESI</v>
          </cell>
          <cell r="E451">
            <v>475.16</v>
          </cell>
          <cell r="F451">
            <v>533.7</v>
          </cell>
          <cell r="G451">
            <v>780.15</v>
          </cell>
          <cell r="H451">
            <v>462.14</v>
          </cell>
          <cell r="I451">
            <v>238.53</v>
          </cell>
          <cell r="J451">
            <v>0</v>
          </cell>
          <cell r="K451">
            <v>0</v>
          </cell>
        </row>
        <row r="452">
          <cell r="D452" t="str">
            <v>wm-60pe2GTCC (CO2 capture)ESI</v>
          </cell>
          <cell r="E452">
            <v>0</v>
          </cell>
          <cell r="F452">
            <v>0</v>
          </cell>
          <cell r="G452">
            <v>0</v>
          </cell>
          <cell r="H452">
            <v>0</v>
          </cell>
          <cell r="I452">
            <v>45.72</v>
          </cell>
          <cell r="J452">
            <v>45.72</v>
          </cell>
          <cell r="K452">
            <v>36.6</v>
          </cell>
        </row>
        <row r="453">
          <cell r="D453" t="str">
            <v>wm-60pe2HydroESI</v>
          </cell>
          <cell r="E453">
            <v>18.4</v>
          </cell>
          <cell r="F453">
            <v>25.25</v>
          </cell>
          <cell r="G453">
            <v>25.25</v>
          </cell>
          <cell r="H453">
            <v>25.79</v>
          </cell>
          <cell r="I453">
            <v>19.24</v>
          </cell>
          <cell r="J453">
            <v>16.43</v>
          </cell>
          <cell r="K453">
            <v>16.43</v>
          </cell>
        </row>
        <row r="454">
          <cell r="D454" t="str">
            <v>wm-60pe2Industry CHPESI</v>
          </cell>
          <cell r="E454">
            <v>73</v>
          </cell>
          <cell r="F454">
            <v>120</v>
          </cell>
          <cell r="G454">
            <v>150</v>
          </cell>
          <cell r="H454">
            <v>150</v>
          </cell>
          <cell r="I454">
            <v>140</v>
          </cell>
          <cell r="J454">
            <v>128.07</v>
          </cell>
          <cell r="K454">
            <v>111.73</v>
          </cell>
        </row>
        <row r="455">
          <cell r="D455" t="str">
            <v>wm-60pe2NuclearESI</v>
          </cell>
          <cell r="E455">
            <v>295.87</v>
          </cell>
          <cell r="F455">
            <v>201.19</v>
          </cell>
          <cell r="G455">
            <v>99.26</v>
          </cell>
          <cell r="H455">
            <v>568.71</v>
          </cell>
          <cell r="I455">
            <v>602.63</v>
          </cell>
          <cell r="J455">
            <v>969.67</v>
          </cell>
          <cell r="K455">
            <v>1023.72</v>
          </cell>
        </row>
        <row r="456">
          <cell r="D456" t="str">
            <v>wm-60pe2Offshore windESI</v>
          </cell>
          <cell r="E456">
            <v>0</v>
          </cell>
          <cell r="F456">
            <v>0</v>
          </cell>
          <cell r="G456">
            <v>0</v>
          </cell>
          <cell r="H456">
            <v>137.46</v>
          </cell>
          <cell r="I456">
            <v>220.75</v>
          </cell>
          <cell r="J456">
            <v>140.54</v>
          </cell>
          <cell r="K456">
            <v>195.81</v>
          </cell>
        </row>
        <row r="457">
          <cell r="D457" t="str">
            <v>wm-60pe2Onshore windESI</v>
          </cell>
          <cell r="E457">
            <v>3.4</v>
          </cell>
          <cell r="F457">
            <v>64.34</v>
          </cell>
          <cell r="G457">
            <v>64.34</v>
          </cell>
          <cell r="H457">
            <v>64.34</v>
          </cell>
          <cell r="I457">
            <v>62.01</v>
          </cell>
          <cell r="J457">
            <v>48.93</v>
          </cell>
          <cell r="K457">
            <v>48.67</v>
          </cell>
        </row>
        <row r="458">
          <cell r="D458" t="str">
            <v>wm-60pe2PVESI</v>
          </cell>
          <cell r="E458">
            <v>0</v>
          </cell>
          <cell r="F458">
            <v>0</v>
          </cell>
          <cell r="G458">
            <v>0</v>
          </cell>
          <cell r="H458">
            <v>0</v>
          </cell>
          <cell r="I458">
            <v>0</v>
          </cell>
          <cell r="J458">
            <v>26.11</v>
          </cell>
          <cell r="K458">
            <v>52.19</v>
          </cell>
        </row>
        <row r="459">
          <cell r="D459" t="str">
            <v>wm-60pe2WasteESI</v>
          </cell>
          <cell r="E459">
            <v>12.8</v>
          </cell>
          <cell r="F459">
            <v>23.84</v>
          </cell>
          <cell r="G459">
            <v>23.18</v>
          </cell>
          <cell r="H459">
            <v>32.83</v>
          </cell>
          <cell r="I459">
            <v>32.83</v>
          </cell>
          <cell r="J459">
            <v>31.58</v>
          </cell>
          <cell r="K459">
            <v>30.82</v>
          </cell>
        </row>
        <row r="460">
          <cell r="D460" t="str">
            <v>wm-60pe2WaveESI</v>
          </cell>
          <cell r="E460">
            <v>0</v>
          </cell>
          <cell r="F460">
            <v>0</v>
          </cell>
          <cell r="G460">
            <v>0</v>
          </cell>
          <cell r="H460">
            <v>0.52</v>
          </cell>
          <cell r="I460">
            <v>0.87</v>
          </cell>
          <cell r="J460">
            <v>101.46</v>
          </cell>
          <cell r="K460">
            <v>105.96</v>
          </cell>
        </row>
        <row r="461">
          <cell r="D461" t="str">
            <v>WM-70BiomassESI</v>
          </cell>
          <cell r="E461">
            <v>1.51</v>
          </cell>
          <cell r="F461">
            <v>5.87</v>
          </cell>
          <cell r="G461">
            <v>4</v>
          </cell>
          <cell r="H461">
            <v>38.05</v>
          </cell>
          <cell r="I461">
            <v>183.57</v>
          </cell>
          <cell r="J461">
            <v>188.53</v>
          </cell>
          <cell r="K461">
            <v>188.53</v>
          </cell>
        </row>
        <row r="462">
          <cell r="D462" t="str">
            <v>WM-70Domestic CHPESI</v>
          </cell>
          <cell r="E462">
            <v>0</v>
          </cell>
          <cell r="F462">
            <v>15</v>
          </cell>
          <cell r="G462">
            <v>30</v>
          </cell>
          <cell r="H462">
            <v>42.98</v>
          </cell>
          <cell r="I462">
            <v>39.57</v>
          </cell>
          <cell r="J462">
            <v>7.11</v>
          </cell>
          <cell r="K462">
            <v>0</v>
          </cell>
        </row>
        <row r="463">
          <cell r="D463" t="str">
            <v>WM-70Ex. CoalESI</v>
          </cell>
          <cell r="E463">
            <v>413</v>
          </cell>
          <cell r="F463">
            <v>412.93</v>
          </cell>
          <cell r="G463">
            <v>302.98</v>
          </cell>
          <cell r="H463">
            <v>0</v>
          </cell>
          <cell r="I463">
            <v>0</v>
          </cell>
          <cell r="J463">
            <v>0</v>
          </cell>
          <cell r="K463">
            <v>0</v>
          </cell>
        </row>
        <row r="464">
          <cell r="D464" t="str">
            <v>WM-70GTCCESI</v>
          </cell>
          <cell r="E464">
            <v>475.16</v>
          </cell>
          <cell r="F464">
            <v>533.7</v>
          </cell>
          <cell r="G464">
            <v>779.9</v>
          </cell>
          <cell r="H464">
            <v>453.2</v>
          </cell>
          <cell r="I464">
            <v>0</v>
          </cell>
          <cell r="J464">
            <v>0</v>
          </cell>
          <cell r="K464">
            <v>0</v>
          </cell>
        </row>
        <row r="465">
          <cell r="D465" t="str">
            <v>WM-70GTCC (CO2 capture)ESI</v>
          </cell>
          <cell r="E465">
            <v>0</v>
          </cell>
          <cell r="F465">
            <v>0</v>
          </cell>
          <cell r="G465">
            <v>0</v>
          </cell>
          <cell r="H465">
            <v>0</v>
          </cell>
          <cell r="I465">
            <v>146.82</v>
          </cell>
          <cell r="J465">
            <v>84.67</v>
          </cell>
          <cell r="K465">
            <v>88.57</v>
          </cell>
        </row>
        <row r="466">
          <cell r="D466" t="str">
            <v>WM-70HydroESI</v>
          </cell>
          <cell r="E466">
            <v>18.4</v>
          </cell>
          <cell r="F466">
            <v>25.25</v>
          </cell>
          <cell r="G466">
            <v>25.25</v>
          </cell>
          <cell r="H466">
            <v>25.79</v>
          </cell>
          <cell r="I466">
            <v>16.74</v>
          </cell>
          <cell r="J466">
            <v>16.43</v>
          </cell>
          <cell r="K466">
            <v>16.43</v>
          </cell>
        </row>
        <row r="467">
          <cell r="D467" t="str">
            <v>WM-70Industry CHPESI</v>
          </cell>
          <cell r="E467">
            <v>73</v>
          </cell>
          <cell r="F467">
            <v>120</v>
          </cell>
          <cell r="G467">
            <v>150</v>
          </cell>
          <cell r="H467">
            <v>150</v>
          </cell>
          <cell r="I467">
            <v>140</v>
          </cell>
          <cell r="J467">
            <v>0</v>
          </cell>
          <cell r="K467">
            <v>79.11</v>
          </cell>
        </row>
        <row r="468">
          <cell r="D468" t="str">
            <v>WM-70Industry FC CHPESI</v>
          </cell>
          <cell r="E468">
            <v>0</v>
          </cell>
          <cell r="F468">
            <v>0</v>
          </cell>
          <cell r="G468">
            <v>0</v>
          </cell>
          <cell r="H468">
            <v>0</v>
          </cell>
          <cell r="I468">
            <v>0</v>
          </cell>
          <cell r="J468">
            <v>42.58</v>
          </cell>
          <cell r="K468">
            <v>0</v>
          </cell>
        </row>
        <row r="469">
          <cell r="D469" t="str">
            <v>WM-70NuclearESI</v>
          </cell>
          <cell r="E469">
            <v>295.87</v>
          </cell>
          <cell r="F469">
            <v>201.19</v>
          </cell>
          <cell r="G469">
            <v>99.26</v>
          </cell>
          <cell r="H469">
            <v>568.71</v>
          </cell>
          <cell r="I469">
            <v>856.06</v>
          </cell>
          <cell r="J469">
            <v>972.57</v>
          </cell>
          <cell r="K469">
            <v>1013.28</v>
          </cell>
        </row>
        <row r="470">
          <cell r="D470" t="str">
            <v>WM-70Offshore windESI</v>
          </cell>
          <cell r="E470">
            <v>0</v>
          </cell>
          <cell r="F470">
            <v>0</v>
          </cell>
          <cell r="G470">
            <v>0</v>
          </cell>
          <cell r="H470">
            <v>137.46</v>
          </cell>
          <cell r="I470">
            <v>145.35</v>
          </cell>
          <cell r="J470">
            <v>181.61</v>
          </cell>
          <cell r="K470">
            <v>194.38</v>
          </cell>
        </row>
        <row r="471">
          <cell r="D471" t="str">
            <v>WM-70Onshore windESI</v>
          </cell>
          <cell r="E471">
            <v>3.4</v>
          </cell>
          <cell r="F471">
            <v>64.34</v>
          </cell>
          <cell r="G471">
            <v>64.34</v>
          </cell>
          <cell r="H471">
            <v>64.34</v>
          </cell>
          <cell r="I471">
            <v>48.1</v>
          </cell>
          <cell r="J471">
            <v>46.33</v>
          </cell>
          <cell r="K471">
            <v>54.2</v>
          </cell>
        </row>
        <row r="472">
          <cell r="D472" t="str">
            <v>WM-70PVESI</v>
          </cell>
          <cell r="E472">
            <v>0</v>
          </cell>
          <cell r="F472">
            <v>0</v>
          </cell>
          <cell r="G472">
            <v>0</v>
          </cell>
          <cell r="H472">
            <v>0</v>
          </cell>
          <cell r="I472">
            <v>0</v>
          </cell>
          <cell r="J472">
            <v>38.14</v>
          </cell>
          <cell r="K472">
            <v>64.23</v>
          </cell>
        </row>
        <row r="473">
          <cell r="D473" t="str">
            <v>WM-70WasteESI</v>
          </cell>
          <cell r="E473">
            <v>12.8</v>
          </cell>
          <cell r="F473">
            <v>23.84</v>
          </cell>
          <cell r="G473">
            <v>23.18</v>
          </cell>
          <cell r="H473">
            <v>32.83</v>
          </cell>
          <cell r="I473">
            <v>32.83</v>
          </cell>
          <cell r="J473">
            <v>32.83</v>
          </cell>
          <cell r="K473">
            <v>30.72</v>
          </cell>
        </row>
        <row r="474">
          <cell r="D474" t="str">
            <v>WM-70WaveESI</v>
          </cell>
          <cell r="E474">
            <v>0</v>
          </cell>
          <cell r="F474">
            <v>0</v>
          </cell>
          <cell r="G474">
            <v>0.23</v>
          </cell>
          <cell r="H474">
            <v>0.52</v>
          </cell>
          <cell r="I474">
            <v>0.79</v>
          </cell>
          <cell r="J474">
            <v>101.98</v>
          </cell>
          <cell r="K474">
            <v>102.16</v>
          </cell>
        </row>
        <row r="475">
          <cell r="D475" t="str">
            <v>wm-70eeBiomassESI</v>
          </cell>
          <cell r="E475">
            <v>1.51</v>
          </cell>
          <cell r="F475">
            <v>5.87</v>
          </cell>
          <cell r="G475">
            <v>5.57</v>
          </cell>
          <cell r="H475">
            <v>174.69</v>
          </cell>
          <cell r="I475">
            <v>174.69</v>
          </cell>
          <cell r="J475">
            <v>194.97</v>
          </cell>
          <cell r="K475">
            <v>194.97</v>
          </cell>
        </row>
        <row r="476">
          <cell r="D476" t="str">
            <v>wm-70eeEx. CoalESI</v>
          </cell>
          <cell r="E476">
            <v>413</v>
          </cell>
          <cell r="F476">
            <v>412.93</v>
          </cell>
          <cell r="G476">
            <v>302.98</v>
          </cell>
          <cell r="H476">
            <v>0</v>
          </cell>
          <cell r="I476">
            <v>0</v>
          </cell>
          <cell r="J476">
            <v>0</v>
          </cell>
          <cell r="K476">
            <v>0</v>
          </cell>
        </row>
        <row r="477">
          <cell r="D477" t="str">
            <v>wm-70eeGTCCESI</v>
          </cell>
          <cell r="E477">
            <v>475.16</v>
          </cell>
          <cell r="F477">
            <v>602</v>
          </cell>
          <cell r="G477">
            <v>894.92</v>
          </cell>
          <cell r="H477">
            <v>195.55</v>
          </cell>
          <cell r="I477">
            <v>0</v>
          </cell>
          <cell r="J477">
            <v>0</v>
          </cell>
          <cell r="K477">
            <v>0</v>
          </cell>
        </row>
        <row r="478">
          <cell r="D478" t="str">
            <v>wm-70eeGTCC (CO2 capture)ESI</v>
          </cell>
          <cell r="E478">
            <v>0</v>
          </cell>
          <cell r="F478">
            <v>0</v>
          </cell>
          <cell r="G478">
            <v>0</v>
          </cell>
          <cell r="H478">
            <v>108.85</v>
          </cell>
          <cell r="I478">
            <v>122.96</v>
          </cell>
          <cell r="J478">
            <v>14.11</v>
          </cell>
          <cell r="K478">
            <v>125.15</v>
          </cell>
        </row>
        <row r="479">
          <cell r="D479" t="str">
            <v>wm-70eeHydroESI</v>
          </cell>
          <cell r="E479">
            <v>18.4</v>
          </cell>
          <cell r="F479">
            <v>25.25</v>
          </cell>
          <cell r="G479">
            <v>25.25</v>
          </cell>
          <cell r="H479">
            <v>17.83</v>
          </cell>
          <cell r="I479">
            <v>16.74</v>
          </cell>
          <cell r="J479">
            <v>17.05</v>
          </cell>
          <cell r="K479">
            <v>17.05</v>
          </cell>
        </row>
        <row r="480">
          <cell r="D480" t="str">
            <v>wm-70eeIndustry CHPESI</v>
          </cell>
          <cell r="E480">
            <v>73</v>
          </cell>
          <cell r="F480">
            <v>120</v>
          </cell>
          <cell r="G480">
            <v>150</v>
          </cell>
          <cell r="H480">
            <v>150</v>
          </cell>
          <cell r="I480">
            <v>140</v>
          </cell>
          <cell r="J480">
            <v>0</v>
          </cell>
          <cell r="K480">
            <v>0</v>
          </cell>
        </row>
        <row r="481">
          <cell r="D481" t="str">
            <v>wm-70eeIndustry FC CHPESI</v>
          </cell>
          <cell r="E481">
            <v>0</v>
          </cell>
          <cell r="F481">
            <v>0</v>
          </cell>
          <cell r="G481">
            <v>0</v>
          </cell>
          <cell r="H481">
            <v>0</v>
          </cell>
          <cell r="I481">
            <v>0</v>
          </cell>
          <cell r="J481">
            <v>116</v>
          </cell>
          <cell r="K481">
            <v>63</v>
          </cell>
        </row>
        <row r="482">
          <cell r="D482" t="str">
            <v>wm-70eeNuclearESI</v>
          </cell>
          <cell r="E482">
            <v>295.87</v>
          </cell>
          <cell r="F482">
            <v>201.19</v>
          </cell>
          <cell r="G482">
            <v>99.26</v>
          </cell>
          <cell r="H482">
            <v>568.71</v>
          </cell>
          <cell r="I482">
            <v>969.46</v>
          </cell>
          <cell r="J482">
            <v>1425.76</v>
          </cell>
          <cell r="K482">
            <v>1425.76</v>
          </cell>
        </row>
        <row r="483">
          <cell r="D483" t="str">
            <v>wm-70eeOffshore windESI</v>
          </cell>
          <cell r="E483">
            <v>0</v>
          </cell>
          <cell r="F483">
            <v>0</v>
          </cell>
          <cell r="G483">
            <v>0</v>
          </cell>
          <cell r="H483">
            <v>134.98</v>
          </cell>
          <cell r="I483">
            <v>145.57</v>
          </cell>
          <cell r="J483">
            <v>172.34</v>
          </cell>
          <cell r="K483">
            <v>190.99</v>
          </cell>
        </row>
        <row r="484">
          <cell r="D484" t="str">
            <v>wm-70eeOnshore windESI</v>
          </cell>
          <cell r="E484">
            <v>3.4</v>
          </cell>
          <cell r="F484">
            <v>64.34</v>
          </cell>
          <cell r="G484">
            <v>64.34</v>
          </cell>
          <cell r="H484">
            <v>64.34</v>
          </cell>
          <cell r="I484">
            <v>53.33</v>
          </cell>
          <cell r="J484">
            <v>51.12</v>
          </cell>
          <cell r="K484">
            <v>52.2</v>
          </cell>
        </row>
        <row r="485">
          <cell r="D485" t="str">
            <v>wm-70eePVESI</v>
          </cell>
          <cell r="E485">
            <v>0</v>
          </cell>
          <cell r="F485">
            <v>0</v>
          </cell>
          <cell r="G485">
            <v>0</v>
          </cell>
          <cell r="H485">
            <v>0</v>
          </cell>
          <cell r="I485">
            <v>0</v>
          </cell>
          <cell r="J485">
            <v>49.24</v>
          </cell>
          <cell r="K485">
            <v>75.33</v>
          </cell>
        </row>
        <row r="486">
          <cell r="D486" t="str">
            <v>wm-70eeWasteESI</v>
          </cell>
          <cell r="E486">
            <v>12.8</v>
          </cell>
          <cell r="F486">
            <v>31.43</v>
          </cell>
          <cell r="G486">
            <v>31.99</v>
          </cell>
          <cell r="H486">
            <v>32.83</v>
          </cell>
          <cell r="I486">
            <v>32.83</v>
          </cell>
          <cell r="J486">
            <v>32.83</v>
          </cell>
          <cell r="K486">
            <v>32.83</v>
          </cell>
        </row>
        <row r="487">
          <cell r="D487" t="str">
            <v>wm-70eeWaveESI</v>
          </cell>
          <cell r="E487">
            <v>0</v>
          </cell>
          <cell r="F487">
            <v>0</v>
          </cell>
          <cell r="G487">
            <v>0.23</v>
          </cell>
          <cell r="H487">
            <v>161.31</v>
          </cell>
          <cell r="I487">
            <v>102.16</v>
          </cell>
          <cell r="J487">
            <v>102.24</v>
          </cell>
          <cell r="K487">
            <v>102.24</v>
          </cell>
        </row>
        <row r="488">
          <cell r="D488" t="str">
            <v>wm-eeBiomassESI</v>
          </cell>
          <cell r="E488">
            <v>1.51</v>
          </cell>
          <cell r="F488">
            <v>5.87</v>
          </cell>
          <cell r="G488">
            <v>4</v>
          </cell>
          <cell r="H488">
            <v>5.57</v>
          </cell>
          <cell r="I488">
            <v>175.21</v>
          </cell>
          <cell r="J488">
            <v>175.21</v>
          </cell>
          <cell r="K488">
            <v>175.21</v>
          </cell>
        </row>
        <row r="489">
          <cell r="D489" t="str">
            <v>wm-eeEx. CoalESI</v>
          </cell>
          <cell r="E489">
            <v>413</v>
          </cell>
          <cell r="F489">
            <v>412.93</v>
          </cell>
          <cell r="G489">
            <v>302.98</v>
          </cell>
          <cell r="H489">
            <v>0</v>
          </cell>
          <cell r="I489">
            <v>0</v>
          </cell>
          <cell r="J489">
            <v>0</v>
          </cell>
          <cell r="K489">
            <v>0</v>
          </cell>
        </row>
        <row r="490">
          <cell r="D490" t="str">
            <v>wm-eeGTCCESI</v>
          </cell>
          <cell r="E490">
            <v>475.16</v>
          </cell>
          <cell r="F490">
            <v>602</v>
          </cell>
          <cell r="G490">
            <v>945.35</v>
          </cell>
          <cell r="H490">
            <v>1415.69</v>
          </cell>
          <cell r="I490">
            <v>1432.76</v>
          </cell>
          <cell r="J490">
            <v>1588.51</v>
          </cell>
          <cell r="K490">
            <v>1771.64</v>
          </cell>
        </row>
        <row r="491">
          <cell r="D491" t="str">
            <v>wm-eeHydroESI</v>
          </cell>
          <cell r="E491">
            <v>18.4</v>
          </cell>
          <cell r="F491">
            <v>25.25</v>
          </cell>
          <cell r="G491">
            <v>25.25</v>
          </cell>
          <cell r="H491">
            <v>25.25</v>
          </cell>
          <cell r="I491">
            <v>25.25</v>
          </cell>
          <cell r="J491">
            <v>25.25</v>
          </cell>
          <cell r="K491">
            <v>25.25</v>
          </cell>
        </row>
        <row r="492">
          <cell r="D492" t="str">
            <v>wm-eeIndustry CHPESI</v>
          </cell>
          <cell r="E492">
            <v>73</v>
          </cell>
          <cell r="F492">
            <v>120</v>
          </cell>
          <cell r="G492">
            <v>150</v>
          </cell>
          <cell r="H492">
            <v>150</v>
          </cell>
          <cell r="I492">
            <v>140</v>
          </cell>
          <cell r="J492">
            <v>130</v>
          </cell>
          <cell r="K492">
            <v>120</v>
          </cell>
        </row>
        <row r="493">
          <cell r="D493" t="str">
            <v>wm-eeNuclearESI</v>
          </cell>
          <cell r="E493">
            <v>295.87</v>
          </cell>
          <cell r="F493">
            <v>201.19</v>
          </cell>
          <cell r="G493">
            <v>99.26</v>
          </cell>
          <cell r="H493">
            <v>32.19</v>
          </cell>
          <cell r="I493">
            <v>0</v>
          </cell>
          <cell r="J493">
            <v>0</v>
          </cell>
          <cell r="K493">
            <v>0</v>
          </cell>
        </row>
        <row r="494">
          <cell r="D494" t="str">
            <v>wm-eeOffshore windESI</v>
          </cell>
          <cell r="E494">
            <v>0</v>
          </cell>
          <cell r="F494">
            <v>0</v>
          </cell>
          <cell r="G494">
            <v>0</v>
          </cell>
          <cell r="H494">
            <v>1.09</v>
          </cell>
          <cell r="I494">
            <v>1.09</v>
          </cell>
          <cell r="J494">
            <v>0</v>
          </cell>
          <cell r="K494">
            <v>0</v>
          </cell>
        </row>
        <row r="495">
          <cell r="D495" t="str">
            <v>wm-eeOnshore windESI</v>
          </cell>
          <cell r="E495">
            <v>3.4</v>
          </cell>
          <cell r="F495">
            <v>64.34</v>
          </cell>
          <cell r="G495">
            <v>64.34</v>
          </cell>
          <cell r="H495">
            <v>64.34</v>
          </cell>
          <cell r="I495">
            <v>64.34</v>
          </cell>
          <cell r="J495">
            <v>64.34</v>
          </cell>
          <cell r="K495">
            <v>64.34</v>
          </cell>
        </row>
        <row r="496">
          <cell r="D496" t="str">
            <v>wm-eeWasteESI</v>
          </cell>
          <cell r="E496">
            <v>12.8</v>
          </cell>
          <cell r="F496">
            <v>31.43</v>
          </cell>
          <cell r="G496">
            <v>23.18</v>
          </cell>
          <cell r="H496">
            <v>32.83</v>
          </cell>
          <cell r="I496">
            <v>23.74</v>
          </cell>
          <cell r="J496">
            <v>23.74</v>
          </cell>
          <cell r="K496">
            <v>23.74</v>
          </cell>
        </row>
        <row r="497">
          <cell r="D497" t="str">
            <v>wm-eeWaveESI</v>
          </cell>
          <cell r="E497">
            <v>0</v>
          </cell>
          <cell r="F497">
            <v>0</v>
          </cell>
          <cell r="G497">
            <v>0</v>
          </cell>
          <cell r="H497">
            <v>0.23</v>
          </cell>
          <cell r="I497">
            <v>0.52</v>
          </cell>
          <cell r="J497">
            <v>0.52</v>
          </cell>
          <cell r="K497">
            <v>0.52</v>
          </cell>
        </row>
        <row r="498">
          <cell r="D498" t="str">
            <v>WM0BiomassESI</v>
          </cell>
          <cell r="E498">
            <v>1.51</v>
          </cell>
          <cell r="F498">
            <v>5.87</v>
          </cell>
          <cell r="G498">
            <v>4</v>
          </cell>
          <cell r="H498">
            <v>5.57</v>
          </cell>
          <cell r="I498">
            <v>175.21</v>
          </cell>
          <cell r="J498">
            <v>175.21</v>
          </cell>
          <cell r="K498">
            <v>175.21</v>
          </cell>
        </row>
        <row r="499">
          <cell r="D499" t="str">
            <v>WM0Domestic CHPESI</v>
          </cell>
          <cell r="E499">
            <v>0</v>
          </cell>
          <cell r="F499">
            <v>15</v>
          </cell>
          <cell r="G499">
            <v>30</v>
          </cell>
          <cell r="H499">
            <v>46.58</v>
          </cell>
          <cell r="I499">
            <v>43.38</v>
          </cell>
          <cell r="J499">
            <v>42.37</v>
          </cell>
          <cell r="K499">
            <v>41.13</v>
          </cell>
        </row>
        <row r="500">
          <cell r="D500" t="str">
            <v>WM0Ex. CoalESI</v>
          </cell>
          <cell r="E500">
            <v>413</v>
          </cell>
          <cell r="F500">
            <v>412.93</v>
          </cell>
          <cell r="G500">
            <v>302.98</v>
          </cell>
          <cell r="H500">
            <v>0</v>
          </cell>
          <cell r="I500">
            <v>0</v>
          </cell>
          <cell r="J500">
            <v>0</v>
          </cell>
          <cell r="K500">
            <v>0</v>
          </cell>
        </row>
        <row r="501">
          <cell r="D501" t="str">
            <v>WM0GTCCESI</v>
          </cell>
          <cell r="E501">
            <v>475.16</v>
          </cell>
          <cell r="F501">
            <v>534.51</v>
          </cell>
          <cell r="G501">
            <v>781.33</v>
          </cell>
          <cell r="H501">
            <v>1183.65</v>
          </cell>
          <cell r="I501">
            <v>1147.27</v>
          </cell>
          <cell r="J501">
            <v>1260.11</v>
          </cell>
          <cell r="K501">
            <v>1406.88</v>
          </cell>
        </row>
        <row r="502">
          <cell r="D502" t="str">
            <v>WM0HydroESI</v>
          </cell>
          <cell r="E502">
            <v>18.4</v>
          </cell>
          <cell r="F502">
            <v>25.25</v>
          </cell>
          <cell r="G502">
            <v>25.25</v>
          </cell>
          <cell r="H502">
            <v>25.25</v>
          </cell>
          <cell r="I502">
            <v>25.25</v>
          </cell>
          <cell r="J502">
            <v>25.25</v>
          </cell>
          <cell r="K502">
            <v>25.25</v>
          </cell>
        </row>
        <row r="503">
          <cell r="D503" t="str">
            <v>WM0Industry CHPESI</v>
          </cell>
          <cell r="E503">
            <v>73</v>
          </cell>
          <cell r="F503">
            <v>120</v>
          </cell>
          <cell r="G503">
            <v>150</v>
          </cell>
          <cell r="H503">
            <v>150</v>
          </cell>
          <cell r="I503">
            <v>140</v>
          </cell>
          <cell r="J503">
            <v>130</v>
          </cell>
          <cell r="K503">
            <v>120</v>
          </cell>
        </row>
        <row r="504">
          <cell r="D504" t="str">
            <v>WM0NuclearESI</v>
          </cell>
          <cell r="E504">
            <v>295.87</v>
          </cell>
          <cell r="F504">
            <v>201.19</v>
          </cell>
          <cell r="G504">
            <v>99.26</v>
          </cell>
          <cell r="H504">
            <v>32.19</v>
          </cell>
          <cell r="I504">
            <v>0</v>
          </cell>
          <cell r="J504">
            <v>0</v>
          </cell>
          <cell r="K504">
            <v>0</v>
          </cell>
        </row>
        <row r="505">
          <cell r="D505" t="str">
            <v>WM0Offshore windESI</v>
          </cell>
          <cell r="E505">
            <v>0</v>
          </cell>
          <cell r="F505">
            <v>0</v>
          </cell>
          <cell r="G505">
            <v>0</v>
          </cell>
          <cell r="H505">
            <v>1.09</v>
          </cell>
          <cell r="I505">
            <v>1.09</v>
          </cell>
          <cell r="J505">
            <v>0</v>
          </cell>
          <cell r="K505">
            <v>0</v>
          </cell>
        </row>
        <row r="506">
          <cell r="D506" t="str">
            <v>WM0Onshore windESI</v>
          </cell>
          <cell r="E506">
            <v>3.4</v>
          </cell>
          <cell r="F506">
            <v>64.34</v>
          </cell>
          <cell r="G506">
            <v>64.34</v>
          </cell>
          <cell r="H506">
            <v>64.34</v>
          </cell>
          <cell r="I506">
            <v>64.34</v>
          </cell>
          <cell r="J506">
            <v>64.34</v>
          </cell>
          <cell r="K506">
            <v>64.34</v>
          </cell>
        </row>
        <row r="507">
          <cell r="D507" t="str">
            <v>WM0WasteESI</v>
          </cell>
          <cell r="E507">
            <v>12.8</v>
          </cell>
          <cell r="F507">
            <v>23.93</v>
          </cell>
          <cell r="G507">
            <v>23.18</v>
          </cell>
          <cell r="H507">
            <v>32.83</v>
          </cell>
          <cell r="I507">
            <v>23.74</v>
          </cell>
          <cell r="J507">
            <v>23.74</v>
          </cell>
          <cell r="K507">
            <v>23.74</v>
          </cell>
        </row>
        <row r="508">
          <cell r="D508" t="str">
            <v>WM0WaveESI</v>
          </cell>
          <cell r="E508">
            <v>0</v>
          </cell>
          <cell r="F508">
            <v>0</v>
          </cell>
          <cell r="G508">
            <v>0</v>
          </cell>
          <cell r="H508">
            <v>0.23</v>
          </cell>
          <cell r="I508">
            <v>0.52</v>
          </cell>
          <cell r="J508">
            <v>0.52</v>
          </cell>
          <cell r="K508">
            <v>0.52</v>
          </cell>
        </row>
        <row r="509">
          <cell r="D509" t="str">
            <v>wm0pe1BiomassESI</v>
          </cell>
          <cell r="E509">
            <v>1.51</v>
          </cell>
          <cell r="F509">
            <v>5.87</v>
          </cell>
          <cell r="G509">
            <v>44.42</v>
          </cell>
          <cell r="H509">
            <v>58.61</v>
          </cell>
          <cell r="I509">
            <v>160.53</v>
          </cell>
          <cell r="J509">
            <v>173.55</v>
          </cell>
          <cell r="K509">
            <v>175.21</v>
          </cell>
        </row>
        <row r="510">
          <cell r="D510" t="str">
            <v>wm0pe1Coal IGCCESI</v>
          </cell>
          <cell r="E510">
            <v>0</v>
          </cell>
          <cell r="F510">
            <v>0</v>
          </cell>
          <cell r="G510">
            <v>0</v>
          </cell>
          <cell r="H510">
            <v>0</v>
          </cell>
          <cell r="I510">
            <v>0</v>
          </cell>
          <cell r="J510">
            <v>73.38</v>
          </cell>
          <cell r="K510">
            <v>431.22</v>
          </cell>
        </row>
        <row r="511">
          <cell r="D511" t="str">
            <v>wm0pe1Domestic CHPESI</v>
          </cell>
          <cell r="E511">
            <v>0</v>
          </cell>
          <cell r="F511">
            <v>15</v>
          </cell>
          <cell r="G511">
            <v>30</v>
          </cell>
          <cell r="H511">
            <v>43.72</v>
          </cell>
          <cell r="I511">
            <v>41.9</v>
          </cell>
          <cell r="J511">
            <v>39.43</v>
          </cell>
          <cell r="K511">
            <v>37.19</v>
          </cell>
        </row>
        <row r="512">
          <cell r="D512" t="str">
            <v>wm0pe1Ex. CoalESI</v>
          </cell>
          <cell r="E512">
            <v>413</v>
          </cell>
          <cell r="F512">
            <v>412.93</v>
          </cell>
          <cell r="G512">
            <v>300.96</v>
          </cell>
          <cell r="H512">
            <v>0</v>
          </cell>
          <cell r="I512">
            <v>0</v>
          </cell>
          <cell r="J512">
            <v>0</v>
          </cell>
          <cell r="K512">
            <v>0</v>
          </cell>
        </row>
        <row r="513">
          <cell r="D513" t="str">
            <v>wm0pe1GTCCESI</v>
          </cell>
          <cell r="E513">
            <v>475.16</v>
          </cell>
          <cell r="F513">
            <v>533.43</v>
          </cell>
          <cell r="G513">
            <v>494.49</v>
          </cell>
          <cell r="H513">
            <v>462.72</v>
          </cell>
          <cell r="I513">
            <v>516.71</v>
          </cell>
          <cell r="J513">
            <v>555.17</v>
          </cell>
          <cell r="K513">
            <v>537.1</v>
          </cell>
        </row>
        <row r="514">
          <cell r="D514" t="str">
            <v>wm0pe1HydroESI</v>
          </cell>
          <cell r="E514">
            <v>18.4</v>
          </cell>
          <cell r="F514">
            <v>25.25</v>
          </cell>
          <cell r="G514">
            <v>25.79</v>
          </cell>
          <cell r="H514">
            <v>25.79</v>
          </cell>
          <cell r="I514">
            <v>25.79</v>
          </cell>
          <cell r="J514">
            <v>25.79</v>
          </cell>
          <cell r="K514">
            <v>25.79</v>
          </cell>
        </row>
        <row r="515">
          <cell r="D515" t="str">
            <v>wm0pe1Industry CHPESI</v>
          </cell>
          <cell r="E515">
            <v>73</v>
          </cell>
          <cell r="F515">
            <v>120</v>
          </cell>
          <cell r="G515">
            <v>150</v>
          </cell>
          <cell r="H515">
            <v>150</v>
          </cell>
          <cell r="I515">
            <v>140</v>
          </cell>
          <cell r="J515">
            <v>130</v>
          </cell>
          <cell r="K515">
            <v>120</v>
          </cell>
        </row>
        <row r="516">
          <cell r="D516" t="str">
            <v>wm0pe1NuclearESI</v>
          </cell>
          <cell r="E516">
            <v>295.87</v>
          </cell>
          <cell r="F516">
            <v>201.19</v>
          </cell>
          <cell r="G516">
            <v>322.12</v>
          </cell>
          <cell r="H516">
            <v>531.41</v>
          </cell>
          <cell r="I516">
            <v>499.22</v>
          </cell>
          <cell r="J516">
            <v>499.22</v>
          </cell>
          <cell r="K516">
            <v>276.36</v>
          </cell>
        </row>
        <row r="517">
          <cell r="D517" t="str">
            <v>wm0pe1Offshore windESI</v>
          </cell>
          <cell r="E517">
            <v>0</v>
          </cell>
          <cell r="F517">
            <v>0</v>
          </cell>
          <cell r="G517">
            <v>0</v>
          </cell>
          <cell r="H517">
            <v>137.46</v>
          </cell>
          <cell r="I517">
            <v>137.46</v>
          </cell>
          <cell r="J517">
            <v>102.91</v>
          </cell>
          <cell r="K517">
            <v>112.68</v>
          </cell>
        </row>
        <row r="518">
          <cell r="D518" t="str">
            <v>wm0pe1Onshore windESI</v>
          </cell>
          <cell r="E518">
            <v>3.4</v>
          </cell>
          <cell r="F518">
            <v>64.34</v>
          </cell>
          <cell r="G518">
            <v>64.34</v>
          </cell>
          <cell r="H518">
            <v>64.34</v>
          </cell>
          <cell r="I518">
            <v>64.34</v>
          </cell>
          <cell r="J518">
            <v>64.34</v>
          </cell>
          <cell r="K518">
            <v>64.34</v>
          </cell>
        </row>
        <row r="519">
          <cell r="D519" t="str">
            <v>wm0pe1WasteESI</v>
          </cell>
          <cell r="E519">
            <v>12.8</v>
          </cell>
          <cell r="F519">
            <v>23.81</v>
          </cell>
          <cell r="G519">
            <v>31.99</v>
          </cell>
          <cell r="H519">
            <v>32.83</v>
          </cell>
          <cell r="I519">
            <v>23.74</v>
          </cell>
          <cell r="J519">
            <v>32.83</v>
          </cell>
          <cell r="K519">
            <v>32.83</v>
          </cell>
        </row>
        <row r="520">
          <cell r="D520" t="str">
            <v>wm0pe1WaveESI</v>
          </cell>
          <cell r="E520">
            <v>0</v>
          </cell>
          <cell r="F520">
            <v>0</v>
          </cell>
          <cell r="G520">
            <v>0.23</v>
          </cell>
          <cell r="H520">
            <v>0.52</v>
          </cell>
          <cell r="I520">
            <v>0.52</v>
          </cell>
          <cell r="J520">
            <v>0.87</v>
          </cell>
          <cell r="K520">
            <v>0.87</v>
          </cell>
        </row>
        <row r="521">
          <cell r="D521" t="str">
            <v>wm0pe2BiomassESI</v>
          </cell>
          <cell r="E521">
            <v>1.51</v>
          </cell>
          <cell r="F521">
            <v>5.87</v>
          </cell>
          <cell r="G521">
            <v>4</v>
          </cell>
          <cell r="H521">
            <v>63.61</v>
          </cell>
          <cell r="I521">
            <v>176.64</v>
          </cell>
          <cell r="J521">
            <v>180.04</v>
          </cell>
          <cell r="K521">
            <v>180.04</v>
          </cell>
        </row>
        <row r="522">
          <cell r="D522" t="str">
            <v>wm0pe2Coal IGCCESI</v>
          </cell>
          <cell r="E522">
            <v>0</v>
          </cell>
          <cell r="F522">
            <v>0</v>
          </cell>
          <cell r="G522">
            <v>0</v>
          </cell>
          <cell r="H522">
            <v>0</v>
          </cell>
          <cell r="I522">
            <v>0</v>
          </cell>
          <cell r="J522">
            <v>33.89</v>
          </cell>
          <cell r="K522">
            <v>240.97</v>
          </cell>
        </row>
        <row r="523">
          <cell r="D523" t="str">
            <v>wm0pe2Domestic CHPESI</v>
          </cell>
          <cell r="E523">
            <v>0</v>
          </cell>
          <cell r="F523">
            <v>15</v>
          </cell>
          <cell r="G523">
            <v>30</v>
          </cell>
          <cell r="H523">
            <v>44.4</v>
          </cell>
          <cell r="I523">
            <v>42.05</v>
          </cell>
          <cell r="J523">
            <v>39.43</v>
          </cell>
          <cell r="K523">
            <v>38.86</v>
          </cell>
        </row>
        <row r="524">
          <cell r="D524" t="str">
            <v>wm0pe2Ex. CoalESI</v>
          </cell>
          <cell r="E524">
            <v>413</v>
          </cell>
          <cell r="F524">
            <v>412.93</v>
          </cell>
          <cell r="G524">
            <v>302.98</v>
          </cell>
          <cell r="H524">
            <v>0</v>
          </cell>
          <cell r="I524">
            <v>0</v>
          </cell>
          <cell r="J524">
            <v>0</v>
          </cell>
          <cell r="K524">
            <v>0</v>
          </cell>
        </row>
        <row r="525">
          <cell r="D525" t="str">
            <v>wm0pe2GTCCESI</v>
          </cell>
          <cell r="E525">
            <v>475.16</v>
          </cell>
          <cell r="F525">
            <v>533.7</v>
          </cell>
          <cell r="G525">
            <v>780.51</v>
          </cell>
          <cell r="H525">
            <v>972.29</v>
          </cell>
          <cell r="I525">
            <v>988.03</v>
          </cell>
          <cell r="J525">
            <v>1097.01</v>
          </cell>
          <cell r="K525">
            <v>1026.59</v>
          </cell>
        </row>
        <row r="526">
          <cell r="D526" t="str">
            <v>wm0pe2HydroESI</v>
          </cell>
          <cell r="E526">
            <v>18.4</v>
          </cell>
          <cell r="F526">
            <v>25.25</v>
          </cell>
          <cell r="G526">
            <v>25.25</v>
          </cell>
          <cell r="H526">
            <v>25.79</v>
          </cell>
          <cell r="I526">
            <v>25.79</v>
          </cell>
          <cell r="J526">
            <v>25.79</v>
          </cell>
          <cell r="K526">
            <v>25.79</v>
          </cell>
        </row>
        <row r="527">
          <cell r="D527" t="str">
            <v>wm0pe2Industry CHPESI</v>
          </cell>
          <cell r="E527">
            <v>73</v>
          </cell>
          <cell r="F527">
            <v>120</v>
          </cell>
          <cell r="G527">
            <v>150</v>
          </cell>
          <cell r="H527">
            <v>150</v>
          </cell>
          <cell r="I527">
            <v>140</v>
          </cell>
          <cell r="J527">
            <v>130</v>
          </cell>
          <cell r="K527">
            <v>120</v>
          </cell>
        </row>
        <row r="528">
          <cell r="D528" t="str">
            <v>wm0pe2NuclearESI</v>
          </cell>
          <cell r="E528">
            <v>295.87</v>
          </cell>
          <cell r="F528">
            <v>201.19</v>
          </cell>
          <cell r="G528">
            <v>99.26</v>
          </cell>
          <cell r="H528">
            <v>44.49</v>
          </cell>
          <cell r="I528">
            <v>12.3</v>
          </cell>
          <cell r="J528">
            <v>12.3</v>
          </cell>
          <cell r="K528">
            <v>12.3</v>
          </cell>
        </row>
        <row r="529">
          <cell r="D529" t="str">
            <v>wm0pe2Offshore windESI</v>
          </cell>
          <cell r="E529">
            <v>0</v>
          </cell>
          <cell r="F529">
            <v>0</v>
          </cell>
          <cell r="G529">
            <v>0</v>
          </cell>
          <cell r="H529">
            <v>137.46</v>
          </cell>
          <cell r="I529">
            <v>137.46</v>
          </cell>
          <cell r="J529">
            <v>102.91</v>
          </cell>
          <cell r="K529">
            <v>112.68</v>
          </cell>
        </row>
        <row r="530">
          <cell r="D530" t="str">
            <v>wm0pe2Onshore windESI</v>
          </cell>
          <cell r="E530">
            <v>3.4</v>
          </cell>
          <cell r="F530">
            <v>64.34</v>
          </cell>
          <cell r="G530">
            <v>64.34</v>
          </cell>
          <cell r="H530">
            <v>64.34</v>
          </cell>
          <cell r="I530">
            <v>64.34</v>
          </cell>
          <cell r="J530">
            <v>64.34</v>
          </cell>
          <cell r="K530">
            <v>64.34</v>
          </cell>
        </row>
        <row r="531">
          <cell r="D531" t="str">
            <v>wm0pe2WasteESI</v>
          </cell>
          <cell r="E531">
            <v>12.8</v>
          </cell>
          <cell r="F531">
            <v>23.84</v>
          </cell>
          <cell r="G531">
            <v>23.18</v>
          </cell>
          <cell r="H531">
            <v>32.83</v>
          </cell>
          <cell r="I531">
            <v>32.3</v>
          </cell>
          <cell r="J531">
            <v>32.83</v>
          </cell>
          <cell r="K531">
            <v>32.83</v>
          </cell>
        </row>
        <row r="532">
          <cell r="D532" t="str">
            <v>wm0pe2WaveESI</v>
          </cell>
          <cell r="E532">
            <v>0</v>
          </cell>
          <cell r="F532">
            <v>0</v>
          </cell>
          <cell r="G532">
            <v>0</v>
          </cell>
          <cell r="H532">
            <v>0.52</v>
          </cell>
          <cell r="I532">
            <v>0.52</v>
          </cell>
          <cell r="J532">
            <v>0.87</v>
          </cell>
          <cell r="K532">
            <v>0.87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ew Cronos Data_2006"/>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7">
        <row r="66">
          <cell r="A66" t="str">
            <v>eu27_European Union (27 countries)</v>
          </cell>
          <cell r="B66" t="str">
            <v>eu27</v>
          </cell>
          <cell r="C66" t="str">
            <v>European Union (27 countries)</v>
          </cell>
          <cell r="E66">
            <v>67</v>
          </cell>
          <cell r="F66">
            <v>94</v>
          </cell>
          <cell r="G66">
            <v>133</v>
          </cell>
          <cell r="H66">
            <v>203</v>
          </cell>
          <cell r="I66">
            <v>300</v>
          </cell>
          <cell r="J66">
            <v>350</v>
          </cell>
          <cell r="K66">
            <v>417</v>
          </cell>
          <cell r="L66">
            <v>630</v>
          </cell>
          <cell r="M66">
            <v>970</v>
          </cell>
          <cell r="N66">
            <v>1221</v>
          </cell>
          <cell r="O66">
            <v>1913</v>
          </cell>
          <cell r="P66">
            <v>2320</v>
          </cell>
          <cell r="Q66">
            <v>3071</v>
          </cell>
          <cell r="R66">
            <v>3815</v>
          </cell>
          <cell r="S66">
            <v>5057</v>
          </cell>
          <cell r="T66">
            <v>6060</v>
          </cell>
        </row>
        <row r="67">
          <cell r="A67" t="str">
            <v>eu25_European Union (25 countries)</v>
          </cell>
          <cell r="B67" t="str">
            <v>eu25</v>
          </cell>
          <cell r="C67" t="str">
            <v>European Union (25 countries)</v>
          </cell>
          <cell r="E67">
            <v>67</v>
          </cell>
          <cell r="F67">
            <v>94</v>
          </cell>
          <cell r="G67">
            <v>133</v>
          </cell>
          <cell r="H67">
            <v>203</v>
          </cell>
          <cell r="I67">
            <v>300</v>
          </cell>
          <cell r="J67">
            <v>350</v>
          </cell>
          <cell r="K67">
            <v>417</v>
          </cell>
          <cell r="L67">
            <v>630</v>
          </cell>
          <cell r="M67">
            <v>970</v>
          </cell>
          <cell r="N67">
            <v>1221</v>
          </cell>
          <cell r="O67">
            <v>1913</v>
          </cell>
          <cell r="P67">
            <v>2320</v>
          </cell>
          <cell r="Q67">
            <v>3071</v>
          </cell>
          <cell r="R67">
            <v>3815</v>
          </cell>
          <cell r="S67">
            <v>5057</v>
          </cell>
          <cell r="T67">
            <v>6060</v>
          </cell>
        </row>
        <row r="68">
          <cell r="A68" t="str">
            <v>eu15_European Union (15 countries)</v>
          </cell>
          <cell r="B68" t="str">
            <v>eu15</v>
          </cell>
          <cell r="C68" t="str">
            <v>European Union (15 countries)</v>
          </cell>
          <cell r="E68">
            <v>67</v>
          </cell>
          <cell r="F68">
            <v>94</v>
          </cell>
          <cell r="G68">
            <v>133</v>
          </cell>
          <cell r="H68">
            <v>203</v>
          </cell>
          <cell r="I68">
            <v>300</v>
          </cell>
          <cell r="J68">
            <v>350</v>
          </cell>
          <cell r="K68">
            <v>417</v>
          </cell>
          <cell r="L68">
            <v>630</v>
          </cell>
          <cell r="M68">
            <v>969</v>
          </cell>
          <cell r="N68">
            <v>1221</v>
          </cell>
          <cell r="O68">
            <v>1912</v>
          </cell>
          <cell r="P68">
            <v>2318</v>
          </cell>
          <cell r="Q68">
            <v>3064</v>
          </cell>
          <cell r="R68">
            <v>3799</v>
          </cell>
          <cell r="S68">
            <v>5038</v>
          </cell>
          <cell r="T68">
            <v>6037</v>
          </cell>
        </row>
        <row r="69">
          <cell r="A69" t="str">
            <v>nms10_New Member States (CZ, EE, CY, LV, LT, HU, MT, PL, SI, SK)</v>
          </cell>
          <cell r="B69" t="str">
            <v>nms10</v>
          </cell>
          <cell r="C69" t="str">
            <v>New Member States (CZ, EE, CY, LV, LT, HU, MT, PL, SI, SK)</v>
          </cell>
          <cell r="E69">
            <v>0</v>
          </cell>
          <cell r="F69">
            <v>0</v>
          </cell>
          <cell r="G69">
            <v>0</v>
          </cell>
          <cell r="H69">
            <v>0</v>
          </cell>
          <cell r="I69">
            <v>0</v>
          </cell>
          <cell r="J69">
            <v>0</v>
          </cell>
          <cell r="K69">
            <v>0</v>
          </cell>
          <cell r="L69">
            <v>0</v>
          </cell>
          <cell r="M69">
            <v>1</v>
          </cell>
          <cell r="N69">
            <v>1</v>
          </cell>
          <cell r="O69">
            <v>1</v>
          </cell>
          <cell r="P69">
            <v>2</v>
          </cell>
          <cell r="Q69">
            <v>7</v>
          </cell>
          <cell r="R69">
            <v>16</v>
          </cell>
          <cell r="S69">
            <v>19</v>
          </cell>
          <cell r="T69">
            <v>24</v>
          </cell>
        </row>
        <row r="70">
          <cell r="A70" t="str">
            <v>be_Belgium</v>
          </cell>
          <cell r="B70" t="str">
            <v>be</v>
          </cell>
          <cell r="C70" t="str">
            <v>Belgium</v>
          </cell>
          <cell r="E70">
            <v>1</v>
          </cell>
          <cell r="F70">
            <v>1</v>
          </cell>
          <cell r="G70">
            <v>1</v>
          </cell>
          <cell r="H70">
            <v>1</v>
          </cell>
          <cell r="I70">
            <v>1</v>
          </cell>
          <cell r="J70">
            <v>1</v>
          </cell>
          <cell r="K70">
            <v>1</v>
          </cell>
          <cell r="L70">
            <v>1</v>
          </cell>
          <cell r="M70">
            <v>1</v>
          </cell>
          <cell r="N70">
            <v>1</v>
          </cell>
          <cell r="O70">
            <v>1</v>
          </cell>
          <cell r="P70">
            <v>3</v>
          </cell>
          <cell r="Q70">
            <v>5</v>
          </cell>
          <cell r="R70">
            <v>8</v>
          </cell>
          <cell r="S70">
            <v>11</v>
          </cell>
          <cell r="T70">
            <v>20</v>
          </cell>
        </row>
        <row r="71">
          <cell r="A71" t="str">
            <v>bg_Bulgaria</v>
          </cell>
          <cell r="B71" t="str">
            <v>bg</v>
          </cell>
          <cell r="C71" t="str">
            <v>Bulgaria</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row>
        <row r="72">
          <cell r="A72" t="str">
            <v>cz_Czech Republic</v>
          </cell>
          <cell r="B72" t="str">
            <v>cz</v>
          </cell>
          <cell r="C72" t="str">
            <v>Czech Republic</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1</v>
          </cell>
          <cell r="T72">
            <v>2</v>
          </cell>
        </row>
        <row r="73">
          <cell r="A73" t="str">
            <v>dk_Denmark</v>
          </cell>
          <cell r="B73" t="str">
            <v>dk</v>
          </cell>
          <cell r="C73" t="str">
            <v>Denmark</v>
          </cell>
          <cell r="E73">
            <v>52</v>
          </cell>
          <cell r="F73">
            <v>64</v>
          </cell>
          <cell r="G73">
            <v>79</v>
          </cell>
          <cell r="H73">
            <v>89</v>
          </cell>
          <cell r="I73">
            <v>98</v>
          </cell>
          <cell r="J73">
            <v>101</v>
          </cell>
          <cell r="K73">
            <v>106</v>
          </cell>
          <cell r="L73">
            <v>166</v>
          </cell>
          <cell r="M73">
            <v>242</v>
          </cell>
          <cell r="N73">
            <v>260</v>
          </cell>
          <cell r="O73">
            <v>365</v>
          </cell>
          <cell r="P73">
            <v>370</v>
          </cell>
          <cell r="Q73">
            <v>419</v>
          </cell>
          <cell r="R73">
            <v>478</v>
          </cell>
          <cell r="S73">
            <v>566</v>
          </cell>
          <cell r="T73">
            <v>569</v>
          </cell>
        </row>
        <row r="74">
          <cell r="A74" t="str">
            <v>de_Germany (including ex-GDR from 1991)</v>
          </cell>
          <cell r="B74" t="str">
            <v>de</v>
          </cell>
          <cell r="C74" t="str">
            <v>Germany (including ex-GDR from 1991)</v>
          </cell>
          <cell r="E74">
            <v>6</v>
          </cell>
          <cell r="F74">
            <v>18</v>
          </cell>
          <cell r="G74">
            <v>25</v>
          </cell>
          <cell r="H74">
            <v>58</v>
          </cell>
          <cell r="I74">
            <v>123</v>
          </cell>
          <cell r="J74">
            <v>147</v>
          </cell>
          <cell r="K74">
            <v>179</v>
          </cell>
          <cell r="L74">
            <v>261</v>
          </cell>
          <cell r="M74">
            <v>395</v>
          </cell>
          <cell r="N74">
            <v>475</v>
          </cell>
          <cell r="O74">
            <v>804</v>
          </cell>
          <cell r="P74">
            <v>899</v>
          </cell>
          <cell r="Q74">
            <v>1363</v>
          </cell>
          <cell r="R74">
            <v>1622</v>
          </cell>
          <cell r="S74">
            <v>2193</v>
          </cell>
          <cell r="T74">
            <v>2341</v>
          </cell>
        </row>
        <row r="75">
          <cell r="A75" t="str">
            <v>ee_Estonia</v>
          </cell>
          <cell r="B75" t="str">
            <v>ee</v>
          </cell>
          <cell r="C75" t="str">
            <v>Estonia</v>
          </cell>
          <cell r="E75">
            <v>0</v>
          </cell>
          <cell r="F75">
            <v>0</v>
          </cell>
          <cell r="G75">
            <v>0</v>
          </cell>
          <cell r="H75">
            <v>0</v>
          </cell>
          <cell r="I75">
            <v>0</v>
          </cell>
          <cell r="J75">
            <v>0</v>
          </cell>
          <cell r="K75">
            <v>0</v>
          </cell>
          <cell r="L75">
            <v>0</v>
          </cell>
          <cell r="M75">
            <v>0</v>
          </cell>
          <cell r="N75">
            <v>0</v>
          </cell>
          <cell r="O75">
            <v>0</v>
          </cell>
          <cell r="P75">
            <v>0</v>
          </cell>
          <cell r="Q75">
            <v>0</v>
          </cell>
          <cell r="R75">
            <v>1</v>
          </cell>
          <cell r="S75">
            <v>1</v>
          </cell>
          <cell r="T75">
            <v>5</v>
          </cell>
        </row>
        <row r="76">
          <cell r="A76" t="str">
            <v>ie_Ireland</v>
          </cell>
          <cell r="B76" t="str">
            <v>ie</v>
          </cell>
          <cell r="C76" t="str">
            <v>Ireland</v>
          </cell>
          <cell r="E76">
            <v>0</v>
          </cell>
          <cell r="F76">
            <v>0</v>
          </cell>
          <cell r="G76">
            <v>0</v>
          </cell>
          <cell r="H76">
            <v>1</v>
          </cell>
          <cell r="I76">
            <v>2</v>
          </cell>
          <cell r="J76">
            <v>1</v>
          </cell>
          <cell r="K76">
            <v>1</v>
          </cell>
          <cell r="L76">
            <v>4</v>
          </cell>
          <cell r="M76">
            <v>15</v>
          </cell>
          <cell r="N76">
            <v>16</v>
          </cell>
          <cell r="O76">
            <v>21</v>
          </cell>
          <cell r="P76">
            <v>29</v>
          </cell>
          <cell r="Q76">
            <v>33</v>
          </cell>
          <cell r="R76">
            <v>39</v>
          </cell>
          <cell r="S76">
            <v>56</v>
          </cell>
          <cell r="T76">
            <v>96</v>
          </cell>
        </row>
        <row r="77">
          <cell r="A77" t="str">
            <v>gr_Greece</v>
          </cell>
          <cell r="B77" t="str">
            <v>gr</v>
          </cell>
          <cell r="C77" t="str">
            <v>Greece</v>
          </cell>
          <cell r="E77">
            <v>0</v>
          </cell>
          <cell r="F77">
            <v>0</v>
          </cell>
          <cell r="G77">
            <v>1</v>
          </cell>
          <cell r="H77">
            <v>4</v>
          </cell>
          <cell r="I77">
            <v>3</v>
          </cell>
          <cell r="J77">
            <v>3</v>
          </cell>
          <cell r="K77">
            <v>3</v>
          </cell>
          <cell r="L77">
            <v>3</v>
          </cell>
          <cell r="M77">
            <v>6</v>
          </cell>
          <cell r="N77">
            <v>14</v>
          </cell>
          <cell r="O77">
            <v>39</v>
          </cell>
          <cell r="P77">
            <v>65</v>
          </cell>
          <cell r="Q77">
            <v>56</v>
          </cell>
          <cell r="R77">
            <v>88</v>
          </cell>
          <cell r="S77">
            <v>96</v>
          </cell>
          <cell r="T77">
            <v>109</v>
          </cell>
        </row>
        <row r="78">
          <cell r="A78" t="str">
            <v>es_Spain</v>
          </cell>
          <cell r="B78" t="str">
            <v>es</v>
          </cell>
          <cell r="C78" t="str">
            <v>Spain</v>
          </cell>
          <cell r="E78">
            <v>1</v>
          </cell>
          <cell r="F78">
            <v>1</v>
          </cell>
          <cell r="G78">
            <v>9</v>
          </cell>
          <cell r="H78">
            <v>10</v>
          </cell>
          <cell r="I78">
            <v>15</v>
          </cell>
          <cell r="J78">
            <v>23</v>
          </cell>
          <cell r="K78">
            <v>29</v>
          </cell>
          <cell r="L78">
            <v>62</v>
          </cell>
          <cell r="M78">
            <v>116</v>
          </cell>
          <cell r="N78">
            <v>236</v>
          </cell>
          <cell r="O78">
            <v>406</v>
          </cell>
          <cell r="P78">
            <v>599</v>
          </cell>
          <cell r="Q78">
            <v>748</v>
          </cell>
          <cell r="R78">
            <v>1038</v>
          </cell>
          <cell r="S78">
            <v>1341</v>
          </cell>
          <cell r="T78">
            <v>1825</v>
          </cell>
        </row>
        <row r="79">
          <cell r="A79" t="str">
            <v>fr_France</v>
          </cell>
          <cell r="B79" t="str">
            <v>fr</v>
          </cell>
          <cell r="C79" t="str">
            <v>France</v>
          </cell>
          <cell r="E79">
            <v>0</v>
          </cell>
          <cell r="F79">
            <v>0</v>
          </cell>
          <cell r="G79">
            <v>0</v>
          </cell>
          <cell r="H79">
            <v>0</v>
          </cell>
          <cell r="I79">
            <v>0</v>
          </cell>
          <cell r="J79">
            <v>0</v>
          </cell>
          <cell r="K79">
            <v>1</v>
          </cell>
          <cell r="L79">
            <v>1</v>
          </cell>
          <cell r="M79">
            <v>2</v>
          </cell>
          <cell r="N79">
            <v>3</v>
          </cell>
          <cell r="O79">
            <v>7</v>
          </cell>
          <cell r="P79">
            <v>11</v>
          </cell>
          <cell r="Q79">
            <v>23</v>
          </cell>
          <cell r="R79">
            <v>34</v>
          </cell>
          <cell r="S79">
            <v>51</v>
          </cell>
          <cell r="T79">
            <v>82</v>
          </cell>
        </row>
        <row r="80">
          <cell r="A80" t="str">
            <v>it_Italy</v>
          </cell>
          <cell r="B80" t="str">
            <v>it</v>
          </cell>
          <cell r="C80" t="str">
            <v>Italy</v>
          </cell>
          <cell r="E80">
            <v>0</v>
          </cell>
          <cell r="F80">
            <v>0</v>
          </cell>
          <cell r="G80">
            <v>0</v>
          </cell>
          <cell r="H80">
            <v>0</v>
          </cell>
          <cell r="I80">
            <v>1</v>
          </cell>
          <cell r="J80">
            <v>1</v>
          </cell>
          <cell r="K80">
            <v>3</v>
          </cell>
          <cell r="L80">
            <v>10</v>
          </cell>
          <cell r="M80">
            <v>20</v>
          </cell>
          <cell r="N80">
            <v>35</v>
          </cell>
          <cell r="O80">
            <v>48</v>
          </cell>
          <cell r="P80">
            <v>101</v>
          </cell>
          <cell r="Q80">
            <v>121</v>
          </cell>
          <cell r="R80">
            <v>125</v>
          </cell>
          <cell r="S80">
            <v>159</v>
          </cell>
          <cell r="T80">
            <v>202</v>
          </cell>
        </row>
        <row r="81">
          <cell r="A81" t="str">
            <v>cy_Cyprus</v>
          </cell>
          <cell r="B81" t="str">
            <v>cy</v>
          </cell>
          <cell r="C81" t="str">
            <v>Cyprus</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row>
        <row r="82">
          <cell r="A82" t="str">
            <v>lv_Latvia</v>
          </cell>
          <cell r="B82" t="str">
            <v>lv</v>
          </cell>
          <cell r="C82" t="str">
            <v>Latvia</v>
          </cell>
          <cell r="E82">
            <v>0</v>
          </cell>
          <cell r="F82">
            <v>0</v>
          </cell>
          <cell r="G82">
            <v>0</v>
          </cell>
          <cell r="H82">
            <v>0</v>
          </cell>
          <cell r="I82">
            <v>0</v>
          </cell>
          <cell r="J82">
            <v>0</v>
          </cell>
          <cell r="K82">
            <v>0</v>
          </cell>
          <cell r="L82">
            <v>0</v>
          </cell>
          <cell r="M82">
            <v>0</v>
          </cell>
          <cell r="N82">
            <v>0</v>
          </cell>
          <cell r="O82">
            <v>0</v>
          </cell>
          <cell r="P82">
            <v>0</v>
          </cell>
          <cell r="Q82">
            <v>1</v>
          </cell>
          <cell r="R82">
            <v>4</v>
          </cell>
          <cell r="S82">
            <v>4</v>
          </cell>
          <cell r="T82">
            <v>4</v>
          </cell>
        </row>
        <row r="83">
          <cell r="A83" t="str">
            <v>lt_Lithuania</v>
          </cell>
          <cell r="B83" t="str">
            <v>lt</v>
          </cell>
          <cell r="C83" t="str">
            <v>Lithuania</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row>
        <row r="84">
          <cell r="A84" t="str">
            <v>lu_Luxembourg (Grand-Duché)</v>
          </cell>
          <cell r="B84" t="str">
            <v>lu</v>
          </cell>
          <cell r="C84" t="str">
            <v>Luxembourg (Grand-Duché)</v>
          </cell>
          <cell r="E84">
            <v>0</v>
          </cell>
          <cell r="F84">
            <v>0</v>
          </cell>
          <cell r="G84">
            <v>0</v>
          </cell>
          <cell r="H84">
            <v>0</v>
          </cell>
          <cell r="I84">
            <v>0</v>
          </cell>
          <cell r="J84">
            <v>0</v>
          </cell>
          <cell r="K84">
            <v>0</v>
          </cell>
          <cell r="L84">
            <v>0</v>
          </cell>
          <cell r="M84">
            <v>1</v>
          </cell>
          <cell r="N84">
            <v>2</v>
          </cell>
          <cell r="O84">
            <v>2</v>
          </cell>
          <cell r="P84">
            <v>2</v>
          </cell>
          <cell r="Q84">
            <v>2</v>
          </cell>
          <cell r="R84">
            <v>2</v>
          </cell>
          <cell r="S84">
            <v>3</v>
          </cell>
          <cell r="T84">
            <v>5</v>
          </cell>
        </row>
        <row r="85">
          <cell r="A85" t="str">
            <v>hu_Hungary</v>
          </cell>
          <cell r="B85" t="str">
            <v>hu</v>
          </cell>
          <cell r="C85" t="str">
            <v>Hungary</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1</v>
          </cell>
          <cell r="T85">
            <v>1</v>
          </cell>
        </row>
        <row r="86">
          <cell r="A86" t="str">
            <v>nl_Netherlands</v>
          </cell>
          <cell r="B86" t="str">
            <v>nl</v>
          </cell>
          <cell r="C86" t="str">
            <v>Netherlands</v>
          </cell>
          <cell r="E86">
            <v>5</v>
          </cell>
          <cell r="F86">
            <v>8</v>
          </cell>
          <cell r="G86">
            <v>13</v>
          </cell>
          <cell r="H86">
            <v>15</v>
          </cell>
          <cell r="I86">
            <v>20</v>
          </cell>
          <cell r="J86">
            <v>27</v>
          </cell>
          <cell r="K86">
            <v>38</v>
          </cell>
          <cell r="L86">
            <v>41</v>
          </cell>
          <cell r="M86">
            <v>55</v>
          </cell>
          <cell r="N86">
            <v>55</v>
          </cell>
          <cell r="O86">
            <v>71</v>
          </cell>
          <cell r="P86">
            <v>71</v>
          </cell>
          <cell r="Q86">
            <v>78</v>
          </cell>
          <cell r="R86">
            <v>114</v>
          </cell>
          <cell r="S86">
            <v>161</v>
          </cell>
          <cell r="T86">
            <v>178</v>
          </cell>
        </row>
        <row r="87">
          <cell r="A87" t="str">
            <v>at_Austria</v>
          </cell>
          <cell r="B87" t="str">
            <v>at</v>
          </cell>
          <cell r="C87" t="str">
            <v>Austria</v>
          </cell>
          <cell r="E87">
            <v>0</v>
          </cell>
          <cell r="F87">
            <v>0</v>
          </cell>
          <cell r="G87">
            <v>0</v>
          </cell>
          <cell r="H87">
            <v>0</v>
          </cell>
          <cell r="I87">
            <v>0</v>
          </cell>
          <cell r="J87">
            <v>0</v>
          </cell>
          <cell r="K87">
            <v>0</v>
          </cell>
          <cell r="L87">
            <v>2</v>
          </cell>
          <cell r="M87">
            <v>4</v>
          </cell>
          <cell r="N87">
            <v>4</v>
          </cell>
          <cell r="O87">
            <v>6</v>
          </cell>
          <cell r="P87">
            <v>15</v>
          </cell>
          <cell r="Q87">
            <v>17</v>
          </cell>
          <cell r="R87">
            <v>31</v>
          </cell>
          <cell r="S87">
            <v>79</v>
          </cell>
          <cell r="T87">
            <v>114</v>
          </cell>
        </row>
        <row r="88">
          <cell r="A88" t="str">
            <v>pl_Poland</v>
          </cell>
          <cell r="B88" t="str">
            <v>pl</v>
          </cell>
          <cell r="C88" t="str">
            <v>Poland</v>
          </cell>
          <cell r="E88">
            <v>0</v>
          </cell>
          <cell r="F88">
            <v>0</v>
          </cell>
          <cell r="G88">
            <v>0</v>
          </cell>
          <cell r="H88">
            <v>0</v>
          </cell>
          <cell r="I88">
            <v>0</v>
          </cell>
          <cell r="J88">
            <v>0</v>
          </cell>
          <cell r="K88">
            <v>0</v>
          </cell>
          <cell r="L88">
            <v>0</v>
          </cell>
          <cell r="M88">
            <v>0</v>
          </cell>
          <cell r="N88">
            <v>0</v>
          </cell>
          <cell r="O88">
            <v>0</v>
          </cell>
          <cell r="P88">
            <v>1</v>
          </cell>
          <cell r="Q88">
            <v>5</v>
          </cell>
          <cell r="R88">
            <v>11</v>
          </cell>
          <cell r="S88">
            <v>12</v>
          </cell>
          <cell r="T88">
            <v>12</v>
          </cell>
        </row>
        <row r="89">
          <cell r="A89" t="str">
            <v>pt_Portugal</v>
          </cell>
          <cell r="B89" t="str">
            <v>pt</v>
          </cell>
          <cell r="C89" t="str">
            <v>Portugal</v>
          </cell>
          <cell r="E89">
            <v>0</v>
          </cell>
          <cell r="F89">
            <v>0</v>
          </cell>
          <cell r="G89">
            <v>0</v>
          </cell>
          <cell r="H89">
            <v>1</v>
          </cell>
          <cell r="I89">
            <v>1</v>
          </cell>
          <cell r="J89">
            <v>1</v>
          </cell>
          <cell r="K89">
            <v>2</v>
          </cell>
          <cell r="L89">
            <v>3</v>
          </cell>
          <cell r="M89">
            <v>8</v>
          </cell>
          <cell r="N89">
            <v>11</v>
          </cell>
          <cell r="O89">
            <v>14</v>
          </cell>
          <cell r="P89">
            <v>22</v>
          </cell>
          <cell r="Q89">
            <v>31</v>
          </cell>
          <cell r="R89">
            <v>43</v>
          </cell>
          <cell r="S89">
            <v>70</v>
          </cell>
          <cell r="T89">
            <v>152</v>
          </cell>
        </row>
        <row r="90">
          <cell r="A90" t="str">
            <v>ro_Romania</v>
          </cell>
          <cell r="B90" t="str">
            <v>ro</v>
          </cell>
          <cell r="C90" t="str">
            <v>Romania</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row>
        <row r="91">
          <cell r="A91" t="str">
            <v>si_Slovenia</v>
          </cell>
          <cell r="B91" t="str">
            <v>si</v>
          </cell>
          <cell r="C91" t="str">
            <v>Slovenia</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row>
        <row r="92">
          <cell r="A92" t="str">
            <v>sk_Slovakia</v>
          </cell>
          <cell r="B92" t="str">
            <v>sk</v>
          </cell>
          <cell r="C92" t="str">
            <v>Slovakia</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1</v>
          </cell>
          <cell r="T92">
            <v>1</v>
          </cell>
        </row>
        <row r="93">
          <cell r="A93" t="str">
            <v>fi_Finland</v>
          </cell>
          <cell r="B93" t="str">
            <v>fi</v>
          </cell>
          <cell r="C93" t="str">
            <v>Finland</v>
          </cell>
          <cell r="E93">
            <v>0</v>
          </cell>
          <cell r="F93">
            <v>0</v>
          </cell>
          <cell r="G93">
            <v>0</v>
          </cell>
          <cell r="H93">
            <v>0</v>
          </cell>
          <cell r="I93">
            <v>1</v>
          </cell>
          <cell r="J93">
            <v>1</v>
          </cell>
          <cell r="K93">
            <v>1</v>
          </cell>
          <cell r="L93">
            <v>1</v>
          </cell>
          <cell r="M93">
            <v>2</v>
          </cell>
          <cell r="N93">
            <v>4</v>
          </cell>
          <cell r="O93">
            <v>7</v>
          </cell>
          <cell r="P93">
            <v>6</v>
          </cell>
          <cell r="Q93">
            <v>6</v>
          </cell>
          <cell r="R93">
            <v>8</v>
          </cell>
          <cell r="S93">
            <v>10</v>
          </cell>
          <cell r="T93">
            <v>15</v>
          </cell>
        </row>
        <row r="94">
          <cell r="A94" t="str">
            <v>se_Sweden</v>
          </cell>
          <cell r="B94" t="str">
            <v>se</v>
          </cell>
          <cell r="C94" t="str">
            <v>Sweden</v>
          </cell>
          <cell r="E94">
            <v>1</v>
          </cell>
          <cell r="F94">
            <v>1</v>
          </cell>
          <cell r="G94">
            <v>3</v>
          </cell>
          <cell r="H94">
            <v>4</v>
          </cell>
          <cell r="I94">
            <v>6</v>
          </cell>
          <cell r="J94">
            <v>9</v>
          </cell>
          <cell r="K94">
            <v>12</v>
          </cell>
          <cell r="L94">
            <v>17</v>
          </cell>
          <cell r="M94">
            <v>27</v>
          </cell>
          <cell r="N94">
            <v>31</v>
          </cell>
          <cell r="O94">
            <v>39</v>
          </cell>
          <cell r="P94">
            <v>41</v>
          </cell>
          <cell r="Q94">
            <v>52</v>
          </cell>
          <cell r="R94">
            <v>58</v>
          </cell>
          <cell r="S94">
            <v>73</v>
          </cell>
          <cell r="T94">
            <v>80</v>
          </cell>
        </row>
        <row r="95">
          <cell r="A95" t="str">
            <v>uk_United Kingdom</v>
          </cell>
          <cell r="B95" t="str">
            <v>uk</v>
          </cell>
          <cell r="C95" t="str">
            <v>United Kingdom</v>
          </cell>
          <cell r="E95">
            <v>1</v>
          </cell>
          <cell r="F95">
            <v>1</v>
          </cell>
          <cell r="G95">
            <v>3</v>
          </cell>
          <cell r="H95">
            <v>19</v>
          </cell>
          <cell r="I95">
            <v>30</v>
          </cell>
          <cell r="J95">
            <v>34</v>
          </cell>
          <cell r="K95">
            <v>42</v>
          </cell>
          <cell r="L95">
            <v>57</v>
          </cell>
          <cell r="M95">
            <v>75</v>
          </cell>
          <cell r="N95">
            <v>73</v>
          </cell>
          <cell r="O95">
            <v>81</v>
          </cell>
          <cell r="P95">
            <v>83</v>
          </cell>
          <cell r="Q95">
            <v>108</v>
          </cell>
          <cell r="R95">
            <v>110</v>
          </cell>
          <cell r="S95">
            <v>166</v>
          </cell>
          <cell r="T95">
            <v>250</v>
          </cell>
        </row>
        <row r="96">
          <cell r="A96" t="str">
            <v>hr_Croatia</v>
          </cell>
          <cell r="B96" t="str">
            <v>hr</v>
          </cell>
          <cell r="C96" t="str">
            <v>Croatia</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row>
        <row r="97">
          <cell r="A97" t="str">
            <v>tr_Turkey</v>
          </cell>
          <cell r="B97" t="str">
            <v>tr</v>
          </cell>
          <cell r="C97" t="str">
            <v>Turkey</v>
          </cell>
          <cell r="E97">
            <v>0</v>
          </cell>
          <cell r="F97">
            <v>0</v>
          </cell>
          <cell r="G97">
            <v>0</v>
          </cell>
          <cell r="H97">
            <v>0</v>
          </cell>
          <cell r="I97">
            <v>0</v>
          </cell>
          <cell r="J97">
            <v>0</v>
          </cell>
          <cell r="K97">
            <v>0</v>
          </cell>
          <cell r="L97">
            <v>0</v>
          </cell>
          <cell r="M97">
            <v>0</v>
          </cell>
          <cell r="N97">
            <v>2</v>
          </cell>
          <cell r="O97">
            <v>3</v>
          </cell>
          <cell r="P97">
            <v>5</v>
          </cell>
          <cell r="Q97">
            <v>4</v>
          </cell>
          <cell r="R97">
            <v>5</v>
          </cell>
          <cell r="S97">
            <v>5</v>
          </cell>
          <cell r="T97">
            <v>5</v>
          </cell>
        </row>
        <row r="98">
          <cell r="A98" t="str">
            <v>is_Iceland</v>
          </cell>
          <cell r="B98" t="str">
            <v>is</v>
          </cell>
          <cell r="C98" t="str">
            <v>Iceland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row>
        <row r="99">
          <cell r="A99" t="str">
            <v>no_Norway</v>
          </cell>
          <cell r="B99" t="str">
            <v>no</v>
          </cell>
          <cell r="C99" t="str">
            <v>Norway</v>
          </cell>
          <cell r="E99">
            <v>0</v>
          </cell>
          <cell r="F99">
            <v>0</v>
          </cell>
          <cell r="G99">
            <v>0</v>
          </cell>
          <cell r="H99">
            <v>1</v>
          </cell>
          <cell r="I99">
            <v>1</v>
          </cell>
          <cell r="J99">
            <v>1</v>
          </cell>
          <cell r="K99">
            <v>1</v>
          </cell>
          <cell r="L99">
            <v>1</v>
          </cell>
          <cell r="M99">
            <v>1</v>
          </cell>
          <cell r="N99">
            <v>2</v>
          </cell>
          <cell r="O99">
            <v>3</v>
          </cell>
          <cell r="P99">
            <v>2</v>
          </cell>
          <cell r="Q99">
            <v>6</v>
          </cell>
          <cell r="R99">
            <v>19</v>
          </cell>
          <cell r="S99">
            <v>22</v>
          </cell>
          <cell r="T99">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1">
    <tabColor indexed="50"/>
  </sheetPr>
  <dimension ref="A1:AD174"/>
  <sheetViews>
    <sheetView zoomScale="80" zoomScaleNormal="80" workbookViewId="0" topLeftCell="A146">
      <selection activeCell="C195" sqref="C195"/>
    </sheetView>
  </sheetViews>
  <sheetFormatPr defaultColWidth="9.140625" defaultRowHeight="12.75"/>
  <cols>
    <col min="1" max="1" width="40.57421875" style="0" customWidth="1"/>
    <col min="2" max="18" width="10.28125" style="0" customWidth="1"/>
    <col min="19" max="19" width="12.00390625" style="0" customWidth="1"/>
    <col min="20" max="20" width="13.7109375" style="0" bestFit="1" customWidth="1"/>
  </cols>
  <sheetData>
    <row r="1" ht="15.75">
      <c r="A1" s="1" t="s">
        <v>0</v>
      </c>
    </row>
    <row r="2" ht="12.75">
      <c r="A2" s="2" t="s">
        <v>1</v>
      </c>
    </row>
    <row r="4" ht="12.75">
      <c r="A4" s="3" t="s">
        <v>2</v>
      </c>
    </row>
    <row r="5" spans="2:19" s="2" customFormat="1" ht="12.75">
      <c r="B5" s="2">
        <v>1990</v>
      </c>
      <c r="C5" s="2">
        <v>1991</v>
      </c>
      <c r="D5" s="2">
        <v>1992</v>
      </c>
      <c r="E5" s="2">
        <v>1993</v>
      </c>
      <c r="F5" s="2">
        <v>1994</v>
      </c>
      <c r="G5" s="2">
        <v>1995</v>
      </c>
      <c r="H5" s="2">
        <v>1996</v>
      </c>
      <c r="I5" s="2">
        <v>1997</v>
      </c>
      <c r="J5" s="2">
        <v>1998</v>
      </c>
      <c r="K5" s="2">
        <v>1999</v>
      </c>
      <c r="L5" s="2">
        <v>2000</v>
      </c>
      <c r="M5" s="2">
        <v>2001</v>
      </c>
      <c r="N5" s="2">
        <v>2002</v>
      </c>
      <c r="O5" s="2">
        <v>2003</v>
      </c>
      <c r="P5" s="2">
        <v>2004</v>
      </c>
      <c r="Q5" s="2">
        <v>2005</v>
      </c>
      <c r="R5" s="2">
        <v>2006</v>
      </c>
      <c r="S5" s="4"/>
    </row>
    <row r="6" spans="1:19" ht="12.75">
      <c r="A6" t="str">
        <f>A1&amp;" emissions from public electricity plant (MtC)"</f>
        <v>SO2 emissions emissions from public electricity plant (MtC)</v>
      </c>
      <c r="B6" s="5">
        <f>VLOOKUP($A$2&amp;"_"&amp;"SOx_Energy Industries (Power Production 1A1a)",'[1]ETC emissions data'!$A$4:$X$87,B5-1982,0)/1000</f>
        <v>14194.680408351</v>
      </c>
      <c r="C6" s="5">
        <f>VLOOKUP($A$2&amp;"_"&amp;"SOx_Energy Industries (Power Production 1A1a)",'[1]ETC emissions data'!$A$4:$X$87,C5-1982,0)/1000</f>
        <v>13326.092116688</v>
      </c>
      <c r="D6" s="5">
        <f>VLOOKUP($A$2&amp;"_"&amp;"SOx_Energy Industries (Power Production 1A1a)",'[1]ETC emissions data'!$A$4:$X$87,D5-1982,0)/1000</f>
        <v>12544.914115737001</v>
      </c>
      <c r="E6" s="5">
        <f>VLOOKUP($A$2&amp;"_"&amp;"SOx_Energy Industries (Power Production 1A1a)",'[1]ETC emissions data'!$A$4:$X$87,E5-1982,0)/1000</f>
        <v>11516.368461539001</v>
      </c>
      <c r="F6" s="5">
        <f>VLOOKUP($A$2&amp;"_"&amp;"SOx_Energy Industries (Power Production 1A1a)",'[1]ETC emissions data'!$A$4:$X$87,F5-1982,0)/1000</f>
        <v>10919.26406539</v>
      </c>
      <c r="G6" s="5">
        <f>VLOOKUP($A$2&amp;"_"&amp;"SOx_Energy Industries (Power Production 1A1a)",'[1]ETC emissions data'!$A$4:$X$87,G5-1982,0)/1000</f>
        <v>10218.076700004</v>
      </c>
      <c r="H6" s="5">
        <f>VLOOKUP($A$2&amp;"_"&amp;"SOx_Energy Industries (Power Production 1A1a)",'[1]ETC emissions data'!$A$4:$X$87,H5-1982,0)/1000</f>
        <v>9364.638019326</v>
      </c>
      <c r="I6" s="5">
        <f>VLOOKUP($A$2&amp;"_"&amp;"SOx_Energy Industries (Power Production 1A1a)",'[1]ETC emissions data'!$A$4:$X$87,I5-1982,0)/1000</f>
        <v>9216.231891636002</v>
      </c>
      <c r="J6" s="5">
        <f>VLOOKUP($A$2&amp;"_"&amp;"SOx_Energy Industries (Power Production 1A1a)",'[1]ETC emissions data'!$A$4:$X$87,J5-1982,0)/1000</f>
        <v>8656.222494799002</v>
      </c>
      <c r="K6" s="5">
        <f>VLOOKUP($A$2&amp;"_"&amp;"SOx_Energy Industries (Power Production 1A1a)",'[1]ETC emissions data'!$A$4:$X$87,K5-1982,0)/1000</f>
        <v>7807.844811868</v>
      </c>
      <c r="L6" s="5">
        <f>VLOOKUP($A$2&amp;"_"&amp;"SOx_Energy Industries (Power Production 1A1a)",'[1]ETC emissions data'!$A$4:$X$87,L5-1982,0)/1000</f>
        <v>7354.235751915001</v>
      </c>
      <c r="M6" s="5">
        <f>VLOOKUP($A$2&amp;"_"&amp;"SOx_Energy Industries (Power Production 1A1a)",'[1]ETC emissions data'!$A$4:$X$87,M5-1982,0)/1000</f>
        <v>7182.0298604136</v>
      </c>
      <c r="N6" s="5">
        <f>VLOOKUP($A$2&amp;"_"&amp;"SOx_Energy Industries (Power Production 1A1a)",'[1]ETC emissions data'!$A$4:$X$87,N5-1982,0)/1000</f>
        <v>6636.4714694251</v>
      </c>
      <c r="O6" s="5">
        <f>VLOOKUP($A$2&amp;"_"&amp;"SOx_Energy Industries (Power Production 1A1a)",'[1]ETC emissions data'!$A$4:$X$87,O5-1982,0)/1000</f>
        <v>6100.4357384179</v>
      </c>
      <c r="P6" s="5">
        <f>VLOOKUP($A$2&amp;"_"&amp;"SOx_Energy Industries (Power Production 1A1a)",'[1]ETC emissions data'!$A$4:$X$87,P5-1982,0)/1000</f>
        <v>5624.3087863307</v>
      </c>
      <c r="Q6" s="5">
        <f>VLOOKUP($A$2&amp;"_"&amp;"SOx_Energy Industries (Power Production 1A1a)",'[1]ETC emissions data'!$A$4:$X$87,Q5-1982,0)/1000</f>
        <v>5525.9584825727</v>
      </c>
      <c r="R6" s="5">
        <f>VLOOKUP($A$2&amp;"_"&amp;"SOx_Energy Industries (Power Production 1A1a)",'[1]ETC emissions data'!$A$4:$X$87,R5-1982,0)/1000</f>
        <v>5482.8192494626</v>
      </c>
      <c r="S6" s="6">
        <f>R6/B6-1</f>
        <v>-0.6137412684376498</v>
      </c>
    </row>
    <row r="7" ht="12.75">
      <c r="S7" s="7"/>
    </row>
    <row r="8" spans="1:19" ht="12.75">
      <c r="A8" t="s">
        <v>3</v>
      </c>
      <c r="B8" s="5">
        <f>'[1]CO2 emissions calculations EEA'!B8</f>
        <v>338204</v>
      </c>
      <c r="C8" s="5">
        <f>'[1]CO2 emissions calculations EEA'!C8</f>
        <v>338898</v>
      </c>
      <c r="D8" s="5">
        <f>'[1]CO2 emissions calculations EEA'!D8</f>
        <v>328369</v>
      </c>
      <c r="E8" s="5">
        <f>'[1]CO2 emissions calculations EEA'!E8</f>
        <v>312374</v>
      </c>
      <c r="F8" s="5">
        <f>'[1]CO2 emissions calculations EEA'!F8</f>
        <v>318082</v>
      </c>
      <c r="G8" s="5">
        <f>'[1]CO2 emissions calculations EEA'!G8</f>
        <v>326386</v>
      </c>
      <c r="H8" s="5">
        <f>'[1]CO2 emissions calculations EEA'!H8</f>
        <v>341741</v>
      </c>
      <c r="I8" s="5">
        <f>'[1]CO2 emissions calculations EEA'!I8</f>
        <v>330320</v>
      </c>
      <c r="J8" s="5">
        <f>'[1]CO2 emissions calculations EEA'!J8</f>
        <v>338233</v>
      </c>
      <c r="K8" s="5">
        <f>'[1]CO2 emissions calculations EEA'!K8</f>
        <v>338704</v>
      </c>
      <c r="L8" s="5">
        <f>'[1]CO2 emissions calculations EEA'!L8</f>
        <v>361337</v>
      </c>
      <c r="M8" s="5">
        <f>'[1]CO2 emissions calculations EEA'!M8</f>
        <v>369912</v>
      </c>
      <c r="N8" s="5">
        <f>'[1]CO2 emissions calculations EEA'!N8</f>
        <v>375698</v>
      </c>
      <c r="O8" s="5">
        <f>'[1]CO2 emissions calculations EEA'!O8</f>
        <v>388017</v>
      </c>
      <c r="P8" s="5">
        <f>'[1]CO2 emissions calculations EEA'!P8</f>
        <v>385769</v>
      </c>
      <c r="Q8" s="5">
        <f>'[1]CO2 emissions calculations EEA'!Q8</f>
        <v>391503</v>
      </c>
      <c r="R8" s="5">
        <f>'[1]CO2 emissions calculations EEA'!R8</f>
        <v>406389</v>
      </c>
      <c r="S8" s="7"/>
    </row>
    <row r="9" spans="1:19" ht="12.75">
      <c r="A9" t="s">
        <v>4</v>
      </c>
      <c r="B9" s="5">
        <f>'[1]CO2 emissions calculations EEA'!B9</f>
        <v>5316</v>
      </c>
      <c r="C9" s="5">
        <f>'[1]CO2 emissions calculations EEA'!C9</f>
        <v>5521</v>
      </c>
      <c r="D9" s="5">
        <f>'[1]CO2 emissions calculations EEA'!D9</f>
        <v>5878</v>
      </c>
      <c r="E9" s="5">
        <f>'[1]CO2 emissions calculations EEA'!E9</f>
        <v>6427</v>
      </c>
      <c r="F9" s="5">
        <f>'[1]CO2 emissions calculations EEA'!F9</f>
        <v>6520</v>
      </c>
      <c r="G9" s="5">
        <f>'[1]CO2 emissions calculations EEA'!G9</f>
        <v>7172</v>
      </c>
      <c r="H9" s="5">
        <f>'[1]CO2 emissions calculations EEA'!H9</f>
        <v>7990</v>
      </c>
      <c r="I9" s="5">
        <f>'[1]CO2 emissions calculations EEA'!I9</f>
        <v>8338</v>
      </c>
      <c r="J9" s="5">
        <f>'[1]CO2 emissions calculations EEA'!J9</f>
        <v>8998</v>
      </c>
      <c r="K9" s="5">
        <f>'[1]CO2 emissions calculations EEA'!K9</f>
        <v>10105</v>
      </c>
      <c r="L9" s="5">
        <f>'[1]CO2 emissions calculations EEA'!L9</f>
        <v>9795</v>
      </c>
      <c r="M9" s="5">
        <f>'[1]CO2 emissions calculations EEA'!M9</f>
        <v>10521</v>
      </c>
      <c r="N9" s="5">
        <f>'[1]CO2 emissions calculations EEA'!N9</f>
        <v>12014</v>
      </c>
      <c r="O9" s="5">
        <f>'[1]CO2 emissions calculations EEA'!O9</f>
        <v>15680</v>
      </c>
      <c r="P9" s="5">
        <f>'[1]CO2 emissions calculations EEA'!P9</f>
        <v>18505</v>
      </c>
      <c r="Q9" s="5">
        <f>'[1]CO2 emissions calculations EEA'!Q9</f>
        <v>20099</v>
      </c>
      <c r="R9" s="5">
        <f>'[1]CO2 emissions calculations EEA'!R9</f>
        <v>23577</v>
      </c>
      <c r="S9" s="7"/>
    </row>
    <row r="10" spans="1:19" ht="12.75">
      <c r="A10" t="s">
        <v>5</v>
      </c>
      <c r="B10" s="5">
        <f>'[1]CO2 emissions calculations EEA'!B10</f>
        <v>393040</v>
      </c>
      <c r="C10" s="5">
        <f>'[1]CO2 emissions calculations EEA'!C10</f>
        <v>393887</v>
      </c>
      <c r="D10" s="5">
        <f>'[1]CO2 emissions calculations EEA'!D10</f>
        <v>385652</v>
      </c>
      <c r="E10" s="5">
        <f>'[1]CO2 emissions calculations EEA'!E10</f>
        <v>370573</v>
      </c>
      <c r="F10" s="5">
        <f>'[1]CO2 emissions calculations EEA'!F10</f>
        <v>374272</v>
      </c>
      <c r="G10" s="5">
        <f>'[1]CO2 emissions calculations EEA'!G10</f>
        <v>375815</v>
      </c>
      <c r="H10" s="5">
        <f>'[1]CO2 emissions calculations EEA'!H10</f>
        <v>392740</v>
      </c>
      <c r="I10" s="5">
        <f>'[1]CO2 emissions calculations EEA'!I10</f>
        <v>383601</v>
      </c>
      <c r="J10" s="5">
        <f>'[1]CO2 emissions calculations EEA'!J10</f>
        <v>391909</v>
      </c>
      <c r="K10" s="5">
        <f>'[1]CO2 emissions calculations EEA'!K10</f>
        <v>394800</v>
      </c>
      <c r="L10" s="5">
        <f>'[1]CO2 emissions calculations EEA'!L10</f>
        <v>404180</v>
      </c>
      <c r="M10" s="5">
        <f>'[1]CO2 emissions calculations EEA'!M10</f>
        <v>413477</v>
      </c>
      <c r="N10" s="5">
        <f>'[1]CO2 emissions calculations EEA'!N10</f>
        <v>422215</v>
      </c>
      <c r="O10" s="5">
        <f>'[1]CO2 emissions calculations EEA'!O10</f>
        <v>444604</v>
      </c>
      <c r="P10" s="5">
        <f>'[1]CO2 emissions calculations EEA'!P10</f>
        <v>445932</v>
      </c>
      <c r="Q10" s="5">
        <f>'[1]CO2 emissions calculations EEA'!Q10</f>
        <v>449188</v>
      </c>
      <c r="R10" s="5">
        <f>'[1]CO2 emissions calculations EEA'!R10</f>
        <v>459508</v>
      </c>
      <c r="S10" s="7"/>
    </row>
    <row r="11" spans="1:19" ht="12.75">
      <c r="A11" t="s">
        <v>6</v>
      </c>
      <c r="B11" s="5">
        <f>'[1]CO2 emissions calculations EEA'!B11</f>
        <v>8619</v>
      </c>
      <c r="C11" s="5">
        <f>'[1]CO2 emissions calculations EEA'!C11</f>
        <v>9039</v>
      </c>
      <c r="D11" s="5">
        <f>'[1]CO2 emissions calculations EEA'!D11</f>
        <v>10000</v>
      </c>
      <c r="E11" s="5">
        <f>'[1]CO2 emissions calculations EEA'!E11</f>
        <v>11013</v>
      </c>
      <c r="F11" s="5">
        <f>'[1]CO2 emissions calculations EEA'!F11</f>
        <v>11421</v>
      </c>
      <c r="G11" s="5">
        <f>'[1]CO2 emissions calculations EEA'!G11</f>
        <v>13134</v>
      </c>
      <c r="H11" s="5">
        <f>'[1]CO2 emissions calculations EEA'!H11</f>
        <v>14350</v>
      </c>
      <c r="I11" s="5">
        <f>'[1]CO2 emissions calculations EEA'!I11</f>
        <v>15010</v>
      </c>
      <c r="J11" s="5">
        <f>'[1]CO2 emissions calculations EEA'!J11</f>
        <v>15971</v>
      </c>
      <c r="K11" s="5">
        <f>'[1]CO2 emissions calculations EEA'!K11</f>
        <v>17626</v>
      </c>
      <c r="L11" s="5">
        <f>'[1]CO2 emissions calculations EEA'!L11</f>
        <v>17768</v>
      </c>
      <c r="M11" s="5">
        <f>'[1]CO2 emissions calculations EEA'!M11</f>
        <v>18802</v>
      </c>
      <c r="N11" s="5">
        <f>'[1]CO2 emissions calculations EEA'!N11</f>
        <v>20688</v>
      </c>
      <c r="O11" s="5">
        <f>'[1]CO2 emissions calculations EEA'!O11</f>
        <v>25067</v>
      </c>
      <c r="P11" s="5">
        <f>'[1]CO2 emissions calculations EEA'!P11</f>
        <v>28672</v>
      </c>
      <c r="Q11" s="5">
        <f>'[1]CO2 emissions calculations EEA'!Q11</f>
        <v>31553</v>
      </c>
      <c r="R11" s="5">
        <f>'[1]CO2 emissions calculations EEA'!R11</f>
        <v>34742</v>
      </c>
      <c r="S11" s="7"/>
    </row>
    <row r="12" spans="1:19" ht="12.75">
      <c r="A12" t="s">
        <v>7</v>
      </c>
      <c r="B12" s="5">
        <f>'[1]CO2 emissions calculations EEA'!B12</f>
        <v>2052</v>
      </c>
      <c r="C12" s="5">
        <f>'[1]CO2 emissions calculations EEA'!C12</f>
        <v>2202</v>
      </c>
      <c r="D12" s="5">
        <f>'[1]CO2 emissions calculations EEA'!D12</f>
        <v>2391</v>
      </c>
      <c r="E12" s="5">
        <f>'[1]CO2 emissions calculations EEA'!E12</f>
        <v>2665</v>
      </c>
      <c r="F12" s="5">
        <f>'[1]CO2 emissions calculations EEA'!F12</f>
        <v>2947</v>
      </c>
      <c r="G12" s="5">
        <f>'[1]CO2 emissions calculations EEA'!G12</f>
        <v>3510</v>
      </c>
      <c r="H12" s="5">
        <f>'[1]CO2 emissions calculations EEA'!H12</f>
        <v>3981</v>
      </c>
      <c r="I12" s="5">
        <f>'[1]CO2 emissions calculations EEA'!I12</f>
        <v>4179</v>
      </c>
      <c r="J12" s="5">
        <f>'[1]CO2 emissions calculations EEA'!J12</f>
        <v>4482</v>
      </c>
      <c r="K12" s="5">
        <f>'[1]CO2 emissions calculations EEA'!K12</f>
        <v>5113</v>
      </c>
      <c r="L12" s="5">
        <f>'[1]CO2 emissions calculations EEA'!L12</f>
        <v>5683</v>
      </c>
      <c r="M12" s="5">
        <f>'[1]CO2 emissions calculations EEA'!M12</f>
        <v>6163</v>
      </c>
      <c r="N12" s="5">
        <f>'[1]CO2 emissions calculations EEA'!N12</f>
        <v>7347</v>
      </c>
      <c r="O12" s="5">
        <f>'[1]CO2 emissions calculations EEA'!O12</f>
        <v>9737</v>
      </c>
      <c r="P12" s="5">
        <f>'[1]CO2 emissions calculations EEA'!P12</f>
        <v>12436</v>
      </c>
      <c r="Q12" s="5">
        <f>'[1]CO2 emissions calculations EEA'!Q12</f>
        <v>13957</v>
      </c>
      <c r="R12" s="5">
        <f>'[1]CO2 emissions calculations EEA'!R12</f>
        <v>16646</v>
      </c>
      <c r="S12" s="7"/>
    </row>
    <row r="13" spans="1:19" ht="12.75">
      <c r="A13" t="s">
        <v>8</v>
      </c>
      <c r="B13" s="5">
        <f>'[1]CO2 emissions calculations EEA'!B13</f>
        <v>5354</v>
      </c>
      <c r="C13" s="5">
        <f>'[1]CO2 emissions calculations EEA'!C13</f>
        <v>5720</v>
      </c>
      <c r="D13" s="5">
        <f>'[1]CO2 emissions calculations EEA'!D13</f>
        <v>6512</v>
      </c>
      <c r="E13" s="5">
        <f>'[1]CO2 emissions calculations EEA'!E13</f>
        <v>7251</v>
      </c>
      <c r="F13" s="5">
        <f>'[1]CO2 emissions calculations EEA'!F13</f>
        <v>7846</v>
      </c>
      <c r="G13" s="5">
        <f>'[1]CO2 emissions calculations EEA'!G13</f>
        <v>9473</v>
      </c>
      <c r="H13" s="5">
        <f>'[1]CO2 emissions calculations EEA'!H13</f>
        <v>10341</v>
      </c>
      <c r="I13" s="5">
        <f>'[1]CO2 emissions calculations EEA'!I13</f>
        <v>10849</v>
      </c>
      <c r="J13" s="5">
        <f>'[1]CO2 emissions calculations EEA'!J13</f>
        <v>11454</v>
      </c>
      <c r="K13" s="5">
        <f>'[1]CO2 emissions calculations EEA'!K13</f>
        <v>12634</v>
      </c>
      <c r="L13" s="5">
        <f>'[1]CO2 emissions calculations EEA'!L13</f>
        <v>13656</v>
      </c>
      <c r="M13" s="5">
        <f>'[1]CO2 emissions calculations EEA'!M13</f>
        <v>14443</v>
      </c>
      <c r="N13" s="5">
        <f>'[1]CO2 emissions calculations EEA'!N13</f>
        <v>16021</v>
      </c>
      <c r="O13" s="5">
        <f>'[1]CO2 emissions calculations EEA'!O13</f>
        <v>19124</v>
      </c>
      <c r="P13" s="5">
        <f>'[1]CO2 emissions calculations EEA'!P13</f>
        <v>22602</v>
      </c>
      <c r="Q13" s="5">
        <f>'[1]CO2 emissions calculations EEA'!Q13</f>
        <v>25411</v>
      </c>
      <c r="R13" s="5">
        <f>'[1]CO2 emissions calculations EEA'!R13</f>
        <v>27812</v>
      </c>
      <c r="S13" s="7"/>
    </row>
    <row r="14" ht="12.75">
      <c r="S14" s="7"/>
    </row>
    <row r="15" spans="1:19" ht="12.75">
      <c r="A15" t="s">
        <v>9</v>
      </c>
      <c r="B15" s="5">
        <f>'[1]CO2 emissions calculations EEA'!B15</f>
        <v>165224</v>
      </c>
      <c r="C15" s="5">
        <f>'[1]CO2 emissions calculations EEA'!C15</f>
        <v>166758</v>
      </c>
      <c r="D15" s="5">
        <f>'[1]CO2 emissions calculations EEA'!D15</f>
        <v>168405</v>
      </c>
      <c r="E15" s="5">
        <f>'[1]CO2 emissions calculations EEA'!E15</f>
        <v>164971</v>
      </c>
      <c r="F15" s="5">
        <f>'[1]CO2 emissions calculations EEA'!F15</f>
        <v>167390</v>
      </c>
      <c r="G15" s="5">
        <f>'[1]CO2 emissions calculations EEA'!G15</f>
        <v>167597</v>
      </c>
      <c r="H15" s="5">
        <f>'[1]CO2 emissions calculations EEA'!H15</f>
        <v>174466</v>
      </c>
      <c r="I15" s="5">
        <f>'[1]CO2 emissions calculations EEA'!I15</f>
        <v>173304</v>
      </c>
      <c r="J15" s="5">
        <f>'[1]CO2 emissions calculations EEA'!J15</f>
        <v>177802</v>
      </c>
      <c r="K15" s="5">
        <f>'[1]CO2 emissions calculations EEA'!K15</f>
        <v>178889</v>
      </c>
      <c r="L15" s="5">
        <f>'[1]CO2 emissions calculations EEA'!L15</f>
        <v>183772</v>
      </c>
      <c r="M15" s="5">
        <f>'[1]CO2 emissions calculations EEA'!M15</f>
        <v>188590</v>
      </c>
      <c r="N15" s="5">
        <f>'[1]CO2 emissions calculations EEA'!N15</f>
        <v>191305</v>
      </c>
      <c r="O15" s="5">
        <f>'[1]CO2 emissions calculations EEA'!O15</f>
        <v>201919</v>
      </c>
      <c r="P15" s="5">
        <f>'[1]CO2 emissions calculations EEA'!P15</f>
        <v>203989</v>
      </c>
      <c r="Q15" s="5">
        <f>'[1]CO2 emissions calculations EEA'!Q15</f>
        <v>210424</v>
      </c>
      <c r="R15" s="5">
        <f>'[1]CO2 emissions calculations EEA'!R15</f>
        <v>215015</v>
      </c>
      <c r="S15" s="7"/>
    </row>
    <row r="16" spans="1:19" ht="12.75">
      <c r="A16" t="s">
        <v>10</v>
      </c>
      <c r="B16" s="5">
        <f>'[1]CO2 emissions calculations EEA'!B16</f>
        <v>139343</v>
      </c>
      <c r="C16" s="5">
        <f>'[1]CO2 emissions calculations EEA'!C16</f>
        <v>141388</v>
      </c>
      <c r="D16" s="5">
        <f>'[1]CO2 emissions calculations EEA'!D16</f>
        <v>142888</v>
      </c>
      <c r="E16" s="5">
        <f>'[1]CO2 emissions calculations EEA'!E16</f>
        <v>138880</v>
      </c>
      <c r="F16" s="5">
        <f>'[1]CO2 emissions calculations EEA'!F16</f>
        <v>141405</v>
      </c>
      <c r="G16" s="5">
        <f>'[1]CO2 emissions calculations EEA'!G16</f>
        <v>144533</v>
      </c>
      <c r="H16" s="5">
        <f>'[1]CO2 emissions calculations EEA'!H16</f>
        <v>150697</v>
      </c>
      <c r="I16" s="5">
        <f>'[1]CO2 emissions calculations EEA'!I16</f>
        <v>148745</v>
      </c>
      <c r="J16" s="5">
        <f>'[1]CO2 emissions calculations EEA'!J16</f>
        <v>152162</v>
      </c>
      <c r="K16" s="5">
        <f>'[1]CO2 emissions calculations EEA'!K16</f>
        <v>151918</v>
      </c>
      <c r="L16" s="5">
        <f>'[1]CO2 emissions calculations EEA'!L16</f>
        <v>157948</v>
      </c>
      <c r="M16" s="5">
        <f>'[1]CO2 emissions calculations EEA'!M16</f>
        <v>166369</v>
      </c>
      <c r="N16" s="5">
        <f>'[1]CO2 emissions calculations EEA'!N16</f>
        <v>168600</v>
      </c>
      <c r="O16" s="5">
        <f>'[1]CO2 emissions calculations EEA'!O16</f>
        <v>176259</v>
      </c>
      <c r="P16" s="5">
        <f>'[1]CO2 emissions calculations EEA'!P16</f>
        <v>177582</v>
      </c>
      <c r="Q16" s="5">
        <f>'[1]CO2 emissions calculations EEA'!Q16</f>
        <v>182969</v>
      </c>
      <c r="R16" s="5">
        <f>'[1]CO2 emissions calculations EEA'!R16</f>
        <v>188050</v>
      </c>
      <c r="S16" s="7"/>
    </row>
    <row r="17" spans="1:19" ht="12.75">
      <c r="A17" t="s">
        <v>11</v>
      </c>
      <c r="B17" s="5">
        <f>'[1]CO2 emissions calculations EEA'!B17</f>
        <v>70464</v>
      </c>
      <c r="C17" s="5">
        <f>'[1]CO2 emissions calculations EEA'!C17</f>
        <v>72558</v>
      </c>
      <c r="D17" s="5">
        <f>'[1]CO2 emissions calculations EEA'!D17</f>
        <v>73246</v>
      </c>
      <c r="E17" s="5">
        <f>'[1]CO2 emissions calculations EEA'!E17</f>
        <v>76209</v>
      </c>
      <c r="F17" s="5">
        <f>'[1]CO2 emissions calculations EEA'!F17</f>
        <v>76022</v>
      </c>
      <c r="G17" s="5">
        <f>'[1]CO2 emissions calculations EEA'!G17</f>
        <v>78055</v>
      </c>
      <c r="H17" s="5">
        <f>'[1]CO2 emissions calculations EEA'!H17</f>
        <v>82030</v>
      </c>
      <c r="I17" s="5">
        <f>'[1]CO2 emissions calculations EEA'!I17</f>
        <v>82891</v>
      </c>
      <c r="J17" s="5">
        <f>'[1]CO2 emissions calculations EEA'!J17</f>
        <v>82597</v>
      </c>
      <c r="K17" s="5">
        <f>'[1]CO2 emissions calculations EEA'!K17</f>
        <v>83445</v>
      </c>
      <c r="L17" s="5">
        <f>'[1]CO2 emissions calculations EEA'!L17</f>
        <v>83632</v>
      </c>
      <c r="M17" s="5">
        <f>'[1]CO2 emissions calculations EEA'!M17</f>
        <v>86644</v>
      </c>
      <c r="N17" s="5">
        <f>'[1]CO2 emissions calculations EEA'!N17</f>
        <v>87639</v>
      </c>
      <c r="O17" s="5">
        <f>'[1]CO2 emissions calculations EEA'!O17</f>
        <v>88152</v>
      </c>
      <c r="P17" s="5">
        <f>'[1]CO2 emissions calculations EEA'!P17</f>
        <v>89213</v>
      </c>
      <c r="Q17" s="5">
        <f>'[1]CO2 emissions calculations EEA'!Q17</f>
        <v>87975</v>
      </c>
      <c r="R17" s="5">
        <f>'[1]CO2 emissions calculations EEA'!R17</f>
        <v>85271</v>
      </c>
      <c r="S17" s="7"/>
    </row>
    <row r="18" spans="1:19" ht="12.75">
      <c r="A18" t="s">
        <v>12</v>
      </c>
      <c r="B18" s="5">
        <f>'[1]CO2 emissions calculations EEA'!B18</f>
        <v>126765.21374685667</v>
      </c>
      <c r="C18" s="5">
        <f>'[1]CO2 emissions calculations EEA'!C18</f>
        <v>127980.97233864208</v>
      </c>
      <c r="D18" s="5">
        <f>'[1]CO2 emissions calculations EEA'!D18</f>
        <v>124999.41324392289</v>
      </c>
      <c r="E18" s="5">
        <f>'[1]CO2 emissions calculations EEA'!E18</f>
        <v>121747.61106454318</v>
      </c>
      <c r="F18" s="5">
        <f>'[1]CO2 emissions calculations EEA'!F18</f>
        <v>125187.34283319363</v>
      </c>
      <c r="G18" s="5">
        <f>'[1]CO2 emissions calculations EEA'!G18</f>
        <v>129862.69907795473</v>
      </c>
      <c r="H18" s="5">
        <f>'[1]CO2 emissions calculations EEA'!H18</f>
        <v>134380.30176026822</v>
      </c>
      <c r="I18" s="5">
        <f>'[1]CO2 emissions calculations EEA'!I18</f>
        <v>134378.20620284995</v>
      </c>
      <c r="J18" s="5">
        <f>'[1]CO2 emissions calculations EEA'!J18</f>
        <v>139366.8901927913</v>
      </c>
      <c r="K18" s="5">
        <f>'[1]CO2 emissions calculations EEA'!K18</f>
        <v>141776.3621123219</v>
      </c>
      <c r="L18" s="5">
        <f>'[1]CO2 emissions calculations EEA'!L18</f>
        <v>147768.73428331935</v>
      </c>
      <c r="M18" s="5">
        <f>'[1]CO2 emissions calculations EEA'!M18</f>
        <v>150545.2640402347</v>
      </c>
      <c r="N18" s="5">
        <f>'[1]CO2 emissions calculations EEA'!N18</f>
        <v>153860.60352053648</v>
      </c>
      <c r="O18" s="5">
        <f>'[1]CO2 emissions calculations EEA'!O18</f>
        <v>162491.11483654653</v>
      </c>
      <c r="P18" s="5">
        <f>'[1]CO2 emissions calculations EEA'!P18</f>
        <v>164576.61357921208</v>
      </c>
      <c r="Q18" s="5">
        <f>'[1]CO2 emissions calculations EEA'!Q18</f>
        <v>169066.21961441744</v>
      </c>
      <c r="R18" s="5">
        <f>'[1]CO2 emissions calculations EEA'!R18</f>
        <v>173076.6974015088</v>
      </c>
      <c r="S18" s="8"/>
    </row>
    <row r="19" spans="1:19" ht="12.75">
      <c r="A19" t="s">
        <v>13</v>
      </c>
      <c r="B19" s="5">
        <f>'[1]CO2 emissions calculations EEA'!B19</f>
        <v>1442.4979044425818</v>
      </c>
      <c r="C19" s="5">
        <f>'[1]CO2 emissions calculations EEA'!C19</f>
        <v>1524.8113998323554</v>
      </c>
      <c r="D19" s="5">
        <f>'[1]CO2 emissions calculations EEA'!D19</f>
        <v>1533.3612740989104</v>
      </c>
      <c r="E19" s="5">
        <f>'[1]CO2 emissions calculations EEA'!E19</f>
        <v>1668.650461022632</v>
      </c>
      <c r="F19" s="5">
        <f>'[1]CO2 emissions calculations EEA'!F19</f>
        <v>1846.8566638725902</v>
      </c>
      <c r="G19" s="5">
        <f>'[1]CO2 emissions calculations EEA'!G19</f>
        <v>2075.5238893545684</v>
      </c>
      <c r="H19" s="5">
        <f>'[1]CO2 emissions calculations EEA'!H19</f>
        <v>2218.189438390612</v>
      </c>
      <c r="I19" s="5">
        <f>'[1]CO2 emissions calculations EEA'!I19</f>
        <v>2481.810561609388</v>
      </c>
      <c r="J19" s="5">
        <f>'[1]CO2 emissions calculations EEA'!J19</f>
        <v>2700.083822296731</v>
      </c>
      <c r="K19" s="5">
        <f>'[1]CO2 emissions calculations EEA'!K19</f>
        <v>3070.24308466052</v>
      </c>
      <c r="L19" s="5">
        <f>'[1]CO2 emissions calculations EEA'!L19</f>
        <v>3423.5540653813914</v>
      </c>
      <c r="M19" s="5">
        <f>'[1]CO2 emissions calculations EEA'!M19</f>
        <v>3586.4207879295896</v>
      </c>
      <c r="N19" s="5">
        <f>'[1]CO2 emissions calculations EEA'!N19</f>
        <v>4102.0955574182735</v>
      </c>
      <c r="O19" s="5">
        <f>'[1]CO2 emissions calculations EEA'!O19</f>
        <v>4871.248952221291</v>
      </c>
      <c r="P19" s="5">
        <f>'[1]CO2 emissions calculations EEA'!P19</f>
        <v>5811.567476948869</v>
      </c>
      <c r="Q19" s="5">
        <f>'[1]CO2 emissions calculations EEA'!Q19</f>
        <v>6748.952221290863</v>
      </c>
      <c r="R19" s="5">
        <f>'[1]CO2 emissions calculations EEA'!R19</f>
        <v>7578.709136630344</v>
      </c>
      <c r="S19" s="8"/>
    </row>
    <row r="20" spans="1:19" ht="12.75">
      <c r="A20" t="s">
        <v>14</v>
      </c>
      <c r="B20" s="5">
        <f>'[1]CO2 emissions calculations EEA'!B20</f>
        <v>302.09555741827324</v>
      </c>
      <c r="C20" s="5">
        <f>'[1]CO2 emissions calculations EEA'!C20</f>
        <v>297.652975691534</v>
      </c>
      <c r="D20" s="5">
        <f>'[1]CO2 emissions calculations EEA'!D20</f>
        <v>315.50712489522215</v>
      </c>
      <c r="E20" s="5">
        <f>'[1]CO2 emissions calculations EEA'!E20</f>
        <v>335.7082984073764</v>
      </c>
      <c r="F20" s="5">
        <f>'[1]CO2 emissions calculations EEA'!F20</f>
        <v>317.6026823134954</v>
      </c>
      <c r="G20" s="5">
        <f>'[1]CO2 emissions calculations EEA'!G20</f>
        <v>323.05113160100586</v>
      </c>
      <c r="H20" s="5">
        <f>'[1]CO2 emissions calculations EEA'!H20</f>
        <v>355.57418273260686</v>
      </c>
      <c r="I20" s="5">
        <f>'[1]CO2 emissions calculations EEA'!I20</f>
        <v>369.9916177703269</v>
      </c>
      <c r="J20" s="5">
        <f>'[1]CO2 emissions calculations EEA'!J20</f>
        <v>420.1173512154233</v>
      </c>
      <c r="K20" s="5">
        <f>'[1]CO2 emissions calculations EEA'!K20</f>
        <v>477.78709136630346</v>
      </c>
      <c r="L20" s="5">
        <f>'[1]CO2 emissions calculations EEA'!L20</f>
        <v>518.3570829840738</v>
      </c>
      <c r="M20" s="5">
        <f>'[1]CO2 emissions calculations EEA'!M20</f>
        <v>515.758591785415</v>
      </c>
      <c r="N20" s="5">
        <f>'[1]CO2 emissions calculations EEA'!N20</f>
        <v>527.745180217938</v>
      </c>
      <c r="O20" s="5">
        <f>'[1]CO2 emissions calculations EEA'!O20</f>
        <v>580.5532271584242</v>
      </c>
      <c r="P20" s="5">
        <f>'[1]CO2 emissions calculations EEA'!P20</f>
        <v>594.8868398994133</v>
      </c>
      <c r="Q20" s="5">
        <f>'[1]CO2 emissions calculations EEA'!Q20</f>
        <v>599.0779547359598</v>
      </c>
      <c r="R20" s="5">
        <f>'[1]CO2 emissions calculations EEA'!R20</f>
        <v>698.826487845767</v>
      </c>
      <c r="S20" s="8"/>
    </row>
    <row r="21" spans="1:19" ht="12.75">
      <c r="A21" t="s">
        <v>15</v>
      </c>
      <c r="B21" s="5">
        <f>'[1]CO2 emissions calculations EEA'!B21</f>
        <v>40450</v>
      </c>
      <c r="C21" s="5">
        <f>'[1]CO2 emissions calculations EEA'!C21</f>
        <v>39998</v>
      </c>
      <c r="D21" s="5">
        <f>'[1]CO2 emissions calculations EEA'!D21</f>
        <v>42281</v>
      </c>
      <c r="E21" s="5">
        <f>'[1]CO2 emissions calculations EEA'!E21</f>
        <v>43910</v>
      </c>
      <c r="F21" s="5">
        <f>'[1]CO2 emissions calculations EEA'!F21</f>
        <v>44182</v>
      </c>
      <c r="G21" s="5">
        <f>'[1]CO2 emissions calculations EEA'!G21</f>
        <v>44971</v>
      </c>
      <c r="H21" s="5">
        <f>'[1]CO2 emissions calculations EEA'!H21</f>
        <v>43068</v>
      </c>
      <c r="I21" s="5">
        <f>'[1]CO2 emissions calculations EEA'!I21</f>
        <v>44821</v>
      </c>
      <c r="J21" s="5">
        <f>'[1]CO2 emissions calculations EEA'!J21</f>
        <v>46469</v>
      </c>
      <c r="K21" s="5">
        <f>'[1]CO2 emissions calculations EEA'!K21</f>
        <v>46700</v>
      </c>
      <c r="L21" s="5">
        <f>'[1]CO2 emissions calculations EEA'!L21</f>
        <v>48688</v>
      </c>
      <c r="M21" s="5">
        <f>'[1]CO2 emissions calculations EEA'!M21</f>
        <v>48582</v>
      </c>
      <c r="N21" s="5">
        <f>'[1]CO2 emissions calculations EEA'!N21</f>
        <v>44774</v>
      </c>
      <c r="O21" s="5">
        <f>'[1]CO2 emissions calculations EEA'!O21</f>
        <v>42054</v>
      </c>
      <c r="P21" s="5">
        <f>'[1]CO2 emissions calculations EEA'!P21</f>
        <v>44666</v>
      </c>
      <c r="Q21" s="5">
        <f>'[1]CO2 emissions calculations EEA'!Q21</f>
        <v>44751</v>
      </c>
      <c r="R21" s="5">
        <f>'[1]CO2 emissions calculations EEA'!R21</f>
        <v>44751</v>
      </c>
      <c r="S21" s="7"/>
    </row>
    <row r="22" spans="1:19" ht="12.75">
      <c r="A22" t="s">
        <v>16</v>
      </c>
      <c r="B22" s="5">
        <f>'[1]CO2 emissions calculations EEA'!B22</f>
        <v>67</v>
      </c>
      <c r="C22" s="5">
        <f>'[1]CO2 emissions calculations EEA'!C22</f>
        <v>94</v>
      </c>
      <c r="D22" s="5">
        <f>'[1]CO2 emissions calculations EEA'!D22</f>
        <v>134</v>
      </c>
      <c r="E22" s="5">
        <f>'[1]CO2 emissions calculations EEA'!E22</f>
        <v>203</v>
      </c>
      <c r="F22" s="5">
        <f>'[1]CO2 emissions calculations EEA'!F22</f>
        <v>302</v>
      </c>
      <c r="G22" s="5">
        <f>'[1]CO2 emissions calculations EEA'!G22</f>
        <v>350</v>
      </c>
      <c r="H22" s="5">
        <f>'[1]CO2 emissions calculations EEA'!H22</f>
        <v>419</v>
      </c>
      <c r="I22" s="5">
        <f>'[1]CO2 emissions calculations EEA'!I22</f>
        <v>630</v>
      </c>
      <c r="J22" s="5">
        <f>'[1]CO2 emissions calculations EEA'!J22</f>
        <v>970</v>
      </c>
      <c r="K22" s="5">
        <f>'[1]CO2 emissions calculations EEA'!K22</f>
        <v>1224</v>
      </c>
      <c r="L22" s="5">
        <f>'[1]CO2 emissions calculations EEA'!L22</f>
        <v>1917</v>
      </c>
      <c r="M22" s="5">
        <f>'[1]CO2 emissions calculations EEA'!M22</f>
        <v>2325</v>
      </c>
      <c r="N22" s="5">
        <f>'[1]CO2 emissions calculations EEA'!N22</f>
        <v>3078</v>
      </c>
      <c r="O22" s="5">
        <f>'[1]CO2 emissions calculations EEA'!O22</f>
        <v>3838</v>
      </c>
      <c r="P22" s="5">
        <f>'[1]CO2 emissions calculations EEA'!P22</f>
        <v>5083</v>
      </c>
      <c r="Q22" s="5">
        <f>'[1]CO2 emissions calculations EEA'!Q22</f>
        <v>6114</v>
      </c>
      <c r="R22" s="5">
        <f>'[1]CO2 emissions calculations EEA'!R22</f>
        <v>7116</v>
      </c>
      <c r="S22" s="7"/>
    </row>
    <row r="24" spans="2:12" ht="12.75">
      <c r="B24" s="9"/>
      <c r="C24" s="9"/>
      <c r="D24" s="9"/>
      <c r="E24" s="9"/>
      <c r="F24" s="9"/>
      <c r="G24" s="9"/>
      <c r="H24" s="9"/>
      <c r="I24" s="9"/>
      <c r="J24" s="9"/>
      <c r="K24" s="9"/>
      <c r="L24" s="9"/>
    </row>
    <row r="25" spans="2:12" ht="12.75">
      <c r="B25" s="9"/>
      <c r="C25" s="9"/>
      <c r="D25" s="9"/>
      <c r="E25" s="9"/>
      <c r="F25" s="9"/>
      <c r="G25" s="9"/>
      <c r="H25" s="9"/>
      <c r="I25" s="9"/>
      <c r="J25" s="9"/>
      <c r="K25" s="9"/>
      <c r="L25" s="9"/>
    </row>
    <row r="26" spans="1:12" ht="12.75">
      <c r="A26" s="3" t="s">
        <v>17</v>
      </c>
      <c r="B26" s="9"/>
      <c r="C26" s="9"/>
      <c r="D26" s="9"/>
      <c r="E26" s="9"/>
      <c r="F26" s="9"/>
      <c r="G26" s="9"/>
      <c r="H26" s="9"/>
      <c r="I26" s="9"/>
      <c r="J26" s="9"/>
      <c r="K26" s="9"/>
      <c r="L26" s="9"/>
    </row>
    <row r="28" spans="1:18" ht="12.75">
      <c r="A28" t="s">
        <v>18</v>
      </c>
      <c r="B28">
        <f aca="true" t="shared" si="0" ref="B28:R28">B16/B8</f>
        <v>0.4120087284597462</v>
      </c>
      <c r="C28">
        <f t="shared" si="0"/>
        <v>0.4171992752981723</v>
      </c>
      <c r="D28">
        <f t="shared" si="0"/>
        <v>0.4351446086567246</v>
      </c>
      <c r="E28">
        <f t="shared" si="0"/>
        <v>0.44459526080915823</v>
      </c>
      <c r="F28">
        <f t="shared" si="0"/>
        <v>0.44455517759571433</v>
      </c>
      <c r="G28">
        <f t="shared" si="0"/>
        <v>0.4428284301409987</v>
      </c>
      <c r="H28">
        <f t="shared" si="0"/>
        <v>0.44096845271711615</v>
      </c>
      <c r="I28">
        <f t="shared" si="0"/>
        <v>0.4503057641075321</v>
      </c>
      <c r="J28">
        <f t="shared" si="0"/>
        <v>0.4498733121842044</v>
      </c>
      <c r="K28">
        <f t="shared" si="0"/>
        <v>0.4485273276961595</v>
      </c>
      <c r="L28">
        <f t="shared" si="0"/>
        <v>0.4371210255246487</v>
      </c>
      <c r="M28">
        <f t="shared" si="0"/>
        <v>0.4497529142066221</v>
      </c>
      <c r="N28">
        <f t="shared" si="0"/>
        <v>0.44876469930635776</v>
      </c>
      <c r="O28">
        <f t="shared" si="0"/>
        <v>0.4542558702324898</v>
      </c>
      <c r="P28">
        <f t="shared" si="0"/>
        <v>0.46033247876319766</v>
      </c>
      <c r="Q28">
        <f t="shared" si="0"/>
        <v>0.46735018633318265</v>
      </c>
      <c r="R28">
        <f t="shared" si="0"/>
        <v>0.462733981480798</v>
      </c>
    </row>
    <row r="29" spans="1:18" ht="12.75">
      <c r="A29" t="s">
        <v>19</v>
      </c>
      <c r="B29" s="5">
        <f aca="true" t="shared" si="1" ref="B29:R29">B19/B13*B12</f>
        <v>552.8587411124724</v>
      </c>
      <c r="C29" s="5">
        <f t="shared" si="1"/>
        <v>586.9990738515467</v>
      </c>
      <c r="D29" s="5">
        <f t="shared" si="1"/>
        <v>563.0016594549286</v>
      </c>
      <c r="E29" s="5">
        <f t="shared" si="1"/>
        <v>613.2883021135449</v>
      </c>
      <c r="F29" s="5">
        <f t="shared" si="1"/>
        <v>693.6893434148003</v>
      </c>
      <c r="G29" s="5">
        <f t="shared" si="1"/>
        <v>769.037142577276</v>
      </c>
      <c r="H29" s="5">
        <f t="shared" si="1"/>
        <v>853.9418000418747</v>
      </c>
      <c r="I29" s="5">
        <f t="shared" si="1"/>
        <v>955.9854675053583</v>
      </c>
      <c r="J29" s="5">
        <f t="shared" si="1"/>
        <v>1056.5545391595904</v>
      </c>
      <c r="K29" s="5">
        <f t="shared" si="1"/>
        <v>1242.5322852516415</v>
      </c>
      <c r="L29" s="5">
        <f t="shared" si="1"/>
        <v>1424.7259632075607</v>
      </c>
      <c r="M29" s="5">
        <f t="shared" si="1"/>
        <v>1530.368435644261</v>
      </c>
      <c r="N29" s="5">
        <f t="shared" si="1"/>
        <v>1881.1619786749925</v>
      </c>
      <c r="O29" s="5">
        <f t="shared" si="1"/>
        <v>2480.200326698322</v>
      </c>
      <c r="P29" s="5">
        <f t="shared" si="1"/>
        <v>3197.6220309413384</v>
      </c>
      <c r="Q29" s="5">
        <f t="shared" si="1"/>
        <v>3706.864198676029</v>
      </c>
      <c r="R29" s="5">
        <f t="shared" si="1"/>
        <v>4535.998572139678</v>
      </c>
    </row>
    <row r="30" spans="1:18" ht="12.75">
      <c r="A30" t="s">
        <v>20</v>
      </c>
      <c r="B30" s="5">
        <f aca="true" t="shared" si="2" ref="B30:R30">B20</f>
        <v>302.09555741827324</v>
      </c>
      <c r="C30" s="5">
        <f t="shared" si="2"/>
        <v>297.652975691534</v>
      </c>
      <c r="D30" s="5">
        <f t="shared" si="2"/>
        <v>315.50712489522215</v>
      </c>
      <c r="E30" s="5">
        <f t="shared" si="2"/>
        <v>335.7082984073764</v>
      </c>
      <c r="F30" s="5">
        <f t="shared" si="2"/>
        <v>317.6026823134954</v>
      </c>
      <c r="G30" s="5">
        <f t="shared" si="2"/>
        <v>323.05113160100586</v>
      </c>
      <c r="H30" s="5">
        <f t="shared" si="2"/>
        <v>355.57418273260686</v>
      </c>
      <c r="I30" s="5">
        <f t="shared" si="2"/>
        <v>369.9916177703269</v>
      </c>
      <c r="J30" s="5">
        <f t="shared" si="2"/>
        <v>420.1173512154233</v>
      </c>
      <c r="K30" s="5">
        <f t="shared" si="2"/>
        <v>477.78709136630346</v>
      </c>
      <c r="L30" s="5">
        <f t="shared" si="2"/>
        <v>518.3570829840738</v>
      </c>
      <c r="M30" s="5">
        <f t="shared" si="2"/>
        <v>515.758591785415</v>
      </c>
      <c r="N30" s="5">
        <f t="shared" si="2"/>
        <v>527.745180217938</v>
      </c>
      <c r="O30" s="5">
        <f t="shared" si="2"/>
        <v>580.5532271584242</v>
      </c>
      <c r="P30" s="5">
        <f t="shared" si="2"/>
        <v>594.8868398994133</v>
      </c>
      <c r="Q30" s="5">
        <f t="shared" si="2"/>
        <v>599.0779547359598</v>
      </c>
      <c r="R30" s="5">
        <f t="shared" si="2"/>
        <v>698.826487845767</v>
      </c>
    </row>
    <row r="31" spans="2:18" ht="12.75">
      <c r="B31" s="5"/>
      <c r="C31" s="5"/>
      <c r="D31" s="5"/>
      <c r="E31" s="5"/>
      <c r="F31" s="5"/>
      <c r="G31" s="5"/>
      <c r="H31" s="5"/>
      <c r="I31" s="5"/>
      <c r="J31" s="5"/>
      <c r="K31" s="5"/>
      <c r="L31" s="5"/>
      <c r="M31" s="5"/>
      <c r="N31" s="5"/>
      <c r="O31" s="5"/>
      <c r="P31" s="5"/>
      <c r="Q31" s="5"/>
      <c r="R31" s="5"/>
    </row>
    <row r="32" spans="1:19" ht="12.75">
      <c r="A32" s="7" t="s">
        <v>21</v>
      </c>
      <c r="B32" s="5">
        <f aca="true" t="shared" si="3" ref="B32:R32">B6</f>
        <v>14194.680408351</v>
      </c>
      <c r="C32" s="5">
        <f t="shared" si="3"/>
        <v>13326.092116688</v>
      </c>
      <c r="D32" s="5">
        <f t="shared" si="3"/>
        <v>12544.914115737001</v>
      </c>
      <c r="E32" s="5">
        <f t="shared" si="3"/>
        <v>11516.368461539001</v>
      </c>
      <c r="F32" s="5">
        <f t="shared" si="3"/>
        <v>10919.26406539</v>
      </c>
      <c r="G32" s="5">
        <f t="shared" si="3"/>
        <v>10218.076700004</v>
      </c>
      <c r="H32" s="5">
        <f t="shared" si="3"/>
        <v>9364.638019326</v>
      </c>
      <c r="I32" s="5">
        <f t="shared" si="3"/>
        <v>9216.231891636002</v>
      </c>
      <c r="J32" s="5">
        <f t="shared" si="3"/>
        <v>8656.222494799002</v>
      </c>
      <c r="K32" s="5">
        <f t="shared" si="3"/>
        <v>7807.844811868</v>
      </c>
      <c r="L32" s="5">
        <f t="shared" si="3"/>
        <v>7354.235751915001</v>
      </c>
      <c r="M32" s="5">
        <f t="shared" si="3"/>
        <v>7182.0298604136</v>
      </c>
      <c r="N32" s="5">
        <f t="shared" si="3"/>
        <v>6636.4714694251</v>
      </c>
      <c r="O32" s="5">
        <f t="shared" si="3"/>
        <v>6100.4357384179</v>
      </c>
      <c r="P32" s="5">
        <f t="shared" si="3"/>
        <v>5624.3087863307</v>
      </c>
      <c r="Q32" s="5">
        <f t="shared" si="3"/>
        <v>5525.9584825727</v>
      </c>
      <c r="R32" s="5">
        <f t="shared" si="3"/>
        <v>5482.8192494626</v>
      </c>
      <c r="S32" s="10">
        <f>R32/B32-1</f>
        <v>-0.6137412684376498</v>
      </c>
    </row>
    <row r="33" spans="1:19" ht="12.75">
      <c r="A33" s="7" t="s">
        <v>22</v>
      </c>
      <c r="B33" s="5">
        <f aca="true" t="shared" si="4" ref="B33:R33">B8-(B9-B12)</f>
        <v>334940</v>
      </c>
      <c r="C33" s="5">
        <f t="shared" si="4"/>
        <v>335579</v>
      </c>
      <c r="D33" s="5">
        <f t="shared" si="4"/>
        <v>324882</v>
      </c>
      <c r="E33" s="5">
        <f t="shared" si="4"/>
        <v>308612</v>
      </c>
      <c r="F33" s="5">
        <f t="shared" si="4"/>
        <v>314509</v>
      </c>
      <c r="G33" s="5">
        <f t="shared" si="4"/>
        <v>322724</v>
      </c>
      <c r="H33" s="5">
        <f t="shared" si="4"/>
        <v>337732</v>
      </c>
      <c r="I33" s="5">
        <f t="shared" si="4"/>
        <v>326161</v>
      </c>
      <c r="J33" s="5">
        <f t="shared" si="4"/>
        <v>333717</v>
      </c>
      <c r="K33" s="5">
        <f t="shared" si="4"/>
        <v>333712</v>
      </c>
      <c r="L33" s="5">
        <f t="shared" si="4"/>
        <v>357225</v>
      </c>
      <c r="M33" s="5">
        <f t="shared" si="4"/>
        <v>365554</v>
      </c>
      <c r="N33" s="5">
        <f t="shared" si="4"/>
        <v>371031</v>
      </c>
      <c r="O33" s="5">
        <f t="shared" si="4"/>
        <v>382074</v>
      </c>
      <c r="P33" s="5">
        <f t="shared" si="4"/>
        <v>379700</v>
      </c>
      <c r="Q33" s="5">
        <f t="shared" si="4"/>
        <v>385361</v>
      </c>
      <c r="R33" s="5">
        <f t="shared" si="4"/>
        <v>399458</v>
      </c>
      <c r="S33" s="11">
        <f>R33/B33-1</f>
        <v>0.19262554487370864</v>
      </c>
    </row>
    <row r="34" spans="1:19" ht="12.75">
      <c r="A34" s="7" t="s">
        <v>23</v>
      </c>
      <c r="B34" s="5">
        <f aca="true" t="shared" si="5" ref="B34:R34">B16-B30</f>
        <v>139040.90444258173</v>
      </c>
      <c r="C34" s="5">
        <f t="shared" si="5"/>
        <v>141090.34702430846</v>
      </c>
      <c r="D34" s="5">
        <f t="shared" si="5"/>
        <v>142572.49287510477</v>
      </c>
      <c r="E34" s="5">
        <f t="shared" si="5"/>
        <v>138544.29170159262</v>
      </c>
      <c r="F34" s="5">
        <f t="shared" si="5"/>
        <v>141087.3973176865</v>
      </c>
      <c r="G34" s="5">
        <f t="shared" si="5"/>
        <v>144209.948868399</v>
      </c>
      <c r="H34" s="5">
        <f t="shared" si="5"/>
        <v>150341.4258172674</v>
      </c>
      <c r="I34" s="5">
        <f t="shared" si="5"/>
        <v>148375.0083822297</v>
      </c>
      <c r="J34" s="5">
        <f t="shared" si="5"/>
        <v>151741.88264878458</v>
      </c>
      <c r="K34" s="5">
        <f t="shared" si="5"/>
        <v>151440.2129086337</v>
      </c>
      <c r="L34" s="5">
        <f t="shared" si="5"/>
        <v>157429.64291701594</v>
      </c>
      <c r="M34" s="5">
        <f t="shared" si="5"/>
        <v>165853.24140821458</v>
      </c>
      <c r="N34" s="5">
        <f t="shared" si="5"/>
        <v>168072.25481978207</v>
      </c>
      <c r="O34" s="5">
        <f t="shared" si="5"/>
        <v>175678.44677284156</v>
      </c>
      <c r="P34" s="5">
        <f t="shared" si="5"/>
        <v>176987.1131601006</v>
      </c>
      <c r="Q34" s="5">
        <f t="shared" si="5"/>
        <v>182369.92204526404</v>
      </c>
      <c r="R34" s="5">
        <f t="shared" si="5"/>
        <v>187351.17351215423</v>
      </c>
      <c r="S34" s="11">
        <f>R34/B34-1</f>
        <v>0.34745364512155263</v>
      </c>
    </row>
    <row r="35" spans="1:19" ht="12.75">
      <c r="A35" s="7" t="s">
        <v>24</v>
      </c>
      <c r="B35" s="5">
        <f aca="true" t="shared" si="6" ref="B35:R35">B16+B17+B21+B22</f>
        <v>250324</v>
      </c>
      <c r="C35" s="5">
        <f t="shared" si="6"/>
        <v>254038</v>
      </c>
      <c r="D35" s="5">
        <f t="shared" si="6"/>
        <v>258549</v>
      </c>
      <c r="E35" s="5">
        <f t="shared" si="6"/>
        <v>259202</v>
      </c>
      <c r="F35" s="5">
        <f t="shared" si="6"/>
        <v>261911</v>
      </c>
      <c r="G35" s="5">
        <f t="shared" si="6"/>
        <v>267909</v>
      </c>
      <c r="H35" s="5">
        <f t="shared" si="6"/>
        <v>276214</v>
      </c>
      <c r="I35" s="5">
        <f t="shared" si="6"/>
        <v>277087</v>
      </c>
      <c r="J35" s="5">
        <f t="shared" si="6"/>
        <v>282198</v>
      </c>
      <c r="K35" s="5">
        <f t="shared" si="6"/>
        <v>283287</v>
      </c>
      <c r="L35" s="5">
        <f t="shared" si="6"/>
        <v>292185</v>
      </c>
      <c r="M35" s="5">
        <f t="shared" si="6"/>
        <v>303920</v>
      </c>
      <c r="N35" s="5">
        <f t="shared" si="6"/>
        <v>304091</v>
      </c>
      <c r="O35" s="5">
        <f t="shared" si="6"/>
        <v>310303</v>
      </c>
      <c r="P35" s="5">
        <f t="shared" si="6"/>
        <v>316544</v>
      </c>
      <c r="Q35" s="5">
        <f t="shared" si="6"/>
        <v>321809</v>
      </c>
      <c r="R35" s="5">
        <f t="shared" si="6"/>
        <v>325188</v>
      </c>
      <c r="S35" s="11">
        <f>R35/B35-1</f>
        <v>0.29906840734408213</v>
      </c>
    </row>
    <row r="36" spans="2:18" ht="12.75">
      <c r="B36" s="12"/>
      <c r="C36" s="12"/>
      <c r="D36" s="12"/>
      <c r="E36" s="12"/>
      <c r="F36" s="12"/>
      <c r="G36" s="12"/>
      <c r="H36" s="12"/>
      <c r="I36" s="12"/>
      <c r="J36" s="12"/>
      <c r="K36" s="12"/>
      <c r="L36" s="12"/>
      <c r="M36" s="12"/>
      <c r="N36" s="12"/>
      <c r="O36" s="12"/>
      <c r="P36" s="12"/>
      <c r="Q36" s="12"/>
      <c r="R36" s="12"/>
    </row>
    <row r="37" spans="2:18" ht="12.75">
      <c r="B37" s="12"/>
      <c r="C37" s="12"/>
      <c r="D37" s="12"/>
      <c r="E37" s="12"/>
      <c r="F37" s="12"/>
      <c r="G37" s="12"/>
      <c r="H37" s="12"/>
      <c r="I37" s="12"/>
      <c r="J37" s="12"/>
      <c r="K37" s="12"/>
      <c r="L37" s="12"/>
      <c r="M37" s="12"/>
      <c r="N37" s="12"/>
      <c r="O37" s="12"/>
      <c r="P37" s="12"/>
      <c r="Q37" s="12"/>
      <c r="R37" s="12"/>
    </row>
    <row r="38" spans="1:18" ht="12.75">
      <c r="A38" s="3" t="s">
        <v>25</v>
      </c>
      <c r="B38" s="13"/>
      <c r="C38" s="13"/>
      <c r="D38" s="13"/>
      <c r="E38" s="13"/>
      <c r="F38" s="13"/>
      <c r="G38" s="13"/>
      <c r="H38" s="13"/>
      <c r="I38" s="13"/>
      <c r="J38" s="13"/>
      <c r="K38" s="13"/>
      <c r="L38" s="13"/>
      <c r="M38" s="13"/>
      <c r="N38" s="13"/>
      <c r="O38" s="13"/>
      <c r="P38" s="13"/>
      <c r="Q38" s="13"/>
      <c r="R38" s="13"/>
    </row>
    <row r="39" spans="2:18" s="2" customFormat="1" ht="12.75">
      <c r="B39" s="14">
        <v>1990</v>
      </c>
      <c r="C39" s="14">
        <v>1991</v>
      </c>
      <c r="D39" s="14">
        <v>1992</v>
      </c>
      <c r="E39" s="14">
        <v>1993</v>
      </c>
      <c r="F39" s="14">
        <v>1994</v>
      </c>
      <c r="G39" s="14">
        <v>1995</v>
      </c>
      <c r="H39" s="14">
        <v>1996</v>
      </c>
      <c r="I39" s="14">
        <v>1997</v>
      </c>
      <c r="J39" s="14">
        <v>1998</v>
      </c>
      <c r="K39" s="14">
        <v>1999</v>
      </c>
      <c r="L39" s="14">
        <v>2000</v>
      </c>
      <c r="M39" s="14">
        <v>2001</v>
      </c>
      <c r="N39" s="14">
        <v>2002</v>
      </c>
      <c r="O39" s="14">
        <v>2003</v>
      </c>
      <c r="P39" s="14">
        <v>2004</v>
      </c>
      <c r="Q39" s="14">
        <v>2005</v>
      </c>
      <c r="R39" s="14">
        <v>2006</v>
      </c>
    </row>
    <row r="40" spans="1:19" ht="12.75">
      <c r="A40" t="s">
        <v>26</v>
      </c>
      <c r="B40">
        <f aca="true" t="shared" si="7" ref="B40:R40">B35</f>
        <v>250324</v>
      </c>
      <c r="C40">
        <f t="shared" si="7"/>
        <v>254038</v>
      </c>
      <c r="D40">
        <f t="shared" si="7"/>
        <v>258549</v>
      </c>
      <c r="E40">
        <f t="shared" si="7"/>
        <v>259202</v>
      </c>
      <c r="F40">
        <f t="shared" si="7"/>
        <v>261911</v>
      </c>
      <c r="G40">
        <f t="shared" si="7"/>
        <v>267909</v>
      </c>
      <c r="H40">
        <f t="shared" si="7"/>
        <v>276214</v>
      </c>
      <c r="I40">
        <f t="shared" si="7"/>
        <v>277087</v>
      </c>
      <c r="J40">
        <f t="shared" si="7"/>
        <v>282198</v>
      </c>
      <c r="K40">
        <f t="shared" si="7"/>
        <v>283287</v>
      </c>
      <c r="L40">
        <f t="shared" si="7"/>
        <v>292185</v>
      </c>
      <c r="M40">
        <f t="shared" si="7"/>
        <v>303920</v>
      </c>
      <c r="N40">
        <f t="shared" si="7"/>
        <v>304091</v>
      </c>
      <c r="O40">
        <f t="shared" si="7"/>
        <v>310303</v>
      </c>
      <c r="P40">
        <f t="shared" si="7"/>
        <v>316544</v>
      </c>
      <c r="Q40">
        <f t="shared" si="7"/>
        <v>321809</v>
      </c>
      <c r="R40">
        <f t="shared" si="7"/>
        <v>325188</v>
      </c>
      <c r="S40" s="15">
        <f>R40/B40-1</f>
        <v>0.29906840734408213</v>
      </c>
    </row>
    <row r="41" spans="1:19" ht="12.75">
      <c r="A41" t="s">
        <v>27</v>
      </c>
      <c r="B41">
        <f aca="true" t="shared" si="8" ref="B41:R41">B34/B35</f>
        <v>0.5554437626539274</v>
      </c>
      <c r="C41">
        <f t="shared" si="8"/>
        <v>0.5553907172324946</v>
      </c>
      <c r="D41">
        <f t="shared" si="8"/>
        <v>0.5514331630565377</v>
      </c>
      <c r="E41">
        <f t="shared" si="8"/>
        <v>0.5345031739785674</v>
      </c>
      <c r="F41">
        <f t="shared" si="8"/>
        <v>0.5386845047275086</v>
      </c>
      <c r="G41">
        <f t="shared" si="8"/>
        <v>0.5382795981784823</v>
      </c>
      <c r="H41">
        <f t="shared" si="8"/>
        <v>0.5442932864274345</v>
      </c>
      <c r="I41">
        <f t="shared" si="8"/>
        <v>0.5354816659829934</v>
      </c>
      <c r="J41">
        <f t="shared" si="8"/>
        <v>0.5377142384027689</v>
      </c>
      <c r="K41">
        <f t="shared" si="8"/>
        <v>0.5345822890165581</v>
      </c>
      <c r="L41">
        <f t="shared" si="8"/>
        <v>0.5388012489245373</v>
      </c>
      <c r="M41">
        <f t="shared" si="8"/>
        <v>0.5457134818643544</v>
      </c>
      <c r="N41">
        <f t="shared" si="8"/>
        <v>0.5527038117530018</v>
      </c>
      <c r="O41">
        <f t="shared" si="8"/>
        <v>0.5661512997710031</v>
      </c>
      <c r="P41">
        <f t="shared" si="8"/>
        <v>0.5591232598314945</v>
      </c>
      <c r="Q41">
        <f t="shared" si="8"/>
        <v>0.5667023670725929</v>
      </c>
      <c r="R41">
        <f t="shared" si="8"/>
        <v>0.5761318791350057</v>
      </c>
      <c r="S41" s="15">
        <f>R41/B41-1</f>
        <v>0.03724610459613387</v>
      </c>
    </row>
    <row r="42" spans="1:19" ht="12.75">
      <c r="A42" t="s">
        <v>28</v>
      </c>
      <c r="B42">
        <f aca="true" t="shared" si="9" ref="B42:R42">B33/B34</f>
        <v>2.4089313957125236</v>
      </c>
      <c r="C42">
        <f t="shared" si="9"/>
        <v>2.3784688823692743</v>
      </c>
      <c r="D42">
        <f t="shared" si="9"/>
        <v>2.278714452195211</v>
      </c>
      <c r="E42">
        <f t="shared" si="9"/>
        <v>2.2275331318933898</v>
      </c>
      <c r="F42">
        <f t="shared" si="9"/>
        <v>2.229178551588276</v>
      </c>
      <c r="G42">
        <f t="shared" si="9"/>
        <v>2.2378761141820163</v>
      </c>
      <c r="H42">
        <f t="shared" si="9"/>
        <v>2.246433397608565</v>
      </c>
      <c r="I42">
        <f t="shared" si="9"/>
        <v>2.1982206003303117</v>
      </c>
      <c r="J42">
        <f t="shared" si="9"/>
        <v>2.1992411994281595</v>
      </c>
      <c r="K42">
        <f t="shared" si="9"/>
        <v>2.203589083708789</v>
      </c>
      <c r="L42">
        <f t="shared" si="9"/>
        <v>2.2691088754377717</v>
      </c>
      <c r="M42">
        <f t="shared" si="9"/>
        <v>2.2040811315846516</v>
      </c>
      <c r="N42">
        <f t="shared" si="9"/>
        <v>2.2075684079912143</v>
      </c>
      <c r="O42">
        <f t="shared" si="9"/>
        <v>2.1748484633065726</v>
      </c>
      <c r="P42">
        <f t="shared" si="9"/>
        <v>2.14535393690798</v>
      </c>
      <c r="Q42">
        <f t="shared" si="9"/>
        <v>2.1130732287331555</v>
      </c>
      <c r="R42">
        <f t="shared" si="9"/>
        <v>2.132135030230198</v>
      </c>
      <c r="S42" s="15">
        <f>R42/B42-1</f>
        <v>-0.11490421270401263</v>
      </c>
    </row>
    <row r="43" spans="1:19" ht="12.75">
      <c r="A43" t="s">
        <v>29</v>
      </c>
      <c r="B43" s="16">
        <f aca="true" t="shared" si="10" ref="B43:R43">B118</f>
        <v>0.04566512923347387</v>
      </c>
      <c r="C43" s="16">
        <f t="shared" si="10"/>
        <v>0.04486509367041319</v>
      </c>
      <c r="D43" s="16">
        <f t="shared" si="10"/>
        <v>0.045621404146312314</v>
      </c>
      <c r="E43" s="16">
        <f t="shared" si="10"/>
        <v>0.04493836605628535</v>
      </c>
      <c r="F43" s="16">
        <f t="shared" si="10"/>
        <v>0.04430978013062112</v>
      </c>
      <c r="G43" s="16">
        <f t="shared" si="10"/>
        <v>0.04372999906549662</v>
      </c>
      <c r="H43" s="16">
        <f t="shared" si="10"/>
        <v>0.043192807114872</v>
      </c>
      <c r="I43" s="16">
        <f t="shared" si="10"/>
        <v>0.04241624960503364</v>
      </c>
      <c r="J43" s="16">
        <f t="shared" si="10"/>
        <v>0.0418019468059075</v>
      </c>
      <c r="K43" s="16">
        <f t="shared" si="10"/>
        <v>0.03998877140157579</v>
      </c>
      <c r="L43" s="16">
        <f t="shared" si="10"/>
        <v>0.03943570737855299</v>
      </c>
      <c r="M43" s="16">
        <f t="shared" si="10"/>
        <v>0.039428621726264323</v>
      </c>
      <c r="N43" s="16">
        <f t="shared" si="10"/>
        <v>0.03844738390259425</v>
      </c>
      <c r="O43" s="16">
        <f t="shared" si="10"/>
        <v>0.03730985173699816</v>
      </c>
      <c r="P43" s="16">
        <f t="shared" si="10"/>
        <v>0.03624354568406895</v>
      </c>
      <c r="Q43" s="16">
        <f t="shared" si="10"/>
        <v>0.03522409703466337</v>
      </c>
      <c r="R43" s="16">
        <f t="shared" si="10"/>
        <v>0.03452995340911304</v>
      </c>
      <c r="S43" s="15">
        <f>R43/B43-1</f>
        <v>-0.24384417631732935</v>
      </c>
    </row>
    <row r="44" spans="2:18" ht="12.75">
      <c r="B44" s="17">
        <f aca="true" t="shared" si="11" ref="B44:R44">B32/B33</f>
        <v>0.042379770730133756</v>
      </c>
      <c r="C44" s="17">
        <f t="shared" si="11"/>
        <v>0.0397107450605908</v>
      </c>
      <c r="D44" s="17">
        <f t="shared" si="11"/>
        <v>0.03861375550426617</v>
      </c>
      <c r="E44" s="17">
        <f t="shared" si="11"/>
        <v>0.03731665800921222</v>
      </c>
      <c r="F44" s="17">
        <f t="shared" si="11"/>
        <v>0.03471844705680918</v>
      </c>
      <c r="G44" s="17">
        <f t="shared" si="11"/>
        <v>0.031661967191792366</v>
      </c>
      <c r="H44" s="17">
        <f t="shared" si="11"/>
        <v>0.02772801516979735</v>
      </c>
      <c r="I44" s="17">
        <f t="shared" si="11"/>
        <v>0.028256694980810095</v>
      </c>
      <c r="J44" s="17">
        <f t="shared" si="11"/>
        <v>0.025938811911886423</v>
      </c>
      <c r="K44" s="17">
        <f t="shared" si="11"/>
        <v>0.02339695549416263</v>
      </c>
      <c r="L44" s="17">
        <f t="shared" si="11"/>
        <v>0.020587125066596684</v>
      </c>
      <c r="M44" s="17">
        <f t="shared" si="11"/>
        <v>0.01964697379980413</v>
      </c>
      <c r="N44" s="17">
        <f t="shared" si="11"/>
        <v>0.017886568694866736</v>
      </c>
      <c r="O44" s="17">
        <f t="shared" si="11"/>
        <v>0.015966634051042206</v>
      </c>
      <c r="P44" s="17">
        <f t="shared" si="11"/>
        <v>0.014812506679828022</v>
      </c>
      <c r="Q44" s="17">
        <f t="shared" si="11"/>
        <v>0.01433969312559574</v>
      </c>
      <c r="R44" s="17">
        <f t="shared" si="11"/>
        <v>0.013725646374493939</v>
      </c>
    </row>
    <row r="45" spans="1:18" s="18" customFormat="1" ht="12.75">
      <c r="A45" s="18" t="s">
        <v>30</v>
      </c>
      <c r="B45" s="19">
        <f aca="true" t="shared" si="12" ref="B45:R45">B35-B34</f>
        <v>111283.09555741827</v>
      </c>
      <c r="C45" s="19">
        <f t="shared" si="12"/>
        <v>112947.65297569154</v>
      </c>
      <c r="D45" s="19">
        <f t="shared" si="12"/>
        <v>115976.50712489523</v>
      </c>
      <c r="E45" s="19">
        <f t="shared" si="12"/>
        <v>120657.70829840738</v>
      </c>
      <c r="F45" s="19">
        <f t="shared" si="12"/>
        <v>120823.6026823135</v>
      </c>
      <c r="G45" s="19">
        <f t="shared" si="12"/>
        <v>123699.05113160101</v>
      </c>
      <c r="H45" s="19">
        <f t="shared" si="12"/>
        <v>125872.57418273261</v>
      </c>
      <c r="I45" s="19">
        <f t="shared" si="12"/>
        <v>128711.99161777031</v>
      </c>
      <c r="J45" s="19">
        <f t="shared" si="12"/>
        <v>130456.11735121542</v>
      </c>
      <c r="K45" s="19">
        <f t="shared" si="12"/>
        <v>131846.7870913663</v>
      </c>
      <c r="L45" s="19">
        <f t="shared" si="12"/>
        <v>134755.35708298406</v>
      </c>
      <c r="M45" s="19">
        <f t="shared" si="12"/>
        <v>138066.75859178542</v>
      </c>
      <c r="N45" s="19">
        <f t="shared" si="12"/>
        <v>136018.74518021793</v>
      </c>
      <c r="O45" s="19">
        <f t="shared" si="12"/>
        <v>134624.55322715844</v>
      </c>
      <c r="P45" s="19">
        <f t="shared" si="12"/>
        <v>139556.8868398994</v>
      </c>
      <c r="Q45" s="19">
        <f t="shared" si="12"/>
        <v>139439.07795473596</v>
      </c>
      <c r="R45" s="19">
        <f t="shared" si="12"/>
        <v>137836.82648784577</v>
      </c>
    </row>
    <row r="46" spans="1:18" s="18" customFormat="1" ht="12.75">
      <c r="A46" s="18" t="s">
        <v>31</v>
      </c>
      <c r="B46" s="19">
        <f aca="true" t="shared" si="13" ref="B46:R46">B17</f>
        <v>70464</v>
      </c>
      <c r="C46" s="19">
        <f t="shared" si="13"/>
        <v>72558</v>
      </c>
      <c r="D46" s="19">
        <f t="shared" si="13"/>
        <v>73246</v>
      </c>
      <c r="E46" s="19">
        <f t="shared" si="13"/>
        <v>76209</v>
      </c>
      <c r="F46" s="19">
        <f t="shared" si="13"/>
        <v>76022</v>
      </c>
      <c r="G46" s="19">
        <f t="shared" si="13"/>
        <v>78055</v>
      </c>
      <c r="H46" s="19">
        <f t="shared" si="13"/>
        <v>82030</v>
      </c>
      <c r="I46" s="19">
        <f t="shared" si="13"/>
        <v>82891</v>
      </c>
      <c r="J46" s="19">
        <f t="shared" si="13"/>
        <v>82597</v>
      </c>
      <c r="K46" s="19">
        <f t="shared" si="13"/>
        <v>83445</v>
      </c>
      <c r="L46" s="19">
        <f t="shared" si="13"/>
        <v>83632</v>
      </c>
      <c r="M46" s="19">
        <f t="shared" si="13"/>
        <v>86644</v>
      </c>
      <c r="N46" s="19">
        <f t="shared" si="13"/>
        <v>87639</v>
      </c>
      <c r="O46" s="19">
        <f t="shared" si="13"/>
        <v>88152</v>
      </c>
      <c r="P46" s="19">
        <f t="shared" si="13"/>
        <v>89213</v>
      </c>
      <c r="Q46" s="19">
        <f t="shared" si="13"/>
        <v>87975</v>
      </c>
      <c r="R46" s="19">
        <f t="shared" si="13"/>
        <v>85271</v>
      </c>
    </row>
    <row r="47" spans="1:18" s="18" customFormat="1" ht="12.75">
      <c r="A47" s="18" t="s">
        <v>32</v>
      </c>
      <c r="B47" s="19">
        <f aca="true" t="shared" si="14" ref="B47:R47">B45-B46</f>
        <v>40819.09555741827</v>
      </c>
      <c r="C47" s="19">
        <f t="shared" si="14"/>
        <v>40389.65297569154</v>
      </c>
      <c r="D47" s="19">
        <f t="shared" si="14"/>
        <v>42730.50712489523</v>
      </c>
      <c r="E47" s="19">
        <f t="shared" si="14"/>
        <v>44448.70829840738</v>
      </c>
      <c r="F47" s="19">
        <f t="shared" si="14"/>
        <v>44801.6026823135</v>
      </c>
      <c r="G47" s="19">
        <f t="shared" si="14"/>
        <v>45644.05113160101</v>
      </c>
      <c r="H47" s="19">
        <f t="shared" si="14"/>
        <v>43842.57418273261</v>
      </c>
      <c r="I47" s="19">
        <f t="shared" si="14"/>
        <v>45820.99161777031</v>
      </c>
      <c r="J47" s="19">
        <f t="shared" si="14"/>
        <v>47859.11735121542</v>
      </c>
      <c r="K47" s="19">
        <f t="shared" si="14"/>
        <v>48401.78709136631</v>
      </c>
      <c r="L47" s="19">
        <f t="shared" si="14"/>
        <v>51123.35708298406</v>
      </c>
      <c r="M47" s="19">
        <f t="shared" si="14"/>
        <v>51422.758591785416</v>
      </c>
      <c r="N47" s="19">
        <f t="shared" si="14"/>
        <v>48379.74518021793</v>
      </c>
      <c r="O47" s="19">
        <f t="shared" si="14"/>
        <v>46472.55322715844</v>
      </c>
      <c r="P47" s="19">
        <f t="shared" si="14"/>
        <v>50343.88683989941</v>
      </c>
      <c r="Q47" s="19">
        <f t="shared" si="14"/>
        <v>51464.077954735956</v>
      </c>
      <c r="R47" s="19">
        <f t="shared" si="14"/>
        <v>52565.82648784577</v>
      </c>
    </row>
    <row r="48" spans="1:30" s="18" customFormat="1" ht="12.75">
      <c r="A48" s="18" t="s">
        <v>33</v>
      </c>
      <c r="B48" s="20">
        <f aca="true" t="shared" si="15" ref="B48:R48">B46/B$40</f>
        <v>0.28149118742110224</v>
      </c>
      <c r="C48" s="20">
        <f t="shared" si="15"/>
        <v>0.2856186869680914</v>
      </c>
      <c r="D48" s="20">
        <f t="shared" si="15"/>
        <v>0.28329639642775645</v>
      </c>
      <c r="E48" s="20">
        <f t="shared" si="15"/>
        <v>0.29401393507766144</v>
      </c>
      <c r="F48" s="20">
        <f t="shared" si="15"/>
        <v>0.2902589047424507</v>
      </c>
      <c r="G48" s="20">
        <f t="shared" si="15"/>
        <v>0.2913489281808375</v>
      </c>
      <c r="H48" s="20">
        <f t="shared" si="15"/>
        <v>0.2969798779207426</v>
      </c>
      <c r="I48" s="20">
        <f t="shared" si="15"/>
        <v>0.29915153002486583</v>
      </c>
      <c r="J48" s="20">
        <f t="shared" si="15"/>
        <v>0.2926916562130136</v>
      </c>
      <c r="K48" s="20">
        <f t="shared" si="15"/>
        <v>0.2945599339186055</v>
      </c>
      <c r="L48" s="20">
        <f t="shared" si="15"/>
        <v>0.2862296147988432</v>
      </c>
      <c r="M48" s="20">
        <f t="shared" si="15"/>
        <v>0.28508818110028955</v>
      </c>
      <c r="N48" s="20">
        <f t="shared" si="15"/>
        <v>0.28819991384158034</v>
      </c>
      <c r="O48" s="20">
        <f t="shared" si="15"/>
        <v>0.2840836214925412</v>
      </c>
      <c r="P48" s="20">
        <f t="shared" si="15"/>
        <v>0.2818344369187222</v>
      </c>
      <c r="Q48" s="20">
        <f t="shared" si="15"/>
        <v>0.2733764437911929</v>
      </c>
      <c r="R48" s="20">
        <f t="shared" si="15"/>
        <v>0.2622206231472256</v>
      </c>
      <c r="S48" s="21"/>
      <c r="T48" s="21"/>
      <c r="U48" s="21"/>
      <c r="V48" s="21"/>
      <c r="W48" s="21"/>
      <c r="X48" s="21"/>
      <c r="Y48" s="21"/>
      <c r="Z48" s="21"/>
      <c r="AA48" s="21"/>
      <c r="AB48" s="21"/>
      <c r="AC48" s="21"/>
      <c r="AD48" s="21"/>
    </row>
    <row r="49" spans="1:30" s="18" customFormat="1" ht="12.75">
      <c r="A49" s="18" t="s">
        <v>34</v>
      </c>
      <c r="B49" s="20">
        <f aca="true" t="shared" si="16" ref="B49:R49">B47/B$40</f>
        <v>0.16306504992497034</v>
      </c>
      <c r="C49" s="20">
        <f t="shared" si="16"/>
        <v>0.15899059579941402</v>
      </c>
      <c r="D49" s="20">
        <f t="shared" si="16"/>
        <v>0.16527044051570583</v>
      </c>
      <c r="E49" s="20">
        <f t="shared" si="16"/>
        <v>0.17148289094377117</v>
      </c>
      <c r="F49" s="20">
        <f t="shared" si="16"/>
        <v>0.17105659053004074</v>
      </c>
      <c r="G49" s="20">
        <f t="shared" si="16"/>
        <v>0.17037147364068025</v>
      </c>
      <c r="H49" s="20">
        <f t="shared" si="16"/>
        <v>0.1587268356518229</v>
      </c>
      <c r="I49" s="20">
        <f t="shared" si="16"/>
        <v>0.1653668039921408</v>
      </c>
      <c r="J49" s="20">
        <f t="shared" si="16"/>
        <v>0.16959410538421754</v>
      </c>
      <c r="K49" s="20">
        <f t="shared" si="16"/>
        <v>0.1708577770648364</v>
      </c>
      <c r="L49" s="20">
        <f t="shared" si="16"/>
        <v>0.17496913627661947</v>
      </c>
      <c r="M49" s="20">
        <f t="shared" si="16"/>
        <v>0.16919833703535606</v>
      </c>
      <c r="N49" s="20">
        <f t="shared" si="16"/>
        <v>0.15909627440541788</v>
      </c>
      <c r="O49" s="20">
        <f t="shared" si="16"/>
        <v>0.14976507873645578</v>
      </c>
      <c r="P49" s="20">
        <f t="shared" si="16"/>
        <v>0.1590423032497833</v>
      </c>
      <c r="Q49" s="20">
        <f t="shared" si="16"/>
        <v>0.1599211891362142</v>
      </c>
      <c r="R49" s="20">
        <f t="shared" si="16"/>
        <v>0.1616474977177687</v>
      </c>
      <c r="S49" s="21"/>
      <c r="T49" s="21"/>
      <c r="U49" s="21"/>
      <c r="V49" s="21"/>
      <c r="W49" s="21"/>
      <c r="X49" s="21"/>
      <c r="Y49" s="21"/>
      <c r="Z49" s="21"/>
      <c r="AA49" s="21"/>
      <c r="AB49" s="21"/>
      <c r="AC49" s="21"/>
      <c r="AD49" s="22"/>
    </row>
    <row r="50" spans="1:18" s="18" customFormat="1" ht="12.75">
      <c r="A50" s="18" t="s">
        <v>35</v>
      </c>
      <c r="B50" s="20">
        <f aca="true" t="shared" si="17" ref="B50:R50">B48-$B48</f>
        <v>0</v>
      </c>
      <c r="C50" s="20">
        <f t="shared" si="17"/>
        <v>0.004127499546989155</v>
      </c>
      <c r="D50" s="20">
        <f t="shared" si="17"/>
        <v>0.001805209006654207</v>
      </c>
      <c r="E50" s="20">
        <f t="shared" si="17"/>
        <v>0.012522747656559197</v>
      </c>
      <c r="F50" s="20">
        <f t="shared" si="17"/>
        <v>0.008767717321348456</v>
      </c>
      <c r="G50" s="20">
        <f t="shared" si="17"/>
        <v>0.009857740759735278</v>
      </c>
      <c r="H50" s="20">
        <f t="shared" si="17"/>
        <v>0.015488690499640356</v>
      </c>
      <c r="I50" s="20">
        <f t="shared" si="17"/>
        <v>0.01766034260376359</v>
      </c>
      <c r="J50" s="20">
        <f t="shared" si="17"/>
        <v>0.011200468791911333</v>
      </c>
      <c r="K50" s="20">
        <f t="shared" si="17"/>
        <v>0.01306874649750328</v>
      </c>
      <c r="L50" s="20">
        <f t="shared" si="17"/>
        <v>0.004738427377740939</v>
      </c>
      <c r="M50" s="20">
        <f t="shared" si="17"/>
        <v>0.0035969936791873103</v>
      </c>
      <c r="N50" s="20">
        <f t="shared" si="17"/>
        <v>0.006708726420478095</v>
      </c>
      <c r="O50" s="20">
        <f t="shared" si="17"/>
        <v>0.0025924340714389427</v>
      </c>
      <c r="P50" s="20">
        <f t="shared" si="17"/>
        <v>0.0003432494976199352</v>
      </c>
      <c r="Q50" s="20">
        <f t="shared" si="17"/>
        <v>-0.008114743629909327</v>
      </c>
      <c r="R50" s="20">
        <f t="shared" si="17"/>
        <v>-0.019270564273876634</v>
      </c>
    </row>
    <row r="51" spans="1:18" s="18" customFormat="1" ht="12.75">
      <c r="A51" s="18" t="s">
        <v>36</v>
      </c>
      <c r="B51" s="20">
        <f aca="true" t="shared" si="18" ref="B51:R51">B49-$B49</f>
        <v>0</v>
      </c>
      <c r="C51" s="22">
        <f t="shared" si="18"/>
        <v>-0.0040744541255563205</v>
      </c>
      <c r="D51" s="20">
        <f t="shared" si="18"/>
        <v>0.00220539059073549</v>
      </c>
      <c r="E51" s="20">
        <f t="shared" si="18"/>
        <v>0.008417841018800831</v>
      </c>
      <c r="F51" s="20">
        <f t="shared" si="18"/>
        <v>0.007991540605070402</v>
      </c>
      <c r="G51" s="20">
        <f t="shared" si="18"/>
        <v>0.007306423715709914</v>
      </c>
      <c r="H51" s="20">
        <f t="shared" si="18"/>
        <v>-0.004338214273147428</v>
      </c>
      <c r="I51" s="20">
        <f t="shared" si="18"/>
        <v>0.002301754067170453</v>
      </c>
      <c r="J51" s="20">
        <f t="shared" si="18"/>
        <v>0.006529055459247202</v>
      </c>
      <c r="K51" s="20">
        <f t="shared" si="18"/>
        <v>0.0077927271398660625</v>
      </c>
      <c r="L51" s="20">
        <f t="shared" si="18"/>
        <v>0.011904086351649135</v>
      </c>
      <c r="M51" s="20">
        <f t="shared" si="18"/>
        <v>0.006133287110385716</v>
      </c>
      <c r="N51" s="20">
        <f t="shared" si="18"/>
        <v>-0.003968775519552464</v>
      </c>
      <c r="O51" s="22">
        <f t="shared" si="18"/>
        <v>-0.013299971188514559</v>
      </c>
      <c r="P51" s="22">
        <f t="shared" si="18"/>
        <v>-0.004022746675187039</v>
      </c>
      <c r="Q51" s="22">
        <f t="shared" si="18"/>
        <v>-0.003143860788756142</v>
      </c>
      <c r="R51" s="22">
        <f t="shared" si="18"/>
        <v>-0.0014175522072016333</v>
      </c>
    </row>
    <row r="52" spans="1:19" s="18" customFormat="1" ht="12.75">
      <c r="A52" s="18" t="s">
        <v>37</v>
      </c>
      <c r="B52" s="20"/>
      <c r="C52" s="22">
        <f aca="true" t="shared" si="19" ref="C52:R52">C50/(SUM(C50:C51))</f>
        <v>77.8106655673447</v>
      </c>
      <c r="D52" s="22">
        <f t="shared" si="19"/>
        <v>0.4501095067752785</v>
      </c>
      <c r="E52" s="22">
        <f t="shared" si="19"/>
        <v>0.5980131624138257</v>
      </c>
      <c r="F52" s="22">
        <f t="shared" si="19"/>
        <v>0.5231566552554368</v>
      </c>
      <c r="G52" s="22">
        <f t="shared" si="19"/>
        <v>0.5743210381045708</v>
      </c>
      <c r="H52" s="22">
        <f t="shared" si="19"/>
        <v>1.3890608961472037</v>
      </c>
      <c r="I52" s="22">
        <f t="shared" si="19"/>
        <v>0.8846937721465933</v>
      </c>
      <c r="J52" s="22">
        <f t="shared" si="19"/>
        <v>0.6317410796389215</v>
      </c>
      <c r="K52" s="22">
        <f t="shared" si="19"/>
        <v>0.6264536592512391</v>
      </c>
      <c r="L52" s="22">
        <f t="shared" si="19"/>
        <v>0.2847182495858813</v>
      </c>
      <c r="M52" s="22">
        <f t="shared" si="19"/>
        <v>0.3696700801318962</v>
      </c>
      <c r="N52" s="22">
        <f t="shared" si="19"/>
        <v>2.4484841747389354</v>
      </c>
      <c r="O52" s="22">
        <f t="shared" si="19"/>
        <v>-0.2421130128332419</v>
      </c>
      <c r="P52" s="22">
        <f t="shared" si="19"/>
        <v>-0.09328706642653085</v>
      </c>
      <c r="Q52" s="22">
        <f t="shared" si="19"/>
        <v>0.7207592813595988</v>
      </c>
      <c r="R52" s="22">
        <f t="shared" si="19"/>
        <v>0.9314798808050915</v>
      </c>
      <c r="S52" s="23" t="s">
        <v>38</v>
      </c>
    </row>
    <row r="53" spans="1:18" s="18" customFormat="1" ht="12.75">
      <c r="A53" s="18" t="s">
        <v>39</v>
      </c>
      <c r="B53" s="20"/>
      <c r="C53" s="22">
        <f aca="true" t="shared" si="20" ref="C53:R53">C51/(SUM(C50:C51))</f>
        <v>-76.8106655673447</v>
      </c>
      <c r="D53" s="22">
        <f t="shared" si="20"/>
        <v>0.5498904932247215</v>
      </c>
      <c r="E53" s="22">
        <f t="shared" si="20"/>
        <v>0.40198683758617426</v>
      </c>
      <c r="F53" s="22">
        <f t="shared" si="20"/>
        <v>0.47684334474456325</v>
      </c>
      <c r="G53" s="22">
        <f t="shared" si="20"/>
        <v>0.42567896189542925</v>
      </c>
      <c r="H53" s="22">
        <f t="shared" si="20"/>
        <v>-0.3890608961472036</v>
      </c>
      <c r="I53" s="22">
        <f t="shared" si="20"/>
        <v>0.11530622785340673</v>
      </c>
      <c r="J53" s="22">
        <f t="shared" si="20"/>
        <v>0.36825892036107855</v>
      </c>
      <c r="K53" s="22">
        <f t="shared" si="20"/>
        <v>0.373546340748761</v>
      </c>
      <c r="L53" s="22">
        <f t="shared" si="20"/>
        <v>0.7152817504141187</v>
      </c>
      <c r="M53" s="22">
        <f t="shared" si="20"/>
        <v>0.6303299198681038</v>
      </c>
      <c r="N53" s="22">
        <f t="shared" si="20"/>
        <v>-1.4484841747389352</v>
      </c>
      <c r="O53" s="22">
        <f t="shared" si="20"/>
        <v>1.2421130128332418</v>
      </c>
      <c r="P53" s="22">
        <f t="shared" si="20"/>
        <v>1.0932870664265308</v>
      </c>
      <c r="Q53" s="22">
        <f t="shared" si="20"/>
        <v>0.27924071864040123</v>
      </c>
      <c r="R53" s="22">
        <f t="shared" si="20"/>
        <v>0.06852011919490847</v>
      </c>
    </row>
    <row r="54" spans="2:18" ht="12.75">
      <c r="B54" s="12"/>
      <c r="C54" s="12"/>
      <c r="D54" s="12"/>
      <c r="E54" s="12"/>
      <c r="F54" s="12"/>
      <c r="G54" s="12"/>
      <c r="H54" s="12"/>
      <c r="I54" s="12"/>
      <c r="J54" s="12"/>
      <c r="K54" s="12"/>
      <c r="L54" s="12"/>
      <c r="M54" s="12"/>
      <c r="N54" s="12"/>
      <c r="O54" s="12"/>
      <c r="P54" s="12"/>
      <c r="Q54" s="12"/>
      <c r="R54" s="12"/>
    </row>
    <row r="55" spans="1:18" ht="12.75">
      <c r="A55" s="3" t="s">
        <v>40</v>
      </c>
      <c r="B55" s="12"/>
      <c r="C55" s="12"/>
      <c r="D55" s="12"/>
      <c r="E55" s="12"/>
      <c r="F55" s="12"/>
      <c r="G55" s="12"/>
      <c r="H55" s="12"/>
      <c r="I55" s="12"/>
      <c r="J55" s="12"/>
      <c r="K55" s="12"/>
      <c r="L55" s="12"/>
      <c r="M55" s="12"/>
      <c r="N55" s="12"/>
      <c r="O55" s="12"/>
      <c r="P55" s="12"/>
      <c r="Q55" s="12"/>
      <c r="R55" s="12"/>
    </row>
    <row r="56" spans="2:18" s="2" customFormat="1" ht="12.75">
      <c r="B56" s="14">
        <v>1990</v>
      </c>
      <c r="C56" s="14">
        <v>1991</v>
      </c>
      <c r="D56" s="14">
        <v>1992</v>
      </c>
      <c r="E56" s="14">
        <v>1993</v>
      </c>
      <c r="F56" s="14">
        <v>1994</v>
      </c>
      <c r="G56" s="14">
        <v>1995</v>
      </c>
      <c r="H56" s="14">
        <v>1996</v>
      </c>
      <c r="I56" s="14">
        <v>1997</v>
      </c>
      <c r="J56" s="14">
        <v>1998</v>
      </c>
      <c r="K56" s="14">
        <v>1999</v>
      </c>
      <c r="L56" s="14">
        <v>2000</v>
      </c>
      <c r="M56" s="14">
        <v>2001</v>
      </c>
      <c r="N56" s="14">
        <v>2002</v>
      </c>
      <c r="O56" s="14">
        <v>2003</v>
      </c>
      <c r="P56" s="14">
        <v>2004</v>
      </c>
      <c r="Q56" s="14">
        <v>2005</v>
      </c>
      <c r="R56" s="14">
        <v>2006</v>
      </c>
    </row>
    <row r="57" spans="1:18" ht="12.75">
      <c r="A57" t="s">
        <v>41</v>
      </c>
      <c r="B57">
        <f aca="true" t="shared" si="21" ref="B57:R57">$B32*B35/$B35</f>
        <v>14194.680408351</v>
      </c>
      <c r="C57">
        <f t="shared" si="21"/>
        <v>14405.283638710915</v>
      </c>
      <c r="D57">
        <f t="shared" si="21"/>
        <v>14661.080938698418</v>
      </c>
      <c r="E57">
        <f t="shared" si="21"/>
        <v>14698.109454967944</v>
      </c>
      <c r="F57">
        <f t="shared" si="21"/>
        <v>14851.723927516414</v>
      </c>
      <c r="G57">
        <f t="shared" si="21"/>
        <v>15191.841906972195</v>
      </c>
      <c r="H57">
        <f t="shared" si="21"/>
        <v>15662.778855851868</v>
      </c>
      <c r="I57">
        <f t="shared" si="21"/>
        <v>15712.282523085096</v>
      </c>
      <c r="J57">
        <f t="shared" si="21"/>
        <v>16002.102962064506</v>
      </c>
      <c r="K57">
        <f t="shared" si="21"/>
        <v>16063.85495933482</v>
      </c>
      <c r="L57">
        <f t="shared" si="21"/>
        <v>16568.41811058483</v>
      </c>
      <c r="M57">
        <f t="shared" si="21"/>
        <v>17233.854004034914</v>
      </c>
      <c r="N57">
        <f t="shared" si="21"/>
        <v>17243.550598647606</v>
      </c>
      <c r="O57">
        <f t="shared" si="21"/>
        <v>17595.803497677174</v>
      </c>
      <c r="P57">
        <f t="shared" si="21"/>
        <v>17949.700848424676</v>
      </c>
      <c r="Q57">
        <f t="shared" si="21"/>
        <v>18248.253893078676</v>
      </c>
      <c r="R57">
        <f t="shared" si="21"/>
        <v>18439.86087083478</v>
      </c>
    </row>
    <row r="58" spans="1:21" ht="12.75">
      <c r="A58" t="s">
        <v>42</v>
      </c>
      <c r="B58">
        <f aca="true" t="shared" si="22" ref="B58:R58">B41/$B41*B57</f>
        <v>14194.680408351</v>
      </c>
      <c r="C58">
        <f t="shared" si="22"/>
        <v>14403.907920064217</v>
      </c>
      <c r="D58">
        <f t="shared" si="22"/>
        <v>14555.220131064005</v>
      </c>
      <c r="E58">
        <f t="shared" si="22"/>
        <v>14143.981233361335</v>
      </c>
      <c r="F58">
        <f t="shared" si="22"/>
        <v>14403.60678463242</v>
      </c>
      <c r="G58">
        <f t="shared" si="22"/>
        <v>14722.38794833859</v>
      </c>
      <c r="H58">
        <f t="shared" si="22"/>
        <v>15348.350186352509</v>
      </c>
      <c r="I58">
        <f t="shared" si="22"/>
        <v>15147.598708564934</v>
      </c>
      <c r="J58">
        <f t="shared" si="22"/>
        <v>15491.322768620827</v>
      </c>
      <c r="K58">
        <f t="shared" si="22"/>
        <v>15460.525316838712</v>
      </c>
      <c r="L58">
        <f t="shared" si="22"/>
        <v>16071.985988344068</v>
      </c>
      <c r="M58">
        <f t="shared" si="22"/>
        <v>16931.950823513926</v>
      </c>
      <c r="N58">
        <f t="shared" si="22"/>
        <v>17158.489814505974</v>
      </c>
      <c r="O58">
        <f t="shared" si="22"/>
        <v>17935.0056486851</v>
      </c>
      <c r="P58">
        <f t="shared" si="22"/>
        <v>18068.607348147318</v>
      </c>
      <c r="Q58">
        <f t="shared" si="22"/>
        <v>18618.138093293474</v>
      </c>
      <c r="R58">
        <f t="shared" si="22"/>
        <v>19126.673857568047</v>
      </c>
      <c r="T58" s="24">
        <f>R57-R58</f>
        <v>-686.8129867332682</v>
      </c>
      <c r="U58" s="25">
        <f>T58/SUM($T$58:$T$61)</f>
        <v>-0.05300692911261431</v>
      </c>
    </row>
    <row r="59" spans="1:21" ht="12.75">
      <c r="A59" t="s">
        <v>43</v>
      </c>
      <c r="B59" s="26">
        <f aca="true" t="shared" si="23" ref="B59:R59">B43/$B43*B58</f>
        <v>14194.680408351</v>
      </c>
      <c r="C59" s="26">
        <f t="shared" si="23"/>
        <v>14151.556973586317</v>
      </c>
      <c r="D59" s="26">
        <f t="shared" si="23"/>
        <v>14541.283276409931</v>
      </c>
      <c r="E59" s="26">
        <f t="shared" si="23"/>
        <v>13918.87895265395</v>
      </c>
      <c r="F59" s="26">
        <f t="shared" si="23"/>
        <v>13976.105190722878</v>
      </c>
      <c r="G59" s="26">
        <f t="shared" si="23"/>
        <v>14098.504088997382</v>
      </c>
      <c r="H59" s="26">
        <f t="shared" si="23"/>
        <v>14517.386466623213</v>
      </c>
      <c r="I59" s="26">
        <f t="shared" si="23"/>
        <v>14069.911517263396</v>
      </c>
      <c r="J59" s="26">
        <f t="shared" si="23"/>
        <v>14180.78654756868</v>
      </c>
      <c r="K59" s="26">
        <f t="shared" si="23"/>
        <v>13538.720310686103</v>
      </c>
      <c r="L59" s="26">
        <f t="shared" si="23"/>
        <v>13879.521356176063</v>
      </c>
      <c r="M59" s="26">
        <f t="shared" si="23"/>
        <v>14619.546584326043</v>
      </c>
      <c r="N59" s="26">
        <f t="shared" si="23"/>
        <v>14446.45085124353</v>
      </c>
      <c r="O59" s="26">
        <f t="shared" si="23"/>
        <v>14653.465628739694</v>
      </c>
      <c r="P59" s="26">
        <f t="shared" si="23"/>
        <v>14340.710447175132</v>
      </c>
      <c r="Q59" s="26">
        <f t="shared" si="23"/>
        <v>14361.222968404654</v>
      </c>
      <c r="R59" s="26">
        <f t="shared" si="23"/>
        <v>14462.74582507917</v>
      </c>
      <c r="T59" s="24">
        <f>R58-R59</f>
        <v>4663.928032488877</v>
      </c>
      <c r="U59" s="25">
        <f>T59/SUM($T$58:$T$61)</f>
        <v>0.35995315665235605</v>
      </c>
    </row>
    <row r="60" spans="1:21" ht="12.75">
      <c r="A60" t="s">
        <v>44</v>
      </c>
      <c r="B60" s="26">
        <f aca="true" t="shared" si="24" ref="B60:R60">B42/$B42*B59</f>
        <v>14194.680408351</v>
      </c>
      <c r="C60" s="26">
        <f t="shared" si="24"/>
        <v>13972.601278167638</v>
      </c>
      <c r="D60" s="26">
        <f t="shared" si="24"/>
        <v>13755.241188850421</v>
      </c>
      <c r="E60" s="26">
        <f t="shared" si="24"/>
        <v>12870.754261011041</v>
      </c>
      <c r="F60" s="26">
        <f t="shared" si="24"/>
        <v>12933.217600697088</v>
      </c>
      <c r="G60" s="26">
        <f t="shared" si="24"/>
        <v>13097.386502006435</v>
      </c>
      <c r="H60" s="26">
        <f t="shared" si="24"/>
        <v>13538.09488417032</v>
      </c>
      <c r="I60" s="26">
        <f t="shared" si="24"/>
        <v>12839.207209105625</v>
      </c>
      <c r="J60" s="26">
        <f t="shared" si="24"/>
        <v>12946.391944252544</v>
      </c>
      <c r="K60" s="26">
        <f t="shared" si="24"/>
        <v>12384.651691249182</v>
      </c>
      <c r="L60" s="26">
        <f t="shared" si="24"/>
        <v>13073.907024575821</v>
      </c>
      <c r="M60" s="26">
        <f t="shared" si="24"/>
        <v>13376.3322758741</v>
      </c>
      <c r="N60" s="26">
        <f t="shared" si="24"/>
        <v>13238.869551687667</v>
      </c>
      <c r="O60" s="26">
        <f t="shared" si="24"/>
        <v>13229.545374974798</v>
      </c>
      <c r="P60" s="26">
        <f t="shared" si="24"/>
        <v>12771.596430957929</v>
      </c>
      <c r="Q60" s="26">
        <f t="shared" si="24"/>
        <v>12597.418025442612</v>
      </c>
      <c r="R60" s="26">
        <f t="shared" si="24"/>
        <v>12800.915402510202</v>
      </c>
      <c r="T60" s="24">
        <f>R59-R60</f>
        <v>1661.830422568968</v>
      </c>
      <c r="U60" s="25">
        <f>T60/SUM($T$58:$T$61)</f>
        <v>0.12825693326691473</v>
      </c>
    </row>
    <row r="61" spans="1:21" ht="12.75">
      <c r="A61" t="s">
        <v>45</v>
      </c>
      <c r="B61">
        <f aca="true" t="shared" si="25" ref="B61:R61">B62</f>
        <v>14194.680408351</v>
      </c>
      <c r="C61">
        <f t="shared" si="25"/>
        <v>13326.092116688</v>
      </c>
      <c r="D61">
        <f t="shared" si="25"/>
        <v>12544.914115737001</v>
      </c>
      <c r="E61">
        <f t="shared" si="25"/>
        <v>11516.368461539001</v>
      </c>
      <c r="F61">
        <f t="shared" si="25"/>
        <v>10919.26406539</v>
      </c>
      <c r="G61">
        <f t="shared" si="25"/>
        <v>10218.076700004</v>
      </c>
      <c r="H61">
        <f t="shared" si="25"/>
        <v>9364.638019326</v>
      </c>
      <c r="I61">
        <f t="shared" si="25"/>
        <v>9216.231891636002</v>
      </c>
      <c r="J61">
        <f t="shared" si="25"/>
        <v>8656.222494799002</v>
      </c>
      <c r="K61">
        <f t="shared" si="25"/>
        <v>7807.844811868</v>
      </c>
      <c r="L61">
        <f t="shared" si="25"/>
        <v>7354.235751915001</v>
      </c>
      <c r="M61">
        <f t="shared" si="25"/>
        <v>7182.0298604136</v>
      </c>
      <c r="N61">
        <f t="shared" si="25"/>
        <v>6636.4714694251</v>
      </c>
      <c r="O61">
        <f t="shared" si="25"/>
        <v>6100.4357384179</v>
      </c>
      <c r="P61">
        <f t="shared" si="25"/>
        <v>5624.3087863307</v>
      </c>
      <c r="Q61">
        <f t="shared" si="25"/>
        <v>5525.9584825727</v>
      </c>
      <c r="R61">
        <f t="shared" si="25"/>
        <v>5482.8192494626</v>
      </c>
      <c r="T61" s="24">
        <f>R60-R61</f>
        <v>7318.096153047602</v>
      </c>
      <c r="U61" s="25">
        <f>T61/SUM($T$58:$T$61)</f>
        <v>0.5647968391933436</v>
      </c>
    </row>
    <row r="62" spans="1:21" ht="12.75">
      <c r="A62" t="s">
        <v>46</v>
      </c>
      <c r="B62">
        <f aca="true" t="shared" si="26" ref="B62:R62">B32</f>
        <v>14194.680408351</v>
      </c>
      <c r="C62">
        <f t="shared" si="26"/>
        <v>13326.092116688</v>
      </c>
      <c r="D62">
        <f t="shared" si="26"/>
        <v>12544.914115737001</v>
      </c>
      <c r="E62">
        <f t="shared" si="26"/>
        <v>11516.368461539001</v>
      </c>
      <c r="F62">
        <f t="shared" si="26"/>
        <v>10919.26406539</v>
      </c>
      <c r="G62">
        <f t="shared" si="26"/>
        <v>10218.076700004</v>
      </c>
      <c r="H62">
        <f t="shared" si="26"/>
        <v>9364.638019326</v>
      </c>
      <c r="I62">
        <f t="shared" si="26"/>
        <v>9216.231891636002</v>
      </c>
      <c r="J62">
        <f t="shared" si="26"/>
        <v>8656.222494799002</v>
      </c>
      <c r="K62">
        <f t="shared" si="26"/>
        <v>7807.844811868</v>
      </c>
      <c r="L62">
        <f t="shared" si="26"/>
        <v>7354.235751915001</v>
      </c>
      <c r="M62">
        <f t="shared" si="26"/>
        <v>7182.0298604136</v>
      </c>
      <c r="N62">
        <f t="shared" si="26"/>
        <v>6636.4714694251</v>
      </c>
      <c r="O62">
        <f t="shared" si="26"/>
        <v>6100.4357384179</v>
      </c>
      <c r="P62">
        <f t="shared" si="26"/>
        <v>5624.3087863307</v>
      </c>
      <c r="Q62">
        <f t="shared" si="26"/>
        <v>5525.9584825727</v>
      </c>
      <c r="R62">
        <f t="shared" si="26"/>
        <v>5482.8192494626</v>
      </c>
      <c r="S62" s="10">
        <f>R62/B62-1</f>
        <v>-0.6137412684376498</v>
      </c>
      <c r="T62" s="24">
        <f>SUM(T58:T61)</f>
        <v>12957.041621372178</v>
      </c>
      <c r="U62" s="27">
        <f>SUM(U58:U61)</f>
        <v>1</v>
      </c>
    </row>
    <row r="63" spans="2:18" ht="12.75">
      <c r="B63" s="12"/>
      <c r="C63" s="12"/>
      <c r="D63" s="12"/>
      <c r="E63" s="12"/>
      <c r="F63" s="12"/>
      <c r="G63" s="12"/>
      <c r="H63" s="12"/>
      <c r="I63" s="12"/>
      <c r="J63" s="12"/>
      <c r="K63" s="12"/>
      <c r="L63" s="12"/>
      <c r="M63" s="12"/>
      <c r="N63" s="12"/>
      <c r="O63" s="12"/>
      <c r="P63" s="12"/>
      <c r="Q63" s="12"/>
      <c r="R63" s="12"/>
    </row>
    <row r="64" spans="1:18" ht="12.75">
      <c r="A64" s="3" t="s">
        <v>47</v>
      </c>
      <c r="B64" s="12"/>
      <c r="C64" s="12"/>
      <c r="D64" s="12"/>
      <c r="E64" s="12"/>
      <c r="F64" s="12"/>
      <c r="G64" s="12"/>
      <c r="H64" s="12"/>
      <c r="I64" s="12"/>
      <c r="J64" s="12"/>
      <c r="K64" s="12"/>
      <c r="L64" s="12"/>
      <c r="M64" s="12"/>
      <c r="N64" s="12"/>
      <c r="O64" s="12"/>
      <c r="P64" s="12"/>
      <c r="Q64" s="12"/>
      <c r="R64" s="12"/>
    </row>
    <row r="65" spans="2:18" s="2" customFormat="1" ht="12.75">
      <c r="B65" s="14">
        <f aca="true" t="shared" si="27" ref="B65:R65">B56</f>
        <v>1990</v>
      </c>
      <c r="C65" s="14">
        <f t="shared" si="27"/>
        <v>1991</v>
      </c>
      <c r="D65" s="14">
        <f t="shared" si="27"/>
        <v>1992</v>
      </c>
      <c r="E65" s="14">
        <f t="shared" si="27"/>
        <v>1993</v>
      </c>
      <c r="F65" s="14">
        <f t="shared" si="27"/>
        <v>1994</v>
      </c>
      <c r="G65" s="14">
        <f t="shared" si="27"/>
        <v>1995</v>
      </c>
      <c r="H65" s="14">
        <f t="shared" si="27"/>
        <v>1996</v>
      </c>
      <c r="I65" s="14">
        <f t="shared" si="27"/>
        <v>1997</v>
      </c>
      <c r="J65" s="14">
        <f t="shared" si="27"/>
        <v>1998</v>
      </c>
      <c r="K65" s="14">
        <f t="shared" si="27"/>
        <v>1999</v>
      </c>
      <c r="L65" s="14">
        <f t="shared" si="27"/>
        <v>2000</v>
      </c>
      <c r="M65" s="14">
        <f t="shared" si="27"/>
        <v>2001</v>
      </c>
      <c r="N65" s="14">
        <f t="shared" si="27"/>
        <v>2002</v>
      </c>
      <c r="O65" s="14">
        <f t="shared" si="27"/>
        <v>2003</v>
      </c>
      <c r="P65" s="14">
        <f t="shared" si="27"/>
        <v>2004</v>
      </c>
      <c r="Q65" s="14">
        <f t="shared" si="27"/>
        <v>2005</v>
      </c>
      <c r="R65" s="14">
        <f t="shared" si="27"/>
        <v>2006</v>
      </c>
    </row>
    <row r="66" spans="1:18" ht="12.75">
      <c r="A66" t="s">
        <v>48</v>
      </c>
      <c r="B66">
        <f aca="true" t="shared" si="28" ref="B66:R66">B57</f>
        <v>14194.680408351</v>
      </c>
      <c r="C66">
        <f t="shared" si="28"/>
        <v>14405.283638710915</v>
      </c>
      <c r="D66">
        <f t="shared" si="28"/>
        <v>14661.080938698418</v>
      </c>
      <c r="E66">
        <f t="shared" si="28"/>
        <v>14698.109454967944</v>
      </c>
      <c r="F66">
        <f t="shared" si="28"/>
        <v>14851.723927516414</v>
      </c>
      <c r="G66">
        <f t="shared" si="28"/>
        <v>15191.841906972195</v>
      </c>
      <c r="H66">
        <f t="shared" si="28"/>
        <v>15662.778855851868</v>
      </c>
      <c r="I66">
        <f t="shared" si="28"/>
        <v>15712.282523085096</v>
      </c>
      <c r="J66">
        <f t="shared" si="28"/>
        <v>16002.102962064506</v>
      </c>
      <c r="K66">
        <f t="shared" si="28"/>
        <v>16063.85495933482</v>
      </c>
      <c r="L66">
        <f t="shared" si="28"/>
        <v>16568.41811058483</v>
      </c>
      <c r="M66">
        <f t="shared" si="28"/>
        <v>17233.854004034914</v>
      </c>
      <c r="N66">
        <f t="shared" si="28"/>
        <v>17243.550598647606</v>
      </c>
      <c r="O66">
        <f t="shared" si="28"/>
        <v>17595.803497677174</v>
      </c>
      <c r="P66">
        <f t="shared" si="28"/>
        <v>17949.700848424676</v>
      </c>
      <c r="Q66">
        <f t="shared" si="28"/>
        <v>18248.253893078676</v>
      </c>
      <c r="R66">
        <f t="shared" si="28"/>
        <v>18439.86087083478</v>
      </c>
    </row>
    <row r="67" spans="1:18" ht="12.75">
      <c r="A67" t="s">
        <v>43</v>
      </c>
      <c r="B67">
        <f aca="true" t="shared" si="29" ref="B67:R67">B58</f>
        <v>14194.680408351</v>
      </c>
      <c r="C67">
        <f t="shared" si="29"/>
        <v>14403.907920064217</v>
      </c>
      <c r="D67">
        <f t="shared" si="29"/>
        <v>14555.220131064005</v>
      </c>
      <c r="E67">
        <f t="shared" si="29"/>
        <v>14143.981233361335</v>
      </c>
      <c r="F67">
        <f t="shared" si="29"/>
        <v>14403.60678463242</v>
      </c>
      <c r="G67">
        <f t="shared" si="29"/>
        <v>14722.38794833859</v>
      </c>
      <c r="H67">
        <f t="shared" si="29"/>
        <v>15348.350186352509</v>
      </c>
      <c r="I67">
        <f t="shared" si="29"/>
        <v>15147.598708564934</v>
      </c>
      <c r="J67">
        <f t="shared" si="29"/>
        <v>15491.322768620827</v>
      </c>
      <c r="K67">
        <f t="shared" si="29"/>
        <v>15460.525316838712</v>
      </c>
      <c r="L67">
        <f t="shared" si="29"/>
        <v>16071.985988344068</v>
      </c>
      <c r="M67">
        <f t="shared" si="29"/>
        <v>16931.950823513926</v>
      </c>
      <c r="N67">
        <f t="shared" si="29"/>
        <v>17158.489814505974</v>
      </c>
      <c r="O67">
        <f t="shared" si="29"/>
        <v>17935.0056486851</v>
      </c>
      <c r="P67">
        <f t="shared" si="29"/>
        <v>18068.607348147318</v>
      </c>
      <c r="Q67">
        <f t="shared" si="29"/>
        <v>18618.138093293474</v>
      </c>
      <c r="R67">
        <f t="shared" si="29"/>
        <v>19126.673857568047</v>
      </c>
    </row>
    <row r="68" spans="1:18" ht="12.75">
      <c r="A68" t="s">
        <v>44</v>
      </c>
      <c r="B68">
        <f aca="true" t="shared" si="30" ref="B68:R68">B59</f>
        <v>14194.680408351</v>
      </c>
      <c r="C68">
        <f t="shared" si="30"/>
        <v>14151.556973586317</v>
      </c>
      <c r="D68">
        <f t="shared" si="30"/>
        <v>14541.283276409931</v>
      </c>
      <c r="E68">
        <f t="shared" si="30"/>
        <v>13918.87895265395</v>
      </c>
      <c r="F68">
        <f t="shared" si="30"/>
        <v>13976.105190722878</v>
      </c>
      <c r="G68">
        <f t="shared" si="30"/>
        <v>14098.504088997382</v>
      </c>
      <c r="H68">
        <f t="shared" si="30"/>
        <v>14517.386466623213</v>
      </c>
      <c r="I68">
        <f t="shared" si="30"/>
        <v>14069.911517263396</v>
      </c>
      <c r="J68">
        <f t="shared" si="30"/>
        <v>14180.78654756868</v>
      </c>
      <c r="K68">
        <f t="shared" si="30"/>
        <v>13538.720310686103</v>
      </c>
      <c r="L68">
        <f t="shared" si="30"/>
        <v>13879.521356176063</v>
      </c>
      <c r="M68">
        <f t="shared" si="30"/>
        <v>14619.546584326043</v>
      </c>
      <c r="N68">
        <f t="shared" si="30"/>
        <v>14446.45085124353</v>
      </c>
      <c r="O68">
        <f t="shared" si="30"/>
        <v>14653.465628739694</v>
      </c>
      <c r="P68">
        <f t="shared" si="30"/>
        <v>14340.710447175132</v>
      </c>
      <c r="Q68">
        <f t="shared" si="30"/>
        <v>14361.222968404654</v>
      </c>
      <c r="R68">
        <f t="shared" si="30"/>
        <v>14462.74582507917</v>
      </c>
    </row>
    <row r="69" spans="1:18" ht="12.75">
      <c r="A69" t="s">
        <v>45</v>
      </c>
      <c r="B69" s="7">
        <f aca="true" t="shared" si="31" ref="B69:R69">B60</f>
        <v>14194.680408351</v>
      </c>
      <c r="C69" s="7">
        <f t="shared" si="31"/>
        <v>13972.601278167638</v>
      </c>
      <c r="D69" s="7">
        <f t="shared" si="31"/>
        <v>13755.241188850421</v>
      </c>
      <c r="E69" s="7">
        <f t="shared" si="31"/>
        <v>12870.754261011041</v>
      </c>
      <c r="F69" s="7">
        <f t="shared" si="31"/>
        <v>12933.217600697088</v>
      </c>
      <c r="G69" s="7">
        <f t="shared" si="31"/>
        <v>13097.386502006435</v>
      </c>
      <c r="H69" s="7">
        <f t="shared" si="31"/>
        <v>13538.09488417032</v>
      </c>
      <c r="I69" s="7">
        <f t="shared" si="31"/>
        <v>12839.207209105625</v>
      </c>
      <c r="J69" s="7">
        <f t="shared" si="31"/>
        <v>12946.391944252544</v>
      </c>
      <c r="K69" s="7">
        <f t="shared" si="31"/>
        <v>12384.651691249182</v>
      </c>
      <c r="L69" s="7">
        <f t="shared" si="31"/>
        <v>13073.907024575821</v>
      </c>
      <c r="M69" s="7">
        <f t="shared" si="31"/>
        <v>13376.3322758741</v>
      </c>
      <c r="N69" s="7">
        <f t="shared" si="31"/>
        <v>13238.869551687667</v>
      </c>
      <c r="O69" s="7">
        <f t="shared" si="31"/>
        <v>13229.545374974798</v>
      </c>
      <c r="P69" s="7">
        <f t="shared" si="31"/>
        <v>12771.596430957929</v>
      </c>
      <c r="Q69" s="7">
        <f t="shared" si="31"/>
        <v>12597.418025442612</v>
      </c>
      <c r="R69" s="7">
        <f t="shared" si="31"/>
        <v>12800.915402510202</v>
      </c>
    </row>
    <row r="70" spans="1:18" ht="12.75">
      <c r="A70" t="s">
        <v>49</v>
      </c>
      <c r="B70" s="7">
        <f aca="true" t="shared" si="32" ref="B70:R70">B61</f>
        <v>14194.680408351</v>
      </c>
      <c r="C70" s="7">
        <f t="shared" si="32"/>
        <v>13326.092116688</v>
      </c>
      <c r="D70" s="7">
        <f t="shared" si="32"/>
        <v>12544.914115737001</v>
      </c>
      <c r="E70" s="7">
        <f t="shared" si="32"/>
        <v>11516.368461539001</v>
      </c>
      <c r="F70" s="7">
        <f t="shared" si="32"/>
        <v>10919.26406539</v>
      </c>
      <c r="G70" s="7">
        <f t="shared" si="32"/>
        <v>10218.076700004</v>
      </c>
      <c r="H70" s="7">
        <f t="shared" si="32"/>
        <v>9364.638019326</v>
      </c>
      <c r="I70" s="7">
        <f t="shared" si="32"/>
        <v>9216.231891636002</v>
      </c>
      <c r="J70" s="7">
        <f t="shared" si="32"/>
        <v>8656.222494799002</v>
      </c>
      <c r="K70" s="7">
        <f t="shared" si="32"/>
        <v>7807.844811868</v>
      </c>
      <c r="L70" s="7">
        <f t="shared" si="32"/>
        <v>7354.235751915001</v>
      </c>
      <c r="M70" s="7">
        <f t="shared" si="32"/>
        <v>7182.0298604136</v>
      </c>
      <c r="N70" s="7">
        <f t="shared" si="32"/>
        <v>6636.4714694251</v>
      </c>
      <c r="O70" s="7">
        <f t="shared" si="32"/>
        <v>6100.4357384179</v>
      </c>
      <c r="P70" s="7">
        <f t="shared" si="32"/>
        <v>5624.3087863307</v>
      </c>
      <c r="Q70" s="7">
        <f t="shared" si="32"/>
        <v>5525.9584825727</v>
      </c>
      <c r="R70" s="7">
        <f t="shared" si="32"/>
        <v>5482.8192494626</v>
      </c>
    </row>
    <row r="73" ht="12.75">
      <c r="A73" s="3" t="s">
        <v>50</v>
      </c>
    </row>
    <row r="75" spans="1:6" ht="12.75">
      <c r="A75" t="s">
        <v>51</v>
      </c>
      <c r="B75" s="28">
        <f>(R40/B40-1)</f>
        <v>0.29906840734408213</v>
      </c>
      <c r="C75" s="29"/>
      <c r="D75" s="9">
        <f>1+B75</f>
        <v>1.2990684073440821</v>
      </c>
      <c r="F75" s="30">
        <f>D75*D76*D78*D77*D79</f>
        <v>0.3862587315623502</v>
      </c>
    </row>
    <row r="76" spans="1:4" ht="12.75">
      <c r="A76" t="s">
        <v>42</v>
      </c>
      <c r="B76" s="10">
        <f>(R41/B41-1)</f>
        <v>0.03724610459613387</v>
      </c>
      <c r="C76" s="29"/>
      <c r="D76" s="9">
        <f>1+B76</f>
        <v>1.0372461045961339</v>
      </c>
    </row>
    <row r="77" spans="1:4" ht="12.75">
      <c r="A77" t="s">
        <v>43</v>
      </c>
      <c r="B77" s="28">
        <f>(R42/B42-1)</f>
        <v>-0.11490421270401263</v>
      </c>
      <c r="C77" s="29"/>
      <c r="D77" s="9">
        <f>1+B77</f>
        <v>0.8850957872959874</v>
      </c>
    </row>
    <row r="78" spans="1:4" ht="12.75">
      <c r="A78" t="s">
        <v>44</v>
      </c>
      <c r="B78" s="28">
        <f>(R43/B43-1)</f>
        <v>-0.24384417631732935</v>
      </c>
      <c r="C78" s="29"/>
      <c r="D78" s="9">
        <f>1+B78</f>
        <v>0.7561558236826706</v>
      </c>
    </row>
    <row r="79" spans="1:5" ht="12.75">
      <c r="A79" t="s">
        <v>45</v>
      </c>
      <c r="B79" s="28">
        <f>(D79-1)</f>
        <v>-0.5716853774076622</v>
      </c>
      <c r="C79" s="29"/>
      <c r="D79" s="9">
        <f>D80/(D75*D76*D77*D78)</f>
        <v>0.4283146225923377</v>
      </c>
      <c r="E79" s="9"/>
    </row>
    <row r="80" spans="1:4" ht="12.75">
      <c r="A80" t="s">
        <v>49</v>
      </c>
      <c r="B80" s="28">
        <f>(R62/B62-1)</f>
        <v>-0.6137412684376498</v>
      </c>
      <c r="C80" s="29"/>
      <c r="D80" s="9">
        <f>1+B80</f>
        <v>0.38625873156235024</v>
      </c>
    </row>
    <row r="81" ht="12.75">
      <c r="D81" s="9"/>
    </row>
    <row r="82" ht="12.75">
      <c r="B82" s="31"/>
    </row>
    <row r="85" ht="12.75">
      <c r="A85" s="3" t="s">
        <v>52</v>
      </c>
    </row>
    <row r="86" spans="2:18" s="2" customFormat="1" ht="12.75">
      <c r="B86" s="2">
        <v>1990</v>
      </c>
      <c r="C86" s="2">
        <v>1991</v>
      </c>
      <c r="D86" s="2">
        <v>1992</v>
      </c>
      <c r="E86" s="2">
        <v>1993</v>
      </c>
      <c r="F86" s="2">
        <v>1994</v>
      </c>
      <c r="G86" s="2">
        <v>1995</v>
      </c>
      <c r="H86" s="2">
        <v>1996</v>
      </c>
      <c r="I86" s="2">
        <v>1997</v>
      </c>
      <c r="J86" s="2">
        <v>1998</v>
      </c>
      <c r="K86" s="2">
        <v>1999</v>
      </c>
      <c r="L86" s="2">
        <v>2000</v>
      </c>
      <c r="M86" s="2">
        <v>2001</v>
      </c>
      <c r="N86" s="2">
        <v>2002</v>
      </c>
      <c r="O86" s="2">
        <v>2003</v>
      </c>
      <c r="P86" s="2">
        <v>2004</v>
      </c>
      <c r="Q86" s="2">
        <v>2005</v>
      </c>
      <c r="R86" s="2">
        <v>2006</v>
      </c>
    </row>
    <row r="87" spans="1:18" ht="12.75">
      <c r="A87" s="32" t="s">
        <v>53</v>
      </c>
      <c r="B87">
        <f>VLOOKUP($A$2,'[1]Input - h coal  pub therm pl'!$C$4:$T$41,'[1]SO2 emissions calculations '!B$86-1988,0)</f>
        <v>143503</v>
      </c>
      <c r="C87">
        <f>VLOOKUP($A$2,'[1]Input - h coal  pub therm pl'!$C$4:$T$41,'[1]SO2 emissions calculations '!C$86-1988,0)</f>
        <v>148453</v>
      </c>
      <c r="D87">
        <f>VLOOKUP($A$2,'[1]Input - h coal  pub therm pl'!$C$4:$T$41,'[1]SO2 emissions calculations '!D$86-1988,0)</f>
        <v>140307</v>
      </c>
      <c r="E87">
        <f>VLOOKUP($A$2,'[1]Input - h coal  pub therm pl'!$C$4:$T$41,'[1]SO2 emissions calculations '!E$86-1988,0)</f>
        <v>129233</v>
      </c>
      <c r="F87">
        <f>VLOOKUP($A$2,'[1]Input - h coal  pub therm pl'!$C$4:$T$41,'[1]SO2 emissions calculations '!F$86-1988,0)</f>
        <v>130656</v>
      </c>
      <c r="G87">
        <f>VLOOKUP($A$2,'[1]Input - h coal  pub therm pl'!$C$4:$T$41,'[1]SO2 emissions calculations '!G$86-1988,0)</f>
        <v>132708</v>
      </c>
      <c r="H87">
        <f>VLOOKUP($A$2,'[1]Input - h coal  pub therm pl'!$C$4:$T$41,'[1]SO2 emissions calculations '!H$86-1988,0)</f>
        <v>134437</v>
      </c>
      <c r="I87">
        <f>VLOOKUP($A$2,'[1]Input - h coal  pub therm pl'!$C$4:$T$41,'[1]SO2 emissions calculations '!I$86-1988,0)</f>
        <v>124093</v>
      </c>
      <c r="J87">
        <f>VLOOKUP($A$2,'[1]Input - h coal  pub therm pl'!$C$4:$T$41,'[1]SO2 emissions calculations '!J$86-1988,0)</f>
        <v>127228</v>
      </c>
      <c r="K87">
        <f>VLOOKUP($A$2,'[1]Input - h coal  pub therm pl'!$C$4:$T$41,'[1]SO2 emissions calculations '!K$86-1988,0)</f>
        <v>122398</v>
      </c>
      <c r="L87">
        <f>VLOOKUP($A$2,'[1]Input - h coal  pub therm pl'!$C$4:$T$41,'[1]SO2 emissions calculations '!L$86-1988,0)</f>
        <v>130171</v>
      </c>
      <c r="M87">
        <f>VLOOKUP($A$2,'[1]Input - h coal  pub therm pl'!$C$4:$T$41,'[1]SO2 emissions calculations '!M$86-1988,0)</f>
        <v>131809</v>
      </c>
      <c r="N87">
        <f>VLOOKUP($A$2,'[1]Input - h coal  pub therm pl'!$C$4:$T$41,'[1]SO2 emissions calculations '!N$86-1988,0)</f>
        <v>132533</v>
      </c>
      <c r="O87">
        <f>VLOOKUP($A$2,'[1]Input - h coal  pub therm pl'!$C$4:$T$41,'[1]SO2 emissions calculations '!O$86-1988,0)</f>
        <v>139946</v>
      </c>
      <c r="P87">
        <f>VLOOKUP($A$2,'[1]Input - h coal  pub therm pl'!$C$4:$T$41,'[1]SO2 emissions calculations '!P$86-1988,0)</f>
        <v>140440</v>
      </c>
      <c r="Q87">
        <f>VLOOKUP($A$2,'[1]Input - h coal  pub therm pl'!$C$4:$T$41,'[1]SO2 emissions calculations '!Q$86-1988,0)</f>
        <v>136814</v>
      </c>
      <c r="R87">
        <f>VLOOKUP($A$2,'[1]Input - h coal  pub therm pl'!$C$4:$T$41,'[1]SO2 emissions calculations '!R$86-1988,0)</f>
        <v>141662</v>
      </c>
    </row>
    <row r="88" spans="1:18" ht="12.75">
      <c r="A88" s="32" t="s">
        <v>54</v>
      </c>
      <c r="B88">
        <f>VLOOKUP($A$2,'[1]Input - lignite pub therm pl'!$C$4:$T$41,'[1]SO2 emissions calculations '!B$86-1988,0)</f>
        <v>97741</v>
      </c>
      <c r="C88">
        <f>VLOOKUP($A$2,'[1]Input - lignite pub therm pl'!$C$4:$T$41,'[1]SO2 emissions calculations '!C$86-1988,0)</f>
        <v>93109</v>
      </c>
      <c r="D88">
        <f>VLOOKUP($A$2,'[1]Input - lignite pub therm pl'!$C$4:$T$41,'[1]SO2 emissions calculations '!D$86-1988,0)</f>
        <v>93177</v>
      </c>
      <c r="E88">
        <f>VLOOKUP($A$2,'[1]Input - lignite pub therm pl'!$C$4:$T$41,'[1]SO2 emissions calculations '!E$86-1988,0)</f>
        <v>89024</v>
      </c>
      <c r="F88">
        <f>VLOOKUP($A$2,'[1]Input - lignite pub therm pl'!$C$4:$T$41,'[1]SO2 emissions calculations '!F$86-1988,0)</f>
        <v>89488</v>
      </c>
      <c r="G88">
        <f>VLOOKUP($A$2,'[1]Input - lignite pub therm pl'!$C$4:$T$41,'[1]SO2 emissions calculations '!G$86-1988,0)</f>
        <v>89381</v>
      </c>
      <c r="H88">
        <f>VLOOKUP($A$2,'[1]Input - lignite pub therm pl'!$C$4:$T$41,'[1]SO2 emissions calculations '!H$86-1988,0)</f>
        <v>95036</v>
      </c>
      <c r="I88">
        <f>VLOOKUP($A$2,'[1]Input - lignite pub therm pl'!$C$4:$T$41,'[1]SO2 emissions calculations '!I$86-1988,0)</f>
        <v>92392</v>
      </c>
      <c r="J88">
        <f>VLOOKUP($A$2,'[1]Input - lignite pub therm pl'!$C$4:$T$41,'[1]SO2 emissions calculations '!J$86-1988,0)</f>
        <v>93001</v>
      </c>
      <c r="K88">
        <f>VLOOKUP($A$2,'[1]Input - lignite pub therm pl'!$C$4:$T$41,'[1]SO2 emissions calculations '!K$86-1988,0)</f>
        <v>89089</v>
      </c>
      <c r="L88">
        <f>VLOOKUP($A$2,'[1]Input - lignite pub therm pl'!$C$4:$T$41,'[1]SO2 emissions calculations '!L$86-1988,0)</f>
        <v>94576</v>
      </c>
      <c r="M88">
        <f>VLOOKUP($A$2,'[1]Input - lignite pub therm pl'!$C$4:$T$41,'[1]SO2 emissions calculations '!M$86-1988,0)</f>
        <v>98094</v>
      </c>
      <c r="N88">
        <f>VLOOKUP($A$2,'[1]Input - lignite pub therm pl'!$C$4:$T$41,'[1]SO2 emissions calculations '!N$86-1988,0)</f>
        <v>96392</v>
      </c>
      <c r="O88">
        <f>VLOOKUP($A$2,'[1]Input - lignite pub therm pl'!$C$4:$T$41,'[1]SO2 emissions calculations '!O$86-1988,0)</f>
        <v>96588</v>
      </c>
      <c r="P88">
        <f>VLOOKUP($A$2,'[1]Input - lignite pub therm pl'!$C$4:$T$41,'[1]SO2 emissions calculations '!P$86-1988,0)</f>
        <v>94538</v>
      </c>
      <c r="Q88">
        <f>VLOOKUP($A$2,'[1]Input - lignite pub therm pl'!$C$4:$T$41,'[1]SO2 emissions calculations '!Q$86-1988,0)</f>
        <v>93957</v>
      </c>
      <c r="R88">
        <f>VLOOKUP($A$2,'[1]Input - lignite pub therm pl'!$C$4:$T$41,'[1]SO2 emissions calculations '!R$86-1988,0)</f>
        <v>95698</v>
      </c>
    </row>
    <row r="89" spans="1:18" ht="12.75">
      <c r="A89" s="32" t="s">
        <v>55</v>
      </c>
      <c r="B89">
        <f>VLOOKUP($A$2,'[1]Input - oil  pub therm pl'!$C$4:$T$41,'[1]SO2 emissions calculations '!B$86-1988,0)</f>
        <v>46553</v>
      </c>
      <c r="C89">
        <f>VLOOKUP($A$2,'[1]Input - oil  pub therm pl'!$C$4:$T$41,'[1]SO2 emissions calculations '!C$86-1988,0)</f>
        <v>46596</v>
      </c>
      <c r="D89">
        <f>VLOOKUP($A$2,'[1]Input - oil  pub therm pl'!$C$4:$T$41,'[1]SO2 emissions calculations '!D$86-1988,0)</f>
        <v>47407</v>
      </c>
      <c r="E89">
        <f>VLOOKUP($A$2,'[1]Input - oil  pub therm pl'!$C$4:$T$41,'[1]SO2 emissions calculations '!E$86-1988,0)</f>
        <v>42790</v>
      </c>
      <c r="F89">
        <f>VLOOKUP($A$2,'[1]Input - oil  pub therm pl'!$C$4:$T$41,'[1]SO2 emissions calculations '!F$86-1988,0)</f>
        <v>42125</v>
      </c>
      <c r="G89">
        <f>VLOOKUP($A$2,'[1]Input - oil  pub therm pl'!$C$4:$T$41,'[1]SO2 emissions calculations '!G$86-1988,0)</f>
        <v>44675</v>
      </c>
      <c r="H89">
        <f>VLOOKUP($A$2,'[1]Input - oil  pub therm pl'!$C$4:$T$41,'[1]SO2 emissions calculations '!H$86-1988,0)</f>
        <v>43310</v>
      </c>
      <c r="I89">
        <f>VLOOKUP($A$2,'[1]Input - oil  pub therm pl'!$C$4:$T$41,'[1]SO2 emissions calculations '!I$86-1988,0)</f>
        <v>39471</v>
      </c>
      <c r="J89">
        <f>VLOOKUP($A$2,'[1]Input - oil  pub therm pl'!$C$4:$T$41,'[1]SO2 emissions calculations '!J$86-1988,0)</f>
        <v>38845</v>
      </c>
      <c r="K89">
        <f>VLOOKUP($A$2,'[1]Input - oil  pub therm pl'!$C$4:$T$41,'[1]SO2 emissions calculations '!K$86-1988,0)</f>
        <v>36819</v>
      </c>
      <c r="L89">
        <f>VLOOKUP($A$2,'[1]Input - oil  pub therm pl'!$C$4:$T$41,'[1]SO2 emissions calculations '!L$86-1988,0)</f>
        <v>36155</v>
      </c>
      <c r="M89">
        <f>VLOOKUP($A$2,'[1]Input - oil  pub therm pl'!$C$4:$T$41,'[1]SO2 emissions calculations '!M$86-1988,0)</f>
        <v>35591</v>
      </c>
      <c r="N89">
        <f>VLOOKUP($A$2,'[1]Input - oil  pub therm pl'!$C$4:$T$41,'[1]SO2 emissions calculations '!N$86-1988,0)</f>
        <v>35215</v>
      </c>
      <c r="O89">
        <f>VLOOKUP($A$2,'[1]Input - oil  pub therm pl'!$C$4:$T$41,'[1]SO2 emissions calculations '!O$86-1988,0)</f>
        <v>30272</v>
      </c>
      <c r="P89">
        <f>VLOOKUP($A$2,'[1]Input - oil  pub therm pl'!$C$4:$T$41,'[1]SO2 emissions calculations '!P$86-1988,0)</f>
        <v>23093</v>
      </c>
      <c r="Q89">
        <f>VLOOKUP($A$2,'[1]Input - oil  pub therm pl'!$C$4:$T$41,'[1]SO2 emissions calculations '!Q$86-1988,0)</f>
        <v>22664</v>
      </c>
      <c r="R89">
        <f>VLOOKUP($A$2,'[1]Input - oil  pub therm pl'!$C$4:$T$41,'[1]SO2 emissions calculations '!R$86-1988,0)</f>
        <v>21115</v>
      </c>
    </row>
    <row r="90" spans="1:18" ht="12.75">
      <c r="A90" s="32" t="s">
        <v>56</v>
      </c>
      <c r="B90">
        <f>VLOOKUP($A$2,'[1]Input - gas  pub therm pl'!$C$4:$T$41,'[1]SO2 emissions calculations '!B$86-1988,0)</f>
        <v>45076</v>
      </c>
      <c r="C90">
        <f>VLOOKUP($A$2,'[1]Input - gas  pub therm pl'!$C$4:$T$41,'[1]SO2 emissions calculations '!C$86-1988,0)</f>
        <v>45174</v>
      </c>
      <c r="D90">
        <f>VLOOKUP($A$2,'[1]Input - gas  pub therm pl'!$C$4:$T$41,'[1]SO2 emissions calculations '!D$86-1988,0)</f>
        <v>41553</v>
      </c>
      <c r="E90">
        <f>VLOOKUP($A$2,'[1]Input - gas  pub therm pl'!$C$4:$T$41,'[1]SO2 emissions calculations '!E$86-1988,0)</f>
        <v>44869</v>
      </c>
      <c r="F90">
        <f>VLOOKUP($A$2,'[1]Input - gas  pub therm pl'!$C$4:$T$41,'[1]SO2 emissions calculations '!F$86-1988,0)</f>
        <v>49282</v>
      </c>
      <c r="G90">
        <f>VLOOKUP($A$2,'[1]Input - gas  pub therm pl'!$C$4:$T$41,'[1]SO2 emissions calculations '!G$86-1988,0)</f>
        <v>52348</v>
      </c>
      <c r="H90">
        <f>VLOOKUP($A$2,'[1]Input - gas  pub therm pl'!$C$4:$T$41,'[1]SO2 emissions calculations '!H$86-1988,0)</f>
        <v>60833</v>
      </c>
      <c r="I90">
        <f>VLOOKUP($A$2,'[1]Input - gas  pub therm pl'!$C$4:$T$41,'[1]SO2 emissions calculations '!I$86-1988,0)</f>
        <v>65688</v>
      </c>
      <c r="J90">
        <f>VLOOKUP($A$2,'[1]Input - gas  pub therm pl'!$C$4:$T$41,'[1]SO2 emissions calculations '!J$86-1988,0)</f>
        <v>69743</v>
      </c>
      <c r="K90">
        <f>VLOOKUP($A$2,'[1]Input - gas  pub therm pl'!$C$4:$T$41,'[1]SO2 emissions calculations '!K$86-1988,0)</f>
        <v>79854</v>
      </c>
      <c r="L90">
        <f>VLOOKUP($A$2,'[1]Input - gas  pub therm pl'!$C$4:$T$41,'[1]SO2 emissions calculations '!L$86-1988,0)</f>
        <v>90139</v>
      </c>
      <c r="M90">
        <f>VLOOKUP($A$2,'[1]Input - gas  pub therm pl'!$C$4:$T$41,'[1]SO2 emissions calculations '!M$86-1988,0)</f>
        <v>93368</v>
      </c>
      <c r="N90">
        <f>VLOOKUP($A$2,'[1]Input - gas  pub therm pl'!$C$4:$T$41,'[1]SO2 emissions calculations '!N$86-1988,0)</f>
        <v>98902</v>
      </c>
      <c r="O90">
        <f>VLOOKUP($A$2,'[1]Input - gas  pub therm pl'!$C$4:$T$41,'[1]SO2 emissions calculations '!O$86-1988,0)</f>
        <v>104887</v>
      </c>
      <c r="P90">
        <f>VLOOKUP($A$2,'[1]Input - gas  pub therm pl'!$C$4:$T$41,'[1]SO2 emissions calculations '!P$86-1988,0)</f>
        <v>108356</v>
      </c>
      <c r="Q90">
        <f>VLOOKUP($A$2,'[1]Input - gas  pub therm pl'!$C$4:$T$41,'[1]SO2 emissions calculations '!Q$86-1988,0)</f>
        <v>117795</v>
      </c>
      <c r="R90">
        <f>VLOOKUP($A$2,'[1]Input - gas  pub therm pl'!$C$4:$T$41,'[1]SO2 emissions calculations '!R$86-1988,0)</f>
        <v>124127</v>
      </c>
    </row>
    <row r="91" spans="1:18" ht="12.75">
      <c r="A91" s="32" t="s">
        <v>57</v>
      </c>
      <c r="B91">
        <f>VLOOKUP($A$2,'[1]Input - biomass pub therm'!$C$4:$T$41,'[1]SO2 emissions calculations '!B$86-1988,0)</f>
        <v>2052</v>
      </c>
      <c r="C91">
        <f>VLOOKUP($A$2,'[1]Input - biomass pub therm'!$C$4:$T$41,'[1]SO2 emissions calculations '!C$86-1988,0)</f>
        <v>2202</v>
      </c>
      <c r="D91">
        <f>VLOOKUP($A$2,'[1]Input - biomass pub therm'!$C$4:$T$41,'[1]SO2 emissions calculations '!D$86-1988,0)</f>
        <v>2391</v>
      </c>
      <c r="E91">
        <f>VLOOKUP($A$2,'[1]Input - biomass pub therm'!$C$4:$T$41,'[1]SO2 emissions calculations '!E$86-1988,0)</f>
        <v>2665</v>
      </c>
      <c r="F91">
        <f>VLOOKUP($A$2,'[1]Input - biomass pub therm'!$C$4:$T$41,'[1]SO2 emissions calculations '!F$86-1988,0)</f>
        <v>2947</v>
      </c>
      <c r="G91">
        <f>VLOOKUP($A$2,'[1]Input - biomass pub therm'!$C$4:$T$41,'[1]SO2 emissions calculations '!G$86-1988,0)</f>
        <v>3510</v>
      </c>
      <c r="H91">
        <f>VLOOKUP($A$2,'[1]Input - biomass pub therm'!$C$4:$T$41,'[1]SO2 emissions calculations '!H$86-1988,0)</f>
        <v>3981</v>
      </c>
      <c r="I91">
        <f>VLOOKUP($A$2,'[1]Input - biomass pub therm'!$C$4:$T$41,'[1]SO2 emissions calculations '!I$86-1988,0)</f>
        <v>4179</v>
      </c>
      <c r="J91">
        <f>VLOOKUP($A$2,'[1]Input - biomass pub therm'!$C$4:$T$41,'[1]SO2 emissions calculations '!J$86-1988,0)</f>
        <v>4482</v>
      </c>
      <c r="K91">
        <f>VLOOKUP($A$2,'[1]Input - biomass pub therm'!$C$4:$T$41,'[1]SO2 emissions calculations '!K$86-1988,0)</f>
        <v>5113</v>
      </c>
      <c r="L91">
        <f>VLOOKUP($A$2,'[1]Input - biomass pub therm'!$C$4:$T$41,'[1]SO2 emissions calculations '!L$86-1988,0)</f>
        <v>5683</v>
      </c>
      <c r="M91">
        <f>VLOOKUP($A$2,'[1]Input - biomass pub therm'!$C$4:$T$41,'[1]SO2 emissions calculations '!M$86-1988,0)</f>
        <v>6163</v>
      </c>
      <c r="N91">
        <f>VLOOKUP($A$2,'[1]Input - biomass pub therm'!$C$4:$T$41,'[1]SO2 emissions calculations '!N$86-1988,0)</f>
        <v>7347</v>
      </c>
      <c r="O91">
        <f>VLOOKUP($A$2,'[1]Input - biomass pub therm'!$C$4:$T$41,'[1]SO2 emissions calculations '!O$86-1988,0)</f>
        <v>9737</v>
      </c>
      <c r="P91">
        <f>VLOOKUP($A$2,'[1]Input - biomass pub therm'!$C$4:$T$41,'[1]SO2 emissions calculations '!P$86-1988,0)</f>
        <v>12436</v>
      </c>
      <c r="Q91">
        <f>VLOOKUP($A$2,'[1]Input - biomass pub therm'!$C$4:$T$41,'[1]SO2 emissions calculations '!Q$86-1988,0)</f>
        <v>13957</v>
      </c>
      <c r="R91">
        <f>VLOOKUP($A$2,'[1]Input - biomass pub therm'!$C$4:$T$41,'[1]SO2 emissions calculations '!R$86-1988,0)</f>
        <v>16646</v>
      </c>
    </row>
    <row r="92" spans="1:18" ht="12.75">
      <c r="A92" s="32" t="s">
        <v>58</v>
      </c>
      <c r="B92" s="33">
        <f aca="true" t="shared" si="33" ref="B92:R92">B93-SUM(B87:B91,B96)</f>
        <v>15</v>
      </c>
      <c r="C92" s="33">
        <f t="shared" si="33"/>
        <v>45</v>
      </c>
      <c r="D92" s="33">
        <f t="shared" si="33"/>
        <v>47</v>
      </c>
      <c r="E92" s="33">
        <f t="shared" si="33"/>
        <v>31</v>
      </c>
      <c r="F92" s="33">
        <f t="shared" si="33"/>
        <v>11</v>
      </c>
      <c r="G92" s="33">
        <f t="shared" si="33"/>
        <v>102</v>
      </c>
      <c r="H92" s="33">
        <f t="shared" si="33"/>
        <v>135</v>
      </c>
      <c r="I92" s="33">
        <f t="shared" si="33"/>
        <v>338</v>
      </c>
      <c r="J92" s="33">
        <f t="shared" si="33"/>
        <v>418</v>
      </c>
      <c r="K92" s="33">
        <f t="shared" si="33"/>
        <v>439</v>
      </c>
      <c r="L92" s="33">
        <f t="shared" si="33"/>
        <v>501</v>
      </c>
      <c r="M92" s="33">
        <f t="shared" si="33"/>
        <v>529</v>
      </c>
      <c r="N92" s="33">
        <f t="shared" si="33"/>
        <v>642</v>
      </c>
      <c r="O92" s="33">
        <f t="shared" si="33"/>
        <v>644</v>
      </c>
      <c r="P92" s="33">
        <f t="shared" si="33"/>
        <v>837</v>
      </c>
      <c r="Q92" s="33">
        <f t="shared" si="33"/>
        <v>174</v>
      </c>
      <c r="R92" s="33">
        <f t="shared" si="33"/>
        <v>210</v>
      </c>
    </row>
    <row r="93" spans="1:18" ht="12.75">
      <c r="A93" s="32" t="s">
        <v>59</v>
      </c>
      <c r="B93">
        <f>VLOOKUP($A$2,'[1]Input - all prods pub therm plt'!$C$4:$T$41,'[1]SO2 emissions calculations '!B$86-1988,0)</f>
        <v>338204</v>
      </c>
      <c r="C93">
        <f>VLOOKUP($A$2,'[1]Input - all prods pub therm plt'!$C$4:$T$41,'[1]SO2 emissions calculations '!C$86-1988,0)</f>
        <v>338898</v>
      </c>
      <c r="D93">
        <f>VLOOKUP($A$2,'[1]Input - all prods pub therm plt'!$C$4:$T$41,'[1]SO2 emissions calculations '!D$86-1988,0)</f>
        <v>328369</v>
      </c>
      <c r="E93">
        <f>VLOOKUP($A$2,'[1]Input - all prods pub therm plt'!$C$4:$T$41,'[1]SO2 emissions calculations '!E$86-1988,0)</f>
        <v>312374</v>
      </c>
      <c r="F93">
        <f>VLOOKUP($A$2,'[1]Input - all prods pub therm plt'!$C$4:$T$41,'[1]SO2 emissions calculations '!F$86-1988,0)</f>
        <v>318082</v>
      </c>
      <c r="G93">
        <f>VLOOKUP($A$2,'[1]Input - all prods pub therm plt'!$C$4:$T$41,'[1]SO2 emissions calculations '!G$86-1988,0)</f>
        <v>326386</v>
      </c>
      <c r="H93">
        <f>VLOOKUP($A$2,'[1]Input - all prods pub therm plt'!$C$4:$T$41,'[1]SO2 emissions calculations '!H$86-1988,0)</f>
        <v>341741</v>
      </c>
      <c r="I93">
        <f>VLOOKUP($A$2,'[1]Input - all prods pub therm plt'!$C$4:$T$41,'[1]SO2 emissions calculations '!I$86-1988,0)</f>
        <v>330320</v>
      </c>
      <c r="J93">
        <f>VLOOKUP($A$2,'[1]Input - all prods pub therm plt'!$C$4:$T$41,'[1]SO2 emissions calculations '!J$86-1988,0)</f>
        <v>338233</v>
      </c>
      <c r="K93">
        <f>VLOOKUP($A$2,'[1]Input - all prods pub therm plt'!$C$4:$T$41,'[1]SO2 emissions calculations '!K$86-1988,0)</f>
        <v>338704</v>
      </c>
      <c r="L93">
        <f>VLOOKUP($A$2,'[1]Input - all prods pub therm plt'!$C$4:$T$41,'[1]SO2 emissions calculations '!L$86-1988,0)</f>
        <v>361337</v>
      </c>
      <c r="M93">
        <f>VLOOKUP($A$2,'[1]Input - all prods pub therm plt'!$C$4:$T$41,'[1]SO2 emissions calculations '!M$86-1988,0)</f>
        <v>369912</v>
      </c>
      <c r="N93">
        <f>VLOOKUP($A$2,'[1]Input - all prods pub therm plt'!$C$4:$T$41,'[1]SO2 emissions calculations '!N$86-1988,0)</f>
        <v>375698</v>
      </c>
      <c r="O93">
        <f>VLOOKUP($A$2,'[1]Input - all prods pub therm plt'!$C$4:$T$41,'[1]SO2 emissions calculations '!O$86-1988,0)</f>
        <v>388017</v>
      </c>
      <c r="P93">
        <f>VLOOKUP($A$2,'[1]Input - all prods pub therm plt'!$C$4:$T$41,'[1]SO2 emissions calculations '!P$86-1988,0)</f>
        <v>385769</v>
      </c>
      <c r="Q93">
        <f>VLOOKUP($A$2,'[1]Input - all prods pub therm plt'!$C$4:$T$41,'[1]SO2 emissions calculations '!Q$86-1988,0)</f>
        <v>391503</v>
      </c>
      <c r="R93">
        <f>VLOOKUP($A$2,'[1]Input - all prods pub therm plt'!$C$4:$T$41,'[1]SO2 emissions calculations '!R$86-1988,0)</f>
        <v>406389</v>
      </c>
    </row>
    <row r="95" spans="1:18" ht="12.75">
      <c r="A95" t="s">
        <v>60</v>
      </c>
      <c r="B95">
        <f>VLOOKUP($A$2,'[1]Input - renewables pub therm pl'!$C$4:$T$41,'[1]SO2 emissions calculations '!B$86-1988,0)</f>
        <v>5316</v>
      </c>
      <c r="C95">
        <f>VLOOKUP($A$2,'[1]Input - renewables pub therm pl'!$C$4:$T$41,'[1]SO2 emissions calculations '!C$86-1988,0)</f>
        <v>5521</v>
      </c>
      <c r="D95">
        <f>VLOOKUP($A$2,'[1]Input - renewables pub therm pl'!$C$4:$T$41,'[1]SO2 emissions calculations '!D$86-1988,0)</f>
        <v>5878</v>
      </c>
      <c r="E95">
        <f>VLOOKUP($A$2,'[1]Input - renewables pub therm pl'!$C$4:$T$41,'[1]SO2 emissions calculations '!E$86-1988,0)</f>
        <v>6427</v>
      </c>
      <c r="F95">
        <f>VLOOKUP($A$2,'[1]Input - renewables pub therm pl'!$C$4:$T$41,'[1]SO2 emissions calculations '!F$86-1988,0)</f>
        <v>6520</v>
      </c>
      <c r="G95">
        <f>VLOOKUP($A$2,'[1]Input - renewables pub therm pl'!$C$4:$T$41,'[1]SO2 emissions calculations '!G$86-1988,0)</f>
        <v>7172</v>
      </c>
      <c r="H95">
        <f>VLOOKUP($A$2,'[1]Input - renewables pub therm pl'!$C$4:$T$41,'[1]SO2 emissions calculations '!H$86-1988,0)</f>
        <v>7990</v>
      </c>
      <c r="I95">
        <f>VLOOKUP($A$2,'[1]Input - renewables pub therm pl'!$C$4:$T$41,'[1]SO2 emissions calculations '!I$86-1988,0)</f>
        <v>8338</v>
      </c>
      <c r="J95">
        <f>VLOOKUP($A$2,'[1]Input - renewables pub therm pl'!$C$4:$T$41,'[1]SO2 emissions calculations '!J$86-1988,0)</f>
        <v>8998</v>
      </c>
      <c r="K95">
        <f>VLOOKUP($A$2,'[1]Input - renewables pub therm pl'!$C$4:$T$41,'[1]SO2 emissions calculations '!K$86-1988,0)</f>
        <v>10105</v>
      </c>
      <c r="L95">
        <f>VLOOKUP($A$2,'[1]Input - renewables pub therm pl'!$C$4:$T$41,'[1]SO2 emissions calculations '!L$86-1988,0)</f>
        <v>9795</v>
      </c>
      <c r="M95">
        <f>VLOOKUP($A$2,'[1]Input - renewables pub therm pl'!$C$4:$T$41,'[1]SO2 emissions calculations '!M$86-1988,0)</f>
        <v>10521</v>
      </c>
      <c r="N95">
        <f>VLOOKUP($A$2,'[1]Input - renewables pub therm pl'!$C$4:$T$41,'[1]SO2 emissions calculations '!N$86-1988,0)</f>
        <v>12014</v>
      </c>
      <c r="O95">
        <f>VLOOKUP($A$2,'[1]Input - renewables pub therm pl'!$C$4:$T$41,'[1]SO2 emissions calculations '!O$86-1988,0)</f>
        <v>15680</v>
      </c>
      <c r="P95">
        <f>VLOOKUP($A$2,'[1]Input - renewables pub therm pl'!$C$4:$T$41,'[1]SO2 emissions calculations '!P$86-1988,0)</f>
        <v>18505</v>
      </c>
      <c r="Q95">
        <f>VLOOKUP($A$2,'[1]Input - renewables pub therm pl'!$C$4:$T$41,'[1]SO2 emissions calculations '!Q$86-1988,0)</f>
        <v>20099</v>
      </c>
      <c r="R95">
        <f>VLOOKUP($A$2,'[1]Input - renewables pub therm pl'!$C$4:$T$41,'[1]SO2 emissions calculations '!R$86-1988,0)</f>
        <v>23577</v>
      </c>
    </row>
    <row r="96" spans="1:18" ht="12.75">
      <c r="A96" t="s">
        <v>61</v>
      </c>
      <c r="B96">
        <f aca="true" t="shared" si="34" ref="B96:R96">B95-B91</f>
        <v>3264</v>
      </c>
      <c r="C96">
        <f t="shared" si="34"/>
        <v>3319</v>
      </c>
      <c r="D96">
        <f t="shared" si="34"/>
        <v>3487</v>
      </c>
      <c r="E96">
        <f t="shared" si="34"/>
        <v>3762</v>
      </c>
      <c r="F96">
        <f t="shared" si="34"/>
        <v>3573</v>
      </c>
      <c r="G96">
        <f t="shared" si="34"/>
        <v>3662</v>
      </c>
      <c r="H96">
        <f t="shared" si="34"/>
        <v>4009</v>
      </c>
      <c r="I96">
        <f t="shared" si="34"/>
        <v>4159</v>
      </c>
      <c r="J96">
        <f t="shared" si="34"/>
        <v>4516</v>
      </c>
      <c r="K96">
        <f t="shared" si="34"/>
        <v>4992</v>
      </c>
      <c r="L96">
        <f t="shared" si="34"/>
        <v>4112</v>
      </c>
      <c r="M96">
        <f t="shared" si="34"/>
        <v>4358</v>
      </c>
      <c r="N96">
        <f t="shared" si="34"/>
        <v>4667</v>
      </c>
      <c r="O96">
        <f t="shared" si="34"/>
        <v>5943</v>
      </c>
      <c r="P96">
        <f t="shared" si="34"/>
        <v>6069</v>
      </c>
      <c r="Q96">
        <f t="shared" si="34"/>
        <v>6142</v>
      </c>
      <c r="R96">
        <f t="shared" si="34"/>
        <v>6931</v>
      </c>
    </row>
    <row r="98" ht="12.75">
      <c r="A98" s="3" t="s">
        <v>62</v>
      </c>
    </row>
    <row r="99" spans="1:3" ht="12.75">
      <c r="A99" s="30" t="s">
        <v>63</v>
      </c>
      <c r="B99" t="s">
        <v>64</v>
      </c>
      <c r="C99" t="s">
        <v>65</v>
      </c>
    </row>
    <row r="100" spans="1:5" ht="12.75">
      <c r="A100" s="32" t="s">
        <v>66</v>
      </c>
      <c r="B100">
        <f>HLOOKUP($A$99,'[1]SO2 emission factors'!$B$1:$AD$7,2,0)</f>
        <v>0.7857582038404107</v>
      </c>
      <c r="C100">
        <f aca="true" t="shared" si="35" ref="C100:C105">B100/23.88</f>
        <v>0.03290444739700213</v>
      </c>
      <c r="D100" s="7"/>
      <c r="E100" s="7"/>
    </row>
    <row r="101" spans="1:5" ht="12.75">
      <c r="A101" s="32" t="s">
        <v>67</v>
      </c>
      <c r="B101">
        <f>HLOOKUP($A$99,'[1]SO2 emission factors'!$B$1:$AD$7,3,0)</f>
        <v>2.0860364401415343</v>
      </c>
      <c r="C101">
        <f t="shared" si="35"/>
        <v>0.08735495980492188</v>
      </c>
      <c r="D101" s="7"/>
      <c r="E101" s="7"/>
    </row>
    <row r="102" spans="1:5" ht="12.75">
      <c r="A102" s="32" t="s">
        <v>68</v>
      </c>
      <c r="B102">
        <f>HLOOKUP($A$99,'[1]SO2 emission factors'!$B$1:$AD$7,4,0)</f>
        <v>1.118415755614319</v>
      </c>
      <c r="C102">
        <f t="shared" si="35"/>
        <v>0.04683483063711554</v>
      </c>
      <c r="D102" s="7"/>
      <c r="E102" s="7"/>
    </row>
    <row r="103" spans="1:5" ht="12.75">
      <c r="A103" s="32" t="s">
        <v>69</v>
      </c>
      <c r="B103">
        <f>HLOOKUP($A$99,'[1]SO2 emission factors'!$B$1:$AD$7,5,0)</f>
        <v>0.0008300430725053843</v>
      </c>
      <c r="C103">
        <f t="shared" si="35"/>
        <v>3.4758922634228825E-05</v>
      </c>
      <c r="D103" s="7"/>
      <c r="E103" s="7"/>
    </row>
    <row r="104" spans="1:5" ht="12.75">
      <c r="A104" s="32" t="s">
        <v>70</v>
      </c>
      <c r="B104">
        <f>HLOOKUP($A$99,'[1]SO2 emission factors'!$B$1:$AD$7,6,0)</f>
        <v>0.024944889198282857</v>
      </c>
      <c r="C104">
        <f t="shared" si="35"/>
        <v>0.001044593350011845</v>
      </c>
      <c r="D104" s="7"/>
      <c r="E104" s="7"/>
    </row>
    <row r="105" spans="1:5" ht="12.75">
      <c r="A105" s="32" t="s">
        <v>71</v>
      </c>
      <c r="B105">
        <f>HLOOKUP($A$99,'[1]SO2 emission factors'!$B$1:$AD$7,7,0)</f>
        <v>0.11009758167161646</v>
      </c>
      <c r="C105">
        <f t="shared" si="35"/>
        <v>0.004610451493786284</v>
      </c>
      <c r="D105" s="7"/>
      <c r="E105" s="7"/>
    </row>
    <row r="108" ht="12.75">
      <c r="A108" s="3" t="s">
        <v>72</v>
      </c>
    </row>
    <row r="109" spans="2:18" s="2" customFormat="1" ht="12.75">
      <c r="B109" s="2">
        <v>1990</v>
      </c>
      <c r="C109" s="2">
        <v>1991</v>
      </c>
      <c r="D109" s="2">
        <v>1992</v>
      </c>
      <c r="E109" s="2">
        <v>1993</v>
      </c>
      <c r="F109" s="2">
        <v>1994</v>
      </c>
      <c r="G109" s="2">
        <v>1995</v>
      </c>
      <c r="H109" s="2">
        <v>1996</v>
      </c>
      <c r="I109" s="2">
        <v>1997</v>
      </c>
      <c r="J109" s="2">
        <v>1998</v>
      </c>
      <c r="K109" s="2">
        <v>1999</v>
      </c>
      <c r="L109" s="2">
        <v>2000</v>
      </c>
      <c r="M109" s="2">
        <v>2001</v>
      </c>
      <c r="N109" s="2">
        <v>2002</v>
      </c>
      <c r="O109" s="2">
        <v>2003</v>
      </c>
      <c r="P109" s="2">
        <v>2004</v>
      </c>
      <c r="Q109" s="2">
        <v>2005</v>
      </c>
      <c r="R109" s="2">
        <v>2006</v>
      </c>
    </row>
    <row r="110" spans="1:19" ht="12.75">
      <c r="A110" s="32" t="s">
        <v>73</v>
      </c>
      <c r="B110" s="33">
        <f aca="true" t="shared" si="36" ref="B110:R110">IF(ISERROR($C100*B87)=TRUE,0,$C100*B87)</f>
        <v>4721.886914811997</v>
      </c>
      <c r="C110" s="33">
        <f t="shared" si="36"/>
        <v>4884.763929427157</v>
      </c>
      <c r="D110" s="33">
        <f t="shared" si="36"/>
        <v>4616.724300931178</v>
      </c>
      <c r="E110" s="33">
        <f t="shared" si="36"/>
        <v>4252.340450456776</v>
      </c>
      <c r="F110" s="33">
        <f t="shared" si="36"/>
        <v>4299.16347910271</v>
      </c>
      <c r="G110" s="33">
        <f t="shared" si="36"/>
        <v>4366.683405161359</v>
      </c>
      <c r="H110" s="33">
        <f t="shared" si="36"/>
        <v>4423.575194710776</v>
      </c>
      <c r="I110" s="33">
        <f t="shared" si="36"/>
        <v>4083.211590836185</v>
      </c>
      <c r="J110" s="33">
        <f t="shared" si="36"/>
        <v>4186.367033425787</v>
      </c>
      <c r="K110" s="33">
        <f t="shared" si="36"/>
        <v>4027.4385524982667</v>
      </c>
      <c r="L110" s="33">
        <f t="shared" si="36"/>
        <v>4283.2048221151645</v>
      </c>
      <c r="M110" s="33">
        <f t="shared" si="36"/>
        <v>4337.102306951454</v>
      </c>
      <c r="N110" s="33">
        <f t="shared" si="36"/>
        <v>4360.925126866883</v>
      </c>
      <c r="O110" s="33">
        <f t="shared" si="36"/>
        <v>4604.84579542086</v>
      </c>
      <c r="P110" s="33">
        <f t="shared" si="36"/>
        <v>4621.100592434979</v>
      </c>
      <c r="Q110" s="33">
        <f t="shared" si="36"/>
        <v>4501.789066173449</v>
      </c>
      <c r="R110" s="33">
        <f t="shared" si="36"/>
        <v>4661.309827154116</v>
      </c>
      <c r="S110" s="29">
        <f aca="true" t="shared" si="37" ref="S110:S116">R110/B110-1</f>
        <v>-0.012829000090590403</v>
      </c>
    </row>
    <row r="111" spans="1:19" ht="12.75">
      <c r="A111" s="32" t="s">
        <v>74</v>
      </c>
      <c r="B111" s="33">
        <f aca="true" t="shared" si="38" ref="B111:R111">IF(ISERROR($C101*B88)=TRUE,0,$C101*B88)</f>
        <v>8538.161126292869</v>
      </c>
      <c r="C111" s="33">
        <f t="shared" si="38"/>
        <v>8133.532952476471</v>
      </c>
      <c r="D111" s="33">
        <f t="shared" si="38"/>
        <v>8139.4730897432055</v>
      </c>
      <c r="E111" s="33">
        <f t="shared" si="38"/>
        <v>7776.6879416733655</v>
      </c>
      <c r="F111" s="33">
        <f t="shared" si="38"/>
        <v>7817.220643022849</v>
      </c>
      <c r="G111" s="33">
        <f t="shared" si="38"/>
        <v>7807.873662323722</v>
      </c>
      <c r="H111" s="33">
        <f t="shared" si="38"/>
        <v>8301.865960020556</v>
      </c>
      <c r="I111" s="33">
        <f t="shared" si="38"/>
        <v>8070.899446296342</v>
      </c>
      <c r="J111" s="33">
        <f t="shared" si="38"/>
        <v>8124.09861681754</v>
      </c>
      <c r="K111" s="33">
        <f t="shared" si="38"/>
        <v>7782.366014060685</v>
      </c>
      <c r="L111" s="33">
        <f t="shared" si="38"/>
        <v>8261.682678510291</v>
      </c>
      <c r="M111" s="33">
        <f t="shared" si="38"/>
        <v>8568.997427104006</v>
      </c>
      <c r="N111" s="33">
        <f t="shared" si="38"/>
        <v>8420.319285516029</v>
      </c>
      <c r="O111" s="33">
        <f t="shared" si="38"/>
        <v>8437.440857637794</v>
      </c>
      <c r="P111" s="33">
        <f t="shared" si="38"/>
        <v>8258.363190037704</v>
      </c>
      <c r="Q111" s="33">
        <f t="shared" si="38"/>
        <v>8207.609958391045</v>
      </c>
      <c r="R111" s="33">
        <f t="shared" si="38"/>
        <v>8359.694943411414</v>
      </c>
      <c r="S111" s="29">
        <f t="shared" si="37"/>
        <v>-0.020902180251890168</v>
      </c>
    </row>
    <row r="112" spans="1:19" ht="12.75">
      <c r="A112" s="32" t="s">
        <v>75</v>
      </c>
      <c r="B112" s="33">
        <f aca="true" t="shared" si="39" ref="B112:R112">IF(ISERROR($C102*B89)=TRUE,0,$C102*B89)</f>
        <v>2180.30187064964</v>
      </c>
      <c r="C112" s="33">
        <f t="shared" si="39"/>
        <v>2182.3157683670356</v>
      </c>
      <c r="D112" s="33">
        <f t="shared" si="39"/>
        <v>2220.2988160137365</v>
      </c>
      <c r="E112" s="33">
        <f t="shared" si="39"/>
        <v>2004.062402962174</v>
      </c>
      <c r="F112" s="33">
        <f t="shared" si="39"/>
        <v>1972.9172405884922</v>
      </c>
      <c r="G112" s="33">
        <f t="shared" si="39"/>
        <v>2092.3460587131367</v>
      </c>
      <c r="H112" s="33">
        <f t="shared" si="39"/>
        <v>2028.4165148934742</v>
      </c>
      <c r="I112" s="33">
        <f t="shared" si="39"/>
        <v>1848.6176000775874</v>
      </c>
      <c r="J112" s="33">
        <f t="shared" si="39"/>
        <v>1819.2989960987532</v>
      </c>
      <c r="K112" s="33">
        <f t="shared" si="39"/>
        <v>1724.411629227957</v>
      </c>
      <c r="L112" s="33">
        <f t="shared" si="39"/>
        <v>1693.3133016849124</v>
      </c>
      <c r="M112" s="33">
        <f t="shared" si="39"/>
        <v>1666.8984572055792</v>
      </c>
      <c r="N112" s="33">
        <f t="shared" si="39"/>
        <v>1649.2885608860238</v>
      </c>
      <c r="O112" s="33">
        <f t="shared" si="39"/>
        <v>1417.7839930467617</v>
      </c>
      <c r="P112" s="33">
        <f t="shared" si="39"/>
        <v>1081.5567439029091</v>
      </c>
      <c r="Q112" s="33">
        <f t="shared" si="39"/>
        <v>1061.4646015595865</v>
      </c>
      <c r="R112" s="33">
        <f t="shared" si="39"/>
        <v>988.9174489026947</v>
      </c>
      <c r="S112" s="29">
        <f t="shared" si="37"/>
        <v>-0.5464309496702684</v>
      </c>
    </row>
    <row r="113" spans="1:19" ht="12.75">
      <c r="A113" s="32" t="s">
        <v>76</v>
      </c>
      <c r="B113" s="33">
        <f aca="true" t="shared" si="40" ref="B113:R113">IF(ISERROR($C103*B90)=TRUE,0,$C103*B90)</f>
        <v>1.5667931966604984</v>
      </c>
      <c r="C113" s="33">
        <f t="shared" si="40"/>
        <v>1.570199571078653</v>
      </c>
      <c r="D113" s="33">
        <f t="shared" si="40"/>
        <v>1.4443375122201103</v>
      </c>
      <c r="E113" s="33">
        <f t="shared" si="40"/>
        <v>1.5595980996752132</v>
      </c>
      <c r="F113" s="33">
        <f t="shared" si="40"/>
        <v>1.712989225260065</v>
      </c>
      <c r="G113" s="33">
        <f t="shared" si="40"/>
        <v>1.8195600820566105</v>
      </c>
      <c r="H113" s="33">
        <f t="shared" si="40"/>
        <v>2.114489540608042</v>
      </c>
      <c r="I113" s="33">
        <f t="shared" si="40"/>
        <v>2.283244109997223</v>
      </c>
      <c r="J113" s="33">
        <f t="shared" si="40"/>
        <v>2.424191541279021</v>
      </c>
      <c r="K113" s="33">
        <f t="shared" si="40"/>
        <v>2.7756390080337088</v>
      </c>
      <c r="L113" s="33">
        <f t="shared" si="40"/>
        <v>3.133134527326752</v>
      </c>
      <c r="M113" s="33">
        <f t="shared" si="40"/>
        <v>3.2453710885126767</v>
      </c>
      <c r="N113" s="33">
        <f t="shared" si="40"/>
        <v>3.4377269663704992</v>
      </c>
      <c r="O113" s="33">
        <f t="shared" si="40"/>
        <v>3.645759118336359</v>
      </c>
      <c r="P113" s="33">
        <f t="shared" si="40"/>
        <v>3.7663378209544986</v>
      </c>
      <c r="Q113" s="33">
        <f t="shared" si="40"/>
        <v>4.094427291698985</v>
      </c>
      <c r="R113" s="33">
        <f t="shared" si="40"/>
        <v>4.314520789818921</v>
      </c>
      <c r="S113" s="29">
        <f t="shared" si="37"/>
        <v>1.7537270387789512</v>
      </c>
    </row>
    <row r="114" spans="1:19" ht="12.75">
      <c r="A114" s="32" t="s">
        <v>77</v>
      </c>
      <c r="B114" s="33">
        <f aca="true" t="shared" si="41" ref="B114:R114">IF(ISERROR($C104*B91)=TRUE,0,$C104*B91)</f>
        <v>2.1435055542243058</v>
      </c>
      <c r="C114" s="33">
        <f t="shared" si="41"/>
        <v>2.3001945567260824</v>
      </c>
      <c r="D114" s="33">
        <f t="shared" si="41"/>
        <v>2.4976226998783213</v>
      </c>
      <c r="E114" s="33">
        <f t="shared" si="41"/>
        <v>2.783841277781567</v>
      </c>
      <c r="F114" s="33">
        <f t="shared" si="41"/>
        <v>3.078416602484907</v>
      </c>
      <c r="G114" s="33">
        <f t="shared" si="41"/>
        <v>3.6665226585415756</v>
      </c>
      <c r="H114" s="33">
        <f t="shared" si="41"/>
        <v>4.158526126397155</v>
      </c>
      <c r="I114" s="33">
        <f t="shared" si="41"/>
        <v>4.3653556096995</v>
      </c>
      <c r="J114" s="33">
        <f t="shared" si="41"/>
        <v>4.681867394753089</v>
      </c>
      <c r="K114" s="33">
        <f t="shared" si="41"/>
        <v>5.3410057986105635</v>
      </c>
      <c r="L114" s="33">
        <f t="shared" si="41"/>
        <v>5.9364240081173145</v>
      </c>
      <c r="M114" s="33">
        <f t="shared" si="41"/>
        <v>6.437828816123</v>
      </c>
      <c r="N114" s="33">
        <f t="shared" si="41"/>
        <v>7.674627342537025</v>
      </c>
      <c r="O114" s="33">
        <f t="shared" si="41"/>
        <v>10.171205449065335</v>
      </c>
      <c r="P114" s="33">
        <f t="shared" si="41"/>
        <v>12.990562900747303</v>
      </c>
      <c r="Q114" s="33">
        <f t="shared" si="41"/>
        <v>14.57938938611532</v>
      </c>
      <c r="R114" s="33">
        <f t="shared" si="41"/>
        <v>17.38830090429717</v>
      </c>
      <c r="S114" s="29">
        <f t="shared" si="37"/>
        <v>7.1120857699805065</v>
      </c>
    </row>
    <row r="115" spans="1:19" ht="12.75">
      <c r="A115" s="32" t="s">
        <v>78</v>
      </c>
      <c r="B115" s="33">
        <f aca="true" t="shared" si="42" ref="B115:R115">IF(ISERROR($C105*B92)=TRUE,0,$C105*B92)</f>
        <v>0.06915677240679427</v>
      </c>
      <c r="C115" s="33">
        <f t="shared" si="42"/>
        <v>0.20747031722038278</v>
      </c>
      <c r="D115" s="33">
        <f t="shared" si="42"/>
        <v>0.21669122020795537</v>
      </c>
      <c r="E115" s="33">
        <f t="shared" si="42"/>
        <v>0.14292399630737482</v>
      </c>
      <c r="F115" s="33">
        <f t="shared" si="42"/>
        <v>0.050714966431649126</v>
      </c>
      <c r="G115" s="33">
        <f t="shared" si="42"/>
        <v>0.470266052366201</v>
      </c>
      <c r="H115" s="33">
        <f t="shared" si="42"/>
        <v>0.6224109516611483</v>
      </c>
      <c r="I115" s="33">
        <f t="shared" si="42"/>
        <v>1.558332604899764</v>
      </c>
      <c r="J115" s="33">
        <f t="shared" si="42"/>
        <v>1.9271687244026667</v>
      </c>
      <c r="K115" s="33">
        <f t="shared" si="42"/>
        <v>2.023988205772179</v>
      </c>
      <c r="L115" s="33">
        <f t="shared" si="42"/>
        <v>2.3098361983869284</v>
      </c>
      <c r="M115" s="33">
        <f t="shared" si="42"/>
        <v>2.4389288402129443</v>
      </c>
      <c r="N115" s="33">
        <f t="shared" si="42"/>
        <v>2.9599098590107946</v>
      </c>
      <c r="O115" s="33">
        <f t="shared" si="42"/>
        <v>2.969130761998367</v>
      </c>
      <c r="P115" s="33">
        <f t="shared" si="42"/>
        <v>3.85894790029912</v>
      </c>
      <c r="Q115" s="33">
        <f t="shared" si="42"/>
        <v>0.8022185599188134</v>
      </c>
      <c r="R115" s="33">
        <f t="shared" si="42"/>
        <v>0.9681948136951197</v>
      </c>
      <c r="S115" s="29">
        <f t="shared" si="37"/>
        <v>13</v>
      </c>
    </row>
    <row r="116" spans="1:19" ht="12.75">
      <c r="A116" s="32" t="s">
        <v>59</v>
      </c>
      <c r="B116" s="33">
        <f aca="true" t="shared" si="43" ref="B116:R116">SUM(B110:B115)</f>
        <v>15444.129367277797</v>
      </c>
      <c r="C116" s="33">
        <f t="shared" si="43"/>
        <v>15204.69051471569</v>
      </c>
      <c r="D116" s="33">
        <f t="shared" si="43"/>
        <v>14980.654858120428</v>
      </c>
      <c r="E116" s="33">
        <f t="shared" si="43"/>
        <v>14037.57715846608</v>
      </c>
      <c r="F116" s="33">
        <f t="shared" si="43"/>
        <v>14094.143483508227</v>
      </c>
      <c r="G116" s="33">
        <f t="shared" si="43"/>
        <v>14272.859474991179</v>
      </c>
      <c r="H116" s="33">
        <f t="shared" si="43"/>
        <v>14760.753096243472</v>
      </c>
      <c r="I116" s="33">
        <f t="shared" si="43"/>
        <v>14010.935569534711</v>
      </c>
      <c r="J116" s="33">
        <f t="shared" si="43"/>
        <v>14138.797874002512</v>
      </c>
      <c r="K116" s="33">
        <f t="shared" si="43"/>
        <v>13544.356828799328</v>
      </c>
      <c r="L116" s="33">
        <f t="shared" si="43"/>
        <v>14249.5801970442</v>
      </c>
      <c r="M116" s="33">
        <f t="shared" si="43"/>
        <v>14585.120320005888</v>
      </c>
      <c r="N116" s="33">
        <f t="shared" si="43"/>
        <v>14444.605237436856</v>
      </c>
      <c r="O116" s="33">
        <f t="shared" si="43"/>
        <v>14476.856741434816</v>
      </c>
      <c r="P116" s="33">
        <f t="shared" si="43"/>
        <v>13981.636374997594</v>
      </c>
      <c r="Q116" s="33">
        <f t="shared" si="43"/>
        <v>13790.339661361813</v>
      </c>
      <c r="R116" s="33">
        <f t="shared" si="43"/>
        <v>14032.593235976037</v>
      </c>
      <c r="S116" s="29">
        <f t="shared" si="37"/>
        <v>-0.09139629031419849</v>
      </c>
    </row>
    <row r="117" spans="1:19" ht="12.75">
      <c r="A117" s="32"/>
      <c r="B117" s="33"/>
      <c r="C117" s="33"/>
      <c r="D117" s="33"/>
      <c r="E117" s="33"/>
      <c r="F117" s="33"/>
      <c r="G117" s="33"/>
      <c r="H117" s="33"/>
      <c r="I117" s="33"/>
      <c r="J117" s="33"/>
      <c r="K117" s="33"/>
      <c r="L117" s="33"/>
      <c r="M117" s="33"/>
      <c r="S117" s="29"/>
    </row>
    <row r="118" spans="1:19" ht="12.75">
      <c r="A118" s="32"/>
      <c r="B118" s="16">
        <f aca="true" t="shared" si="44" ref="B118:R118">B116/B93</f>
        <v>0.04566512923347387</v>
      </c>
      <c r="C118" s="16">
        <f t="shared" si="44"/>
        <v>0.04486509367041319</v>
      </c>
      <c r="D118" s="16">
        <f t="shared" si="44"/>
        <v>0.045621404146312314</v>
      </c>
      <c r="E118" s="16">
        <f t="shared" si="44"/>
        <v>0.04493836605628535</v>
      </c>
      <c r="F118" s="16">
        <f t="shared" si="44"/>
        <v>0.04430978013062112</v>
      </c>
      <c r="G118" s="16">
        <f t="shared" si="44"/>
        <v>0.04372999906549662</v>
      </c>
      <c r="H118" s="16">
        <f t="shared" si="44"/>
        <v>0.043192807114872</v>
      </c>
      <c r="I118" s="16">
        <f t="shared" si="44"/>
        <v>0.04241624960503364</v>
      </c>
      <c r="J118" s="16">
        <f t="shared" si="44"/>
        <v>0.0418019468059075</v>
      </c>
      <c r="K118" s="16">
        <f t="shared" si="44"/>
        <v>0.03998877140157579</v>
      </c>
      <c r="L118" s="16">
        <f t="shared" si="44"/>
        <v>0.03943570737855299</v>
      </c>
      <c r="M118" s="16">
        <f t="shared" si="44"/>
        <v>0.039428621726264323</v>
      </c>
      <c r="N118" s="16">
        <f t="shared" si="44"/>
        <v>0.03844738390259425</v>
      </c>
      <c r="O118" s="16">
        <f t="shared" si="44"/>
        <v>0.03730985173699816</v>
      </c>
      <c r="P118" s="16">
        <f t="shared" si="44"/>
        <v>0.03624354568406895</v>
      </c>
      <c r="Q118" s="16">
        <f t="shared" si="44"/>
        <v>0.03522409703466337</v>
      </c>
      <c r="R118" s="16">
        <f t="shared" si="44"/>
        <v>0.03452995340911304</v>
      </c>
      <c r="S118" s="29">
        <f>R118/B118-1</f>
        <v>-0.24384417631732935</v>
      </c>
    </row>
    <row r="120" spans="2:18" ht="12.75">
      <c r="B120" s="9"/>
      <c r="R120" s="9"/>
    </row>
    <row r="121" ht="12.75">
      <c r="A121" s="3" t="s">
        <v>79</v>
      </c>
    </row>
    <row r="122" spans="2:18" s="2" customFormat="1" ht="12.75">
      <c r="B122" s="2">
        <v>1990</v>
      </c>
      <c r="C122" s="2">
        <v>1991</v>
      </c>
      <c r="D122" s="2">
        <v>1992</v>
      </c>
      <c r="E122" s="2">
        <v>1993</v>
      </c>
      <c r="F122" s="2">
        <v>1994</v>
      </c>
      <c r="G122" s="2">
        <v>1995</v>
      </c>
      <c r="H122" s="2">
        <v>1996</v>
      </c>
      <c r="I122" s="2">
        <v>1997</v>
      </c>
      <c r="J122" s="2">
        <v>1998</v>
      </c>
      <c r="K122" s="2">
        <v>1999</v>
      </c>
      <c r="L122" s="2">
        <v>2000</v>
      </c>
      <c r="M122" s="2">
        <v>2001</v>
      </c>
      <c r="N122" s="2">
        <v>2002</v>
      </c>
      <c r="O122" s="2">
        <v>2003</v>
      </c>
      <c r="P122" s="2">
        <v>2004</v>
      </c>
      <c r="Q122" s="2">
        <v>2005</v>
      </c>
      <c r="R122" s="2">
        <v>2006</v>
      </c>
    </row>
    <row r="123" spans="1:18" ht="12.75">
      <c r="A123" t="s">
        <v>80</v>
      </c>
      <c r="B123" s="5">
        <f aca="true" t="shared" si="45" ref="B123:R123">B32</f>
        <v>14194.680408351</v>
      </c>
      <c r="C123" s="5">
        <f t="shared" si="45"/>
        <v>13326.092116688</v>
      </c>
      <c r="D123" s="5">
        <f t="shared" si="45"/>
        <v>12544.914115737001</v>
      </c>
      <c r="E123" s="5">
        <f t="shared" si="45"/>
        <v>11516.368461539001</v>
      </c>
      <c r="F123" s="5">
        <f t="shared" si="45"/>
        <v>10919.26406539</v>
      </c>
      <c r="G123" s="5">
        <f t="shared" si="45"/>
        <v>10218.076700004</v>
      </c>
      <c r="H123" s="5">
        <f t="shared" si="45"/>
        <v>9364.638019326</v>
      </c>
      <c r="I123" s="5">
        <f t="shared" si="45"/>
        <v>9216.231891636002</v>
      </c>
      <c r="J123" s="5">
        <f t="shared" si="45"/>
        <v>8656.222494799002</v>
      </c>
      <c r="K123" s="5">
        <f t="shared" si="45"/>
        <v>7807.844811868</v>
      </c>
      <c r="L123" s="5">
        <f t="shared" si="45"/>
        <v>7354.235751915001</v>
      </c>
      <c r="M123" s="5">
        <f t="shared" si="45"/>
        <v>7182.0298604136</v>
      </c>
      <c r="N123" s="5">
        <f t="shared" si="45"/>
        <v>6636.4714694251</v>
      </c>
      <c r="O123" s="5">
        <f t="shared" si="45"/>
        <v>6100.4357384179</v>
      </c>
      <c r="P123" s="5">
        <f t="shared" si="45"/>
        <v>5624.3087863307</v>
      </c>
      <c r="Q123" s="5">
        <f t="shared" si="45"/>
        <v>5525.9584825727</v>
      </c>
      <c r="R123" s="5">
        <f t="shared" si="45"/>
        <v>5482.8192494626</v>
      </c>
    </row>
    <row r="124" spans="1:18" ht="12.75">
      <c r="A124" t="s">
        <v>81</v>
      </c>
      <c r="B124" s="5">
        <f aca="true" t="shared" si="46" ref="B124:R124">B33</f>
        <v>334940</v>
      </c>
      <c r="C124" s="5">
        <f t="shared" si="46"/>
        <v>335579</v>
      </c>
      <c r="D124" s="5">
        <f t="shared" si="46"/>
        <v>324882</v>
      </c>
      <c r="E124" s="5">
        <f t="shared" si="46"/>
        <v>308612</v>
      </c>
      <c r="F124" s="5">
        <f t="shared" si="46"/>
        <v>314509</v>
      </c>
      <c r="G124" s="5">
        <f t="shared" si="46"/>
        <v>322724</v>
      </c>
      <c r="H124" s="5">
        <f t="shared" si="46"/>
        <v>337732</v>
      </c>
      <c r="I124" s="5">
        <f t="shared" si="46"/>
        <v>326161</v>
      </c>
      <c r="J124" s="5">
        <f t="shared" si="46"/>
        <v>333717</v>
      </c>
      <c r="K124" s="5">
        <f t="shared" si="46"/>
        <v>333712</v>
      </c>
      <c r="L124" s="5">
        <f t="shared" si="46"/>
        <v>357225</v>
      </c>
      <c r="M124" s="5">
        <f t="shared" si="46"/>
        <v>365554</v>
      </c>
      <c r="N124" s="5">
        <f t="shared" si="46"/>
        <v>371031</v>
      </c>
      <c r="O124" s="5">
        <f t="shared" si="46"/>
        <v>382074</v>
      </c>
      <c r="P124" s="5">
        <f t="shared" si="46"/>
        <v>379700</v>
      </c>
      <c r="Q124" s="5">
        <f t="shared" si="46"/>
        <v>385361</v>
      </c>
      <c r="R124" s="5">
        <f t="shared" si="46"/>
        <v>399458</v>
      </c>
    </row>
    <row r="125" spans="1:18" ht="12.75">
      <c r="A125" t="s">
        <v>82</v>
      </c>
      <c r="B125" s="5">
        <f aca="true" t="shared" si="47" ref="B125:R125">B34</f>
        <v>139040.90444258173</v>
      </c>
      <c r="C125" s="5">
        <f t="shared" si="47"/>
        <v>141090.34702430846</v>
      </c>
      <c r="D125" s="5">
        <f t="shared" si="47"/>
        <v>142572.49287510477</v>
      </c>
      <c r="E125" s="5">
        <f t="shared" si="47"/>
        <v>138544.29170159262</v>
      </c>
      <c r="F125" s="5">
        <f t="shared" si="47"/>
        <v>141087.3973176865</v>
      </c>
      <c r="G125" s="5">
        <f t="shared" si="47"/>
        <v>144209.948868399</v>
      </c>
      <c r="H125" s="5">
        <f t="shared" si="47"/>
        <v>150341.4258172674</v>
      </c>
      <c r="I125" s="5">
        <f t="shared" si="47"/>
        <v>148375.0083822297</v>
      </c>
      <c r="J125" s="5">
        <f t="shared" si="47"/>
        <v>151741.88264878458</v>
      </c>
      <c r="K125" s="5">
        <f t="shared" si="47"/>
        <v>151440.2129086337</v>
      </c>
      <c r="L125" s="5">
        <f t="shared" si="47"/>
        <v>157429.64291701594</v>
      </c>
      <c r="M125" s="5">
        <f t="shared" si="47"/>
        <v>165853.24140821458</v>
      </c>
      <c r="N125" s="5">
        <f t="shared" si="47"/>
        <v>168072.25481978207</v>
      </c>
      <c r="O125" s="5">
        <f t="shared" si="47"/>
        <v>175678.44677284156</v>
      </c>
      <c r="P125" s="5">
        <f t="shared" si="47"/>
        <v>176987.1131601006</v>
      </c>
      <c r="Q125" s="5">
        <f t="shared" si="47"/>
        <v>182369.92204526404</v>
      </c>
      <c r="R125" s="5">
        <f t="shared" si="47"/>
        <v>187351.17351215423</v>
      </c>
    </row>
    <row r="126" spans="1:18" ht="12.75">
      <c r="A126" t="s">
        <v>83</v>
      </c>
      <c r="B126" s="5">
        <f aca="true" t="shared" si="48" ref="B126:R126">B35</f>
        <v>250324</v>
      </c>
      <c r="C126" s="5">
        <f t="shared" si="48"/>
        <v>254038</v>
      </c>
      <c r="D126" s="5">
        <f t="shared" si="48"/>
        <v>258549</v>
      </c>
      <c r="E126" s="5">
        <f t="shared" si="48"/>
        <v>259202</v>
      </c>
      <c r="F126" s="5">
        <f t="shared" si="48"/>
        <v>261911</v>
      </c>
      <c r="G126" s="5">
        <f t="shared" si="48"/>
        <v>267909</v>
      </c>
      <c r="H126" s="5">
        <f t="shared" si="48"/>
        <v>276214</v>
      </c>
      <c r="I126" s="5">
        <f t="shared" si="48"/>
        <v>277087</v>
      </c>
      <c r="J126" s="5">
        <f t="shared" si="48"/>
        <v>282198</v>
      </c>
      <c r="K126" s="5">
        <f t="shared" si="48"/>
        <v>283287</v>
      </c>
      <c r="L126" s="5">
        <f t="shared" si="48"/>
        <v>292185</v>
      </c>
      <c r="M126" s="5">
        <f t="shared" si="48"/>
        <v>303920</v>
      </c>
      <c r="N126" s="5">
        <f t="shared" si="48"/>
        <v>304091</v>
      </c>
      <c r="O126" s="5">
        <f t="shared" si="48"/>
        <v>310303</v>
      </c>
      <c r="P126" s="5">
        <f t="shared" si="48"/>
        <v>316544</v>
      </c>
      <c r="Q126" s="5">
        <f t="shared" si="48"/>
        <v>321809</v>
      </c>
      <c r="R126" s="5">
        <f t="shared" si="48"/>
        <v>325188</v>
      </c>
    </row>
    <row r="128" ht="12.75">
      <c r="C128" s="33"/>
    </row>
    <row r="129" spans="2:18" s="2" customFormat="1" ht="12.75">
      <c r="B129" s="2">
        <v>1990</v>
      </c>
      <c r="C129" s="2">
        <v>1991</v>
      </c>
      <c r="D129" s="2">
        <v>1992</v>
      </c>
      <c r="E129" s="2">
        <v>1993</v>
      </c>
      <c r="F129" s="2">
        <v>1994</v>
      </c>
      <c r="G129" s="2">
        <v>1995</v>
      </c>
      <c r="H129" s="2">
        <v>1996</v>
      </c>
      <c r="I129" s="2">
        <v>1997</v>
      </c>
      <c r="J129" s="2">
        <v>1998</v>
      </c>
      <c r="K129" s="2">
        <v>1999</v>
      </c>
      <c r="L129" s="2">
        <v>2000</v>
      </c>
      <c r="M129" s="2">
        <v>2001</v>
      </c>
      <c r="N129" s="2">
        <v>2002</v>
      </c>
      <c r="O129" s="2">
        <v>2003</v>
      </c>
      <c r="P129" s="2">
        <v>2004</v>
      </c>
      <c r="Q129" s="2">
        <v>2005</v>
      </c>
      <c r="R129" s="2">
        <v>2006</v>
      </c>
    </row>
    <row r="130" spans="1:18" ht="12.75">
      <c r="A130" t="s">
        <v>84</v>
      </c>
      <c r="B130" s="5">
        <f aca="true" t="shared" si="49" ref="B130:R130">B57</f>
        <v>14194.680408351</v>
      </c>
      <c r="C130" s="5">
        <f t="shared" si="49"/>
        <v>14405.283638710915</v>
      </c>
      <c r="D130" s="5">
        <f t="shared" si="49"/>
        <v>14661.080938698418</v>
      </c>
      <c r="E130" s="5">
        <f t="shared" si="49"/>
        <v>14698.109454967944</v>
      </c>
      <c r="F130" s="5">
        <f t="shared" si="49"/>
        <v>14851.723927516414</v>
      </c>
      <c r="G130" s="5">
        <f t="shared" si="49"/>
        <v>15191.841906972195</v>
      </c>
      <c r="H130" s="5">
        <f t="shared" si="49"/>
        <v>15662.778855851868</v>
      </c>
      <c r="I130" s="5">
        <f t="shared" si="49"/>
        <v>15712.282523085096</v>
      </c>
      <c r="J130" s="5">
        <f t="shared" si="49"/>
        <v>16002.102962064506</v>
      </c>
      <c r="K130" s="5">
        <f t="shared" si="49"/>
        <v>16063.85495933482</v>
      </c>
      <c r="L130" s="5">
        <f t="shared" si="49"/>
        <v>16568.41811058483</v>
      </c>
      <c r="M130" s="5">
        <f t="shared" si="49"/>
        <v>17233.854004034914</v>
      </c>
      <c r="N130" s="5">
        <f t="shared" si="49"/>
        <v>17243.550598647606</v>
      </c>
      <c r="O130" s="5">
        <f t="shared" si="49"/>
        <v>17595.803497677174</v>
      </c>
      <c r="P130" s="5">
        <f t="shared" si="49"/>
        <v>17949.700848424676</v>
      </c>
      <c r="Q130" s="5">
        <f t="shared" si="49"/>
        <v>18248.253893078676</v>
      </c>
      <c r="R130" s="5">
        <f t="shared" si="49"/>
        <v>18439.86087083478</v>
      </c>
    </row>
    <row r="131" spans="1:18" ht="12.75">
      <c r="A131" t="s">
        <v>42</v>
      </c>
      <c r="B131" s="5">
        <f aca="true" t="shared" si="50" ref="B131:R131">B58-B57</f>
        <v>0</v>
      </c>
      <c r="C131" s="5">
        <f t="shared" si="50"/>
        <v>-1.3757186466973508</v>
      </c>
      <c r="D131" s="5">
        <f t="shared" si="50"/>
        <v>-105.8608076344135</v>
      </c>
      <c r="E131" s="5">
        <f t="shared" si="50"/>
        <v>-554.1282216066083</v>
      </c>
      <c r="F131" s="5">
        <f t="shared" si="50"/>
        <v>-448.11714288399344</v>
      </c>
      <c r="G131" s="5">
        <f t="shared" si="50"/>
        <v>-469.453958633605</v>
      </c>
      <c r="H131" s="5">
        <f t="shared" si="50"/>
        <v>-314.4286694993589</v>
      </c>
      <c r="I131" s="5">
        <f t="shared" si="50"/>
        <v>-564.6838145201618</v>
      </c>
      <c r="J131" s="5">
        <f t="shared" si="50"/>
        <v>-510.7801934436793</v>
      </c>
      <c r="K131" s="5">
        <f t="shared" si="50"/>
        <v>-603.3296424961081</v>
      </c>
      <c r="L131" s="5">
        <f t="shared" si="50"/>
        <v>-496.4321222407616</v>
      </c>
      <c r="M131" s="5">
        <f t="shared" si="50"/>
        <v>-301.9031805209888</v>
      </c>
      <c r="N131" s="5">
        <f t="shared" si="50"/>
        <v>-85.0607841416313</v>
      </c>
      <c r="O131" s="5">
        <f t="shared" si="50"/>
        <v>339.20215100792484</v>
      </c>
      <c r="P131" s="5">
        <f t="shared" si="50"/>
        <v>118.90649972264146</v>
      </c>
      <c r="Q131" s="5">
        <f t="shared" si="50"/>
        <v>369.8842002147976</v>
      </c>
      <c r="R131" s="5">
        <f t="shared" si="50"/>
        <v>686.8129867332682</v>
      </c>
    </row>
    <row r="132" spans="1:18" ht="12.75">
      <c r="A132" s="34" t="s">
        <v>85</v>
      </c>
      <c r="B132" s="5">
        <f aca="true" t="shared" si="51" ref="B132:R132">B131*B52</f>
        <v>0</v>
      </c>
      <c r="C132" s="5">
        <f t="shared" si="51"/>
        <v>-107.0455835329276</v>
      </c>
      <c r="D132" s="5">
        <f t="shared" si="51"/>
        <v>-47.6489559111585</v>
      </c>
      <c r="E132" s="5">
        <f t="shared" si="51"/>
        <v>-331.3759701857171</v>
      </c>
      <c r="F132" s="5">
        <f t="shared" si="51"/>
        <v>-234.43546563381264</v>
      </c>
      <c r="G132" s="5">
        <f t="shared" si="51"/>
        <v>-269.61728486475226</v>
      </c>
      <c r="H132" s="5">
        <f t="shared" si="51"/>
        <v>-436.7605694291524</v>
      </c>
      <c r="I132" s="5">
        <f t="shared" si="51"/>
        <v>-499.5722539379692</v>
      </c>
      <c r="J132" s="5">
        <f t="shared" si="51"/>
        <v>-322.6808308642871</v>
      </c>
      <c r="K132" s="5">
        <f t="shared" si="51"/>
        <v>-377.95806227642885</v>
      </c>
      <c r="L132" s="5">
        <f t="shared" si="51"/>
        <v>-141.3432848825939</v>
      </c>
      <c r="M132" s="5">
        <f t="shared" si="51"/>
        <v>-111.60457293526825</v>
      </c>
      <c r="N132" s="5">
        <f t="shared" si="51"/>
        <v>-208.26998386166883</v>
      </c>
      <c r="O132" s="5">
        <f t="shared" si="51"/>
        <v>-82.12525474004497</v>
      </c>
      <c r="P132" s="5">
        <f t="shared" si="51"/>
        <v>-11.092438538172326</v>
      </c>
      <c r="Q132" s="5">
        <f t="shared" si="51"/>
        <v>266.5974703330875</v>
      </c>
      <c r="R132" s="5">
        <f t="shared" si="51"/>
        <v>639.7524790176935</v>
      </c>
    </row>
    <row r="133" spans="1:19" ht="12.75">
      <c r="A133" s="34" t="s">
        <v>86</v>
      </c>
      <c r="B133" s="5">
        <f aca="true" t="shared" si="52" ref="B133:R133">B131*B53</f>
        <v>0</v>
      </c>
      <c r="C133" s="5">
        <f t="shared" si="52"/>
        <v>105.66986488623024</v>
      </c>
      <c r="D133" s="5">
        <f t="shared" si="52"/>
        <v>-58.211851723255</v>
      </c>
      <c r="E133" s="5">
        <f t="shared" si="52"/>
        <v>-222.75225142089124</v>
      </c>
      <c r="F133" s="5">
        <f t="shared" si="52"/>
        <v>-213.6816772501808</v>
      </c>
      <c r="G133" s="5">
        <f t="shared" si="52"/>
        <v>-199.83667376885276</v>
      </c>
      <c r="H133" s="5">
        <f t="shared" si="52"/>
        <v>122.33189992979348</v>
      </c>
      <c r="I133" s="5">
        <f t="shared" si="52"/>
        <v>-65.11156058219264</v>
      </c>
      <c r="J133" s="5">
        <f t="shared" si="52"/>
        <v>-188.0993625793922</v>
      </c>
      <c r="K133" s="5">
        <f t="shared" si="52"/>
        <v>-225.37158021967934</v>
      </c>
      <c r="L133" s="5">
        <f t="shared" si="52"/>
        <v>-355.08883735816767</v>
      </c>
      <c r="M133" s="5">
        <f t="shared" si="52"/>
        <v>-190.29860758572056</v>
      </c>
      <c r="N133" s="5">
        <f t="shared" si="52"/>
        <v>123.20919972003752</v>
      </c>
      <c r="O133" s="5">
        <f t="shared" si="52"/>
        <v>421.3274057479698</v>
      </c>
      <c r="P133" s="5">
        <f t="shared" si="52"/>
        <v>129.9989382608138</v>
      </c>
      <c r="Q133" s="5">
        <f t="shared" si="52"/>
        <v>103.28672988171013</v>
      </c>
      <c r="R133" s="5">
        <f t="shared" si="52"/>
        <v>47.06050771557462</v>
      </c>
      <c r="S133" s="35">
        <f>R133/R132</f>
        <v>0.07356049293913416</v>
      </c>
    </row>
    <row r="134" spans="1:18" ht="12.75">
      <c r="A134" t="s">
        <v>43</v>
      </c>
      <c r="B134" s="5">
        <f aca="true" t="shared" si="53" ref="B134:R134">B59-B58</f>
        <v>0</v>
      </c>
      <c r="C134" s="5">
        <f t="shared" si="53"/>
        <v>-252.35094647789992</v>
      </c>
      <c r="D134" s="5">
        <f t="shared" si="53"/>
        <v>-13.936854654073613</v>
      </c>
      <c r="E134" s="5">
        <f t="shared" si="53"/>
        <v>-225.10228070738594</v>
      </c>
      <c r="F134" s="5">
        <f t="shared" si="53"/>
        <v>-427.50159390954286</v>
      </c>
      <c r="G134" s="5">
        <f t="shared" si="53"/>
        <v>-623.8838593412074</v>
      </c>
      <c r="H134" s="5">
        <f t="shared" si="53"/>
        <v>-830.9637197292959</v>
      </c>
      <c r="I134" s="5">
        <f t="shared" si="53"/>
        <v>-1077.6871913015384</v>
      </c>
      <c r="J134" s="5">
        <f t="shared" si="53"/>
        <v>-1310.536221052147</v>
      </c>
      <c r="K134" s="5">
        <f t="shared" si="53"/>
        <v>-1921.8050061526083</v>
      </c>
      <c r="L134" s="5">
        <f t="shared" si="53"/>
        <v>-2192.4646321680048</v>
      </c>
      <c r="M134" s="5">
        <f t="shared" si="53"/>
        <v>-2312.404239187883</v>
      </c>
      <c r="N134" s="5">
        <f t="shared" si="53"/>
        <v>-2712.0389632624447</v>
      </c>
      <c r="O134" s="5">
        <f t="shared" si="53"/>
        <v>-3281.540019945405</v>
      </c>
      <c r="P134" s="5">
        <f t="shared" si="53"/>
        <v>-3727.896900972186</v>
      </c>
      <c r="Q134" s="5">
        <f t="shared" si="53"/>
        <v>-4256.915124888819</v>
      </c>
      <c r="R134" s="5">
        <f t="shared" si="53"/>
        <v>-4663.928032488877</v>
      </c>
    </row>
    <row r="135" spans="1:18" ht="12.75">
      <c r="A135" t="s">
        <v>44</v>
      </c>
      <c r="B135" s="5">
        <f aca="true" t="shared" si="54" ref="B135:R135">B60-B59</f>
        <v>0</v>
      </c>
      <c r="C135" s="5">
        <f t="shared" si="54"/>
        <v>-178.95569541867917</v>
      </c>
      <c r="D135" s="5">
        <f t="shared" si="54"/>
        <v>-786.04208755951</v>
      </c>
      <c r="E135" s="5">
        <f t="shared" si="54"/>
        <v>-1048.1246916429081</v>
      </c>
      <c r="F135" s="5">
        <f t="shared" si="54"/>
        <v>-1042.88759002579</v>
      </c>
      <c r="G135" s="5">
        <f t="shared" si="54"/>
        <v>-1001.1175869909475</v>
      </c>
      <c r="H135" s="5">
        <f t="shared" si="54"/>
        <v>-979.2915824528936</v>
      </c>
      <c r="I135" s="5">
        <f t="shared" si="54"/>
        <v>-1230.7043081577704</v>
      </c>
      <c r="J135" s="5">
        <f t="shared" si="54"/>
        <v>-1234.3946033161355</v>
      </c>
      <c r="K135" s="5">
        <f t="shared" si="54"/>
        <v>-1154.068619436921</v>
      </c>
      <c r="L135" s="5">
        <f t="shared" si="54"/>
        <v>-805.6143316002417</v>
      </c>
      <c r="M135" s="5">
        <f t="shared" si="54"/>
        <v>-1243.214308451943</v>
      </c>
      <c r="N135" s="5">
        <f t="shared" si="54"/>
        <v>-1207.5812995558626</v>
      </c>
      <c r="O135" s="5">
        <f t="shared" si="54"/>
        <v>-1423.9202537648962</v>
      </c>
      <c r="P135" s="5">
        <f t="shared" si="54"/>
        <v>-1569.1140162172032</v>
      </c>
      <c r="Q135" s="5">
        <f t="shared" si="54"/>
        <v>-1763.8049429620423</v>
      </c>
      <c r="R135" s="5">
        <f t="shared" si="54"/>
        <v>-1661.830422568968</v>
      </c>
    </row>
    <row r="136" spans="1:18" ht="12.75">
      <c r="A136" t="s">
        <v>45</v>
      </c>
      <c r="B136" s="5">
        <f aca="true" t="shared" si="55" ref="B136:R136">B61-B60</f>
        <v>0</v>
      </c>
      <c r="C136" s="5">
        <f t="shared" si="55"/>
        <v>-646.5091614796384</v>
      </c>
      <c r="D136" s="5">
        <f t="shared" si="55"/>
        <v>-1210.3270731134198</v>
      </c>
      <c r="E136" s="5">
        <f t="shared" si="55"/>
        <v>-1354.3857994720402</v>
      </c>
      <c r="F136" s="5">
        <f t="shared" si="55"/>
        <v>-2013.9535353070878</v>
      </c>
      <c r="G136" s="5">
        <f t="shared" si="55"/>
        <v>-2879.3098020024354</v>
      </c>
      <c r="H136" s="5">
        <f t="shared" si="55"/>
        <v>-4173.45686484432</v>
      </c>
      <c r="I136" s="5">
        <f t="shared" si="55"/>
        <v>-3622.9753174696234</v>
      </c>
      <c r="J136" s="5">
        <f t="shared" si="55"/>
        <v>-4290.169449453542</v>
      </c>
      <c r="K136" s="5">
        <f t="shared" si="55"/>
        <v>-4576.806879381183</v>
      </c>
      <c r="L136" s="5">
        <f t="shared" si="55"/>
        <v>-5719.67127266082</v>
      </c>
      <c r="M136" s="5">
        <f t="shared" si="55"/>
        <v>-6194.3024154605</v>
      </c>
      <c r="N136" s="5">
        <f t="shared" si="55"/>
        <v>-6602.398082262567</v>
      </c>
      <c r="O136" s="5">
        <f t="shared" si="55"/>
        <v>-7129.109636556897</v>
      </c>
      <c r="P136" s="5">
        <f t="shared" si="55"/>
        <v>-7147.2876446272285</v>
      </c>
      <c r="Q136" s="5">
        <f t="shared" si="55"/>
        <v>-7071.459542869912</v>
      </c>
      <c r="R136" s="5">
        <f t="shared" si="55"/>
        <v>-7318.096153047602</v>
      </c>
    </row>
    <row r="137" spans="1:18" ht="12.75">
      <c r="A137" t="s">
        <v>49</v>
      </c>
      <c r="B137" s="5">
        <f aca="true" t="shared" si="56" ref="B137:R137">B62</f>
        <v>14194.680408351</v>
      </c>
      <c r="C137" s="5">
        <f t="shared" si="56"/>
        <v>13326.092116688</v>
      </c>
      <c r="D137" s="5">
        <f t="shared" si="56"/>
        <v>12544.914115737001</v>
      </c>
      <c r="E137" s="5">
        <f t="shared" si="56"/>
        <v>11516.368461539001</v>
      </c>
      <c r="F137" s="5">
        <f t="shared" si="56"/>
        <v>10919.26406539</v>
      </c>
      <c r="G137" s="5">
        <f t="shared" si="56"/>
        <v>10218.076700004</v>
      </c>
      <c r="H137" s="5">
        <f t="shared" si="56"/>
        <v>9364.638019326</v>
      </c>
      <c r="I137" s="5">
        <f t="shared" si="56"/>
        <v>9216.231891636002</v>
      </c>
      <c r="J137" s="5">
        <f t="shared" si="56"/>
        <v>8656.222494799002</v>
      </c>
      <c r="K137" s="5">
        <f t="shared" si="56"/>
        <v>7807.844811868</v>
      </c>
      <c r="L137" s="5">
        <f t="shared" si="56"/>
        <v>7354.235751915001</v>
      </c>
      <c r="M137" s="5">
        <f t="shared" si="56"/>
        <v>7182.0298604136</v>
      </c>
      <c r="N137" s="5">
        <f t="shared" si="56"/>
        <v>6636.4714694251</v>
      </c>
      <c r="O137" s="5">
        <f t="shared" si="56"/>
        <v>6100.4357384179</v>
      </c>
      <c r="P137" s="5">
        <f t="shared" si="56"/>
        <v>5624.3087863307</v>
      </c>
      <c r="Q137" s="5">
        <f t="shared" si="56"/>
        <v>5525.9584825727</v>
      </c>
      <c r="R137" s="5">
        <f t="shared" si="56"/>
        <v>5482.8192494626</v>
      </c>
    </row>
    <row r="139" ht="12.75">
      <c r="C139" s="33"/>
    </row>
    <row r="142" ht="12.75">
      <c r="A142" t="s">
        <v>87</v>
      </c>
    </row>
    <row r="143" spans="2:3" ht="12.75">
      <c r="B143" t="s">
        <v>88</v>
      </c>
      <c r="C143" t="s">
        <v>89</v>
      </c>
    </row>
    <row r="144" spans="1:3" ht="12.75">
      <c r="A144" t="s">
        <v>90</v>
      </c>
      <c r="B144">
        <f>B57</f>
        <v>14194.680408351</v>
      </c>
      <c r="C144">
        <v>0</v>
      </c>
    </row>
    <row r="145" spans="1:3" ht="12.75">
      <c r="A145" t="str">
        <f>A75</f>
        <v>Change due to electricity consumption</v>
      </c>
      <c r="B145">
        <f>Q57</f>
        <v>18248.253893078676</v>
      </c>
      <c r="C145">
        <f>B144</f>
        <v>14194.680408351</v>
      </c>
    </row>
    <row r="146" spans="1:3" ht="12.75">
      <c r="A146" t="str">
        <f>A76</f>
        <v>Change due to share of nuclear and renewables</v>
      </c>
      <c r="B146">
        <f>Q58</f>
        <v>18618.138093293474</v>
      </c>
      <c r="C146">
        <f>B145</f>
        <v>18248.253893078676</v>
      </c>
    </row>
    <row r="147" spans="1:3" ht="12.75">
      <c r="A147" t="str">
        <f>A77</f>
        <v>Change due to fossil fuel switching</v>
      </c>
      <c r="B147">
        <f>Q59</f>
        <v>14361.222968404654</v>
      </c>
      <c r="C147">
        <f>B146</f>
        <v>18618.138093293474</v>
      </c>
    </row>
    <row r="148" spans="1:3" ht="12.75">
      <c r="A148" t="str">
        <f>A78</f>
        <v>Change due to efficiency improvement</v>
      </c>
      <c r="B148">
        <f>Q60</f>
        <v>12597.418025442612</v>
      </c>
      <c r="C148">
        <f>B147</f>
        <v>14361.222968404654</v>
      </c>
    </row>
    <row r="149" spans="1:3" ht="12.75">
      <c r="A149" t="str">
        <f>A79</f>
        <v>Change due to abatement</v>
      </c>
      <c r="B149">
        <f>Q61</f>
        <v>5525.9584825727</v>
      </c>
      <c r="C149">
        <f>B148</f>
        <v>12597.418025442612</v>
      </c>
    </row>
    <row r="150" spans="1:3" ht="12.75">
      <c r="A150" t="s">
        <v>91</v>
      </c>
      <c r="B150">
        <f>B149</f>
        <v>5525.9584825727</v>
      </c>
      <c r="C150">
        <f>B144</f>
        <v>14194.680408351</v>
      </c>
    </row>
    <row r="153" s="36" customFormat="1" ht="12.75">
      <c r="A153" s="36" t="s">
        <v>92</v>
      </c>
    </row>
    <row r="154" spans="2:18" s="36" customFormat="1" ht="12.75">
      <c r="B154" s="36">
        <v>1990</v>
      </c>
      <c r="C154" s="36">
        <v>1991</v>
      </c>
      <c r="D154" s="36">
        <v>1992</v>
      </c>
      <c r="E154" s="36">
        <v>1993</v>
      </c>
      <c r="F154" s="36">
        <v>1994</v>
      </c>
      <c r="G154" s="36">
        <v>1995</v>
      </c>
      <c r="H154" s="36">
        <v>1996</v>
      </c>
      <c r="I154" s="36">
        <v>1997</v>
      </c>
      <c r="J154" s="36">
        <v>1998</v>
      </c>
      <c r="K154" s="36">
        <v>1999</v>
      </c>
      <c r="L154" s="36">
        <v>2000</v>
      </c>
      <c r="M154" s="36">
        <v>2001</v>
      </c>
      <c r="N154" s="36">
        <v>2002</v>
      </c>
      <c r="O154" s="36">
        <v>2003</v>
      </c>
      <c r="P154" s="36">
        <v>2004</v>
      </c>
      <c r="Q154" s="36">
        <v>2005</v>
      </c>
      <c r="R154" s="36">
        <v>2006</v>
      </c>
    </row>
    <row r="155" spans="1:18" s="36" customFormat="1" ht="12.75">
      <c r="A155" s="36" t="s">
        <v>93</v>
      </c>
      <c r="B155" s="37">
        <f aca="true" t="shared" si="57" ref="B155:R155">B66</f>
        <v>14194.680408351</v>
      </c>
      <c r="C155" s="37">
        <f t="shared" si="57"/>
        <v>14405.283638710915</v>
      </c>
      <c r="D155" s="37">
        <f t="shared" si="57"/>
        <v>14661.080938698418</v>
      </c>
      <c r="E155" s="37">
        <f t="shared" si="57"/>
        <v>14698.109454967944</v>
      </c>
      <c r="F155" s="37">
        <f t="shared" si="57"/>
        <v>14851.723927516414</v>
      </c>
      <c r="G155" s="37">
        <f t="shared" si="57"/>
        <v>15191.841906972195</v>
      </c>
      <c r="H155" s="37">
        <f t="shared" si="57"/>
        <v>15662.778855851868</v>
      </c>
      <c r="I155" s="37">
        <f t="shared" si="57"/>
        <v>15712.282523085096</v>
      </c>
      <c r="J155" s="37">
        <f t="shared" si="57"/>
        <v>16002.102962064506</v>
      </c>
      <c r="K155" s="37">
        <f t="shared" si="57"/>
        <v>16063.85495933482</v>
      </c>
      <c r="L155" s="37">
        <f t="shared" si="57"/>
        <v>16568.41811058483</v>
      </c>
      <c r="M155" s="37">
        <f t="shared" si="57"/>
        <v>17233.854004034914</v>
      </c>
      <c r="N155" s="37">
        <f t="shared" si="57"/>
        <v>17243.550598647606</v>
      </c>
      <c r="O155" s="37">
        <f t="shared" si="57"/>
        <v>17595.803497677174</v>
      </c>
      <c r="P155" s="37">
        <f t="shared" si="57"/>
        <v>17949.700848424676</v>
      </c>
      <c r="Q155" s="37">
        <f t="shared" si="57"/>
        <v>18248.253893078676</v>
      </c>
      <c r="R155" s="37">
        <f t="shared" si="57"/>
        <v>18439.86087083478</v>
      </c>
    </row>
    <row r="156" spans="1:18" s="36" customFormat="1" ht="12.75">
      <c r="A156" s="36" t="s">
        <v>94</v>
      </c>
      <c r="B156" s="37">
        <f aca="true" t="shared" si="58" ref="B156:K160">B155+B132</f>
        <v>14194.680408351</v>
      </c>
      <c r="C156" s="37">
        <f t="shared" si="58"/>
        <v>14298.238055177986</v>
      </c>
      <c r="D156" s="37">
        <f t="shared" si="58"/>
        <v>14613.43198278726</v>
      </c>
      <c r="E156" s="37">
        <f t="shared" si="58"/>
        <v>14366.733484782226</v>
      </c>
      <c r="F156" s="37">
        <f t="shared" si="58"/>
        <v>14617.288461882601</v>
      </c>
      <c r="G156" s="37">
        <f t="shared" si="58"/>
        <v>14922.224622107442</v>
      </c>
      <c r="H156" s="37">
        <f t="shared" si="58"/>
        <v>15226.018286422715</v>
      </c>
      <c r="I156" s="37">
        <f t="shared" si="58"/>
        <v>15212.710269147126</v>
      </c>
      <c r="J156" s="37">
        <f t="shared" si="58"/>
        <v>15679.42213120022</v>
      </c>
      <c r="K156" s="37">
        <f t="shared" si="58"/>
        <v>15685.89689705839</v>
      </c>
      <c r="L156" s="37">
        <f aca="true" t="shared" si="59" ref="L156:R160">L155+L132</f>
        <v>16427.074825702235</v>
      </c>
      <c r="M156" s="37">
        <f t="shared" si="59"/>
        <v>17122.249431099644</v>
      </c>
      <c r="N156" s="37">
        <f t="shared" si="59"/>
        <v>17035.280614785937</v>
      </c>
      <c r="O156" s="37">
        <f t="shared" si="59"/>
        <v>17513.67824293713</v>
      </c>
      <c r="P156" s="37">
        <f t="shared" si="59"/>
        <v>17938.608409886503</v>
      </c>
      <c r="Q156" s="37">
        <f t="shared" si="59"/>
        <v>18514.851363411763</v>
      </c>
      <c r="R156" s="37">
        <f t="shared" si="59"/>
        <v>19079.613349852472</v>
      </c>
    </row>
    <row r="157" spans="1:18" s="36" customFormat="1" ht="12.75">
      <c r="A157" s="36" t="s">
        <v>43</v>
      </c>
      <c r="B157" s="37">
        <f t="shared" si="58"/>
        <v>14194.680408351</v>
      </c>
      <c r="C157" s="37">
        <f t="shared" si="58"/>
        <v>14403.907920064215</v>
      </c>
      <c r="D157" s="37">
        <f t="shared" si="58"/>
        <v>14555.220131064005</v>
      </c>
      <c r="E157" s="37">
        <f t="shared" si="58"/>
        <v>14143.981233361335</v>
      </c>
      <c r="F157" s="37">
        <f t="shared" si="58"/>
        <v>14403.60678463242</v>
      </c>
      <c r="G157" s="37">
        <f t="shared" si="58"/>
        <v>14722.38794833859</v>
      </c>
      <c r="H157" s="37">
        <f t="shared" si="58"/>
        <v>15348.350186352509</v>
      </c>
      <c r="I157" s="37">
        <f t="shared" si="58"/>
        <v>15147.598708564934</v>
      </c>
      <c r="J157" s="37">
        <f t="shared" si="58"/>
        <v>15491.322768620827</v>
      </c>
      <c r="K157" s="37">
        <f t="shared" si="58"/>
        <v>15460.52531683871</v>
      </c>
      <c r="L157" s="37">
        <f t="shared" si="59"/>
        <v>16071.985988344068</v>
      </c>
      <c r="M157" s="37">
        <f t="shared" si="59"/>
        <v>16931.950823513926</v>
      </c>
      <c r="N157" s="37">
        <f t="shared" si="59"/>
        <v>17158.489814505974</v>
      </c>
      <c r="O157" s="37">
        <f t="shared" si="59"/>
        <v>17935.0056486851</v>
      </c>
      <c r="P157" s="37">
        <f t="shared" si="59"/>
        <v>18068.607348147318</v>
      </c>
      <c r="Q157" s="37">
        <f t="shared" si="59"/>
        <v>18618.138093293474</v>
      </c>
      <c r="R157" s="37">
        <f t="shared" si="59"/>
        <v>19126.673857568047</v>
      </c>
    </row>
    <row r="158" spans="1:18" s="36" customFormat="1" ht="12.75">
      <c r="A158" s="36" t="s">
        <v>44</v>
      </c>
      <c r="B158" s="37">
        <f t="shared" si="58"/>
        <v>14194.680408351</v>
      </c>
      <c r="C158" s="37">
        <f t="shared" si="58"/>
        <v>14151.556973586316</v>
      </c>
      <c r="D158" s="37">
        <f t="shared" si="58"/>
        <v>14541.283276409931</v>
      </c>
      <c r="E158" s="37">
        <f t="shared" si="58"/>
        <v>13918.87895265395</v>
      </c>
      <c r="F158" s="37">
        <f t="shared" si="58"/>
        <v>13976.105190722878</v>
      </c>
      <c r="G158" s="37">
        <f t="shared" si="58"/>
        <v>14098.504088997382</v>
      </c>
      <c r="H158" s="37">
        <f t="shared" si="58"/>
        <v>14517.386466623213</v>
      </c>
      <c r="I158" s="37">
        <f t="shared" si="58"/>
        <v>14069.911517263396</v>
      </c>
      <c r="J158" s="37">
        <f t="shared" si="58"/>
        <v>14180.78654756868</v>
      </c>
      <c r="K158" s="37">
        <f t="shared" si="58"/>
        <v>13538.720310686102</v>
      </c>
      <c r="L158" s="37">
        <f t="shared" si="59"/>
        <v>13879.521356176063</v>
      </c>
      <c r="M158" s="37">
        <f t="shared" si="59"/>
        <v>14619.546584326043</v>
      </c>
      <c r="N158" s="37">
        <f t="shared" si="59"/>
        <v>14446.45085124353</v>
      </c>
      <c r="O158" s="37">
        <f t="shared" si="59"/>
        <v>14653.465628739694</v>
      </c>
      <c r="P158" s="37">
        <f t="shared" si="59"/>
        <v>14340.710447175132</v>
      </c>
      <c r="Q158" s="37">
        <f t="shared" si="59"/>
        <v>14361.222968404654</v>
      </c>
      <c r="R158" s="37">
        <f t="shared" si="59"/>
        <v>14462.74582507917</v>
      </c>
    </row>
    <row r="159" spans="1:18" s="36" customFormat="1" ht="12.75">
      <c r="A159" s="36" t="s">
        <v>45</v>
      </c>
      <c r="B159" s="37">
        <f t="shared" si="58"/>
        <v>14194.680408351</v>
      </c>
      <c r="C159" s="37">
        <f t="shared" si="58"/>
        <v>13972.601278167636</v>
      </c>
      <c r="D159" s="37">
        <f t="shared" si="58"/>
        <v>13755.241188850421</v>
      </c>
      <c r="E159" s="37">
        <f t="shared" si="58"/>
        <v>12870.754261011041</v>
      </c>
      <c r="F159" s="37">
        <f t="shared" si="58"/>
        <v>12933.217600697088</v>
      </c>
      <c r="G159" s="37">
        <f t="shared" si="58"/>
        <v>13097.386502006435</v>
      </c>
      <c r="H159" s="37">
        <f t="shared" si="58"/>
        <v>13538.09488417032</v>
      </c>
      <c r="I159" s="37">
        <f t="shared" si="58"/>
        <v>12839.207209105625</v>
      </c>
      <c r="J159" s="37">
        <f t="shared" si="58"/>
        <v>12946.391944252544</v>
      </c>
      <c r="K159" s="37">
        <f t="shared" si="58"/>
        <v>12384.65169124918</v>
      </c>
      <c r="L159" s="37">
        <f t="shared" si="59"/>
        <v>13073.907024575821</v>
      </c>
      <c r="M159" s="37">
        <f t="shared" si="59"/>
        <v>13376.3322758741</v>
      </c>
      <c r="N159" s="37">
        <f t="shared" si="59"/>
        <v>13238.869551687667</v>
      </c>
      <c r="O159" s="37">
        <f t="shared" si="59"/>
        <v>13229.545374974798</v>
      </c>
      <c r="P159" s="37">
        <f t="shared" si="59"/>
        <v>12771.596430957929</v>
      </c>
      <c r="Q159" s="37">
        <f t="shared" si="59"/>
        <v>12597.418025442612</v>
      </c>
      <c r="R159" s="37">
        <f t="shared" si="59"/>
        <v>12800.915402510202</v>
      </c>
    </row>
    <row r="160" spans="1:18" s="36" customFormat="1" ht="12.75">
      <c r="A160" s="36" t="s">
        <v>49</v>
      </c>
      <c r="B160" s="37">
        <f t="shared" si="58"/>
        <v>14194.680408351</v>
      </c>
      <c r="C160" s="37">
        <f t="shared" si="58"/>
        <v>13326.092116687998</v>
      </c>
      <c r="D160" s="37">
        <f t="shared" si="58"/>
        <v>12544.914115737001</v>
      </c>
      <c r="E160" s="37">
        <f t="shared" si="58"/>
        <v>11516.368461539001</v>
      </c>
      <c r="F160" s="37">
        <f t="shared" si="58"/>
        <v>10919.26406539</v>
      </c>
      <c r="G160" s="37">
        <f t="shared" si="58"/>
        <v>10218.076700004</v>
      </c>
      <c r="H160" s="37">
        <f t="shared" si="58"/>
        <v>9364.638019326</v>
      </c>
      <c r="I160" s="37">
        <f t="shared" si="58"/>
        <v>9216.231891636002</v>
      </c>
      <c r="J160" s="37">
        <f t="shared" si="58"/>
        <v>8656.222494799002</v>
      </c>
      <c r="K160" s="37">
        <f t="shared" si="58"/>
        <v>7807.844811867998</v>
      </c>
      <c r="L160" s="37">
        <f t="shared" si="59"/>
        <v>7354.235751915001</v>
      </c>
      <c r="M160" s="37">
        <f t="shared" si="59"/>
        <v>7182.0298604136</v>
      </c>
      <c r="N160" s="37">
        <f t="shared" si="59"/>
        <v>6636.4714694251</v>
      </c>
      <c r="O160" s="37">
        <f t="shared" si="59"/>
        <v>6100.4357384179</v>
      </c>
      <c r="P160" s="37">
        <f t="shared" si="59"/>
        <v>5624.3087863307</v>
      </c>
      <c r="Q160" s="37">
        <f t="shared" si="59"/>
        <v>5525.9584825727</v>
      </c>
      <c r="R160" s="37">
        <f t="shared" si="59"/>
        <v>5482.8192494626</v>
      </c>
    </row>
    <row r="162" spans="2:18" s="40" customFormat="1" ht="12.75">
      <c r="B162" s="40">
        <v>1990</v>
      </c>
      <c r="C162" s="40">
        <v>1991</v>
      </c>
      <c r="D162" s="40">
        <v>1992</v>
      </c>
      <c r="E162" s="40">
        <v>1993</v>
      </c>
      <c r="F162" s="40">
        <v>1994</v>
      </c>
      <c r="G162" s="40">
        <v>1995</v>
      </c>
      <c r="H162" s="40">
        <v>1996</v>
      </c>
      <c r="I162" s="40">
        <v>1997</v>
      </c>
      <c r="J162" s="40">
        <v>1998</v>
      </c>
      <c r="K162" s="40">
        <v>1999</v>
      </c>
      <c r="L162" s="40">
        <v>2000</v>
      </c>
      <c r="M162" s="40">
        <v>2001</v>
      </c>
      <c r="N162" s="40">
        <v>2002</v>
      </c>
      <c r="O162" s="40">
        <v>2003</v>
      </c>
      <c r="P162" s="40">
        <v>2004</v>
      </c>
      <c r="Q162" s="40">
        <v>2005</v>
      </c>
      <c r="R162" s="40">
        <v>2006</v>
      </c>
    </row>
    <row r="163" spans="1:18" s="40" customFormat="1" ht="12.75">
      <c r="A163" s="40" t="s">
        <v>93</v>
      </c>
      <c r="B163" s="41">
        <f aca="true" t="shared" si="60" ref="B163:R163">B155-B156</f>
        <v>0</v>
      </c>
      <c r="C163" s="41">
        <f t="shared" si="60"/>
        <v>107.0455835329285</v>
      </c>
      <c r="D163" s="41">
        <f t="shared" si="60"/>
        <v>47.64895591115783</v>
      </c>
      <c r="E163" s="41">
        <f t="shared" si="60"/>
        <v>331.37597018571796</v>
      </c>
      <c r="F163" s="41">
        <f t="shared" si="60"/>
        <v>234.43546563381278</v>
      </c>
      <c r="G163" s="41">
        <f t="shared" si="60"/>
        <v>269.61728486475295</v>
      </c>
      <c r="H163" s="41">
        <f t="shared" si="60"/>
        <v>436.7605694291524</v>
      </c>
      <c r="I163" s="41">
        <f t="shared" si="60"/>
        <v>499.57225393796944</v>
      </c>
      <c r="J163" s="41">
        <f t="shared" si="60"/>
        <v>322.6808308642867</v>
      </c>
      <c r="K163" s="41">
        <f t="shared" si="60"/>
        <v>377.9580622764297</v>
      </c>
      <c r="L163" s="41">
        <f t="shared" si="60"/>
        <v>141.34328488259416</v>
      </c>
      <c r="M163" s="41">
        <f t="shared" si="60"/>
        <v>111.60457293526997</v>
      </c>
      <c r="N163" s="41">
        <f t="shared" si="60"/>
        <v>208.26998386166815</v>
      </c>
      <c r="O163" s="41">
        <f t="shared" si="60"/>
        <v>82.1252547400436</v>
      </c>
      <c r="P163" s="41">
        <f t="shared" si="60"/>
        <v>11.092438538173155</v>
      </c>
      <c r="Q163" s="41">
        <f t="shared" si="60"/>
        <v>-266.5974703330867</v>
      </c>
      <c r="R163" s="41">
        <f t="shared" si="60"/>
        <v>-639.752479017694</v>
      </c>
    </row>
    <row r="164" spans="1:18" s="40" customFormat="1" ht="12.75">
      <c r="A164" s="40" t="s">
        <v>94</v>
      </c>
      <c r="B164" s="41">
        <f aca="true" t="shared" si="61" ref="B164:R164">B156-B157</f>
        <v>0</v>
      </c>
      <c r="C164" s="41">
        <f t="shared" si="61"/>
        <v>-105.66986488622933</v>
      </c>
      <c r="D164" s="41">
        <f t="shared" si="61"/>
        <v>58.21185172325568</v>
      </c>
      <c r="E164" s="41">
        <f t="shared" si="61"/>
        <v>222.7522514208904</v>
      </c>
      <c r="F164" s="41">
        <f t="shared" si="61"/>
        <v>213.68167725018066</v>
      </c>
      <c r="G164" s="41">
        <f t="shared" si="61"/>
        <v>199.83667376885205</v>
      </c>
      <c r="H164" s="41">
        <f t="shared" si="61"/>
        <v>-122.33189992979351</v>
      </c>
      <c r="I164" s="41">
        <f t="shared" si="61"/>
        <v>65.1115605821924</v>
      </c>
      <c r="J164" s="41">
        <f t="shared" si="61"/>
        <v>188.09936257939262</v>
      </c>
      <c r="K164" s="41">
        <f t="shared" si="61"/>
        <v>225.37158021968025</v>
      </c>
      <c r="L164" s="41">
        <f t="shared" si="61"/>
        <v>355.08883735816744</v>
      </c>
      <c r="M164" s="41">
        <f t="shared" si="61"/>
        <v>190.29860758571886</v>
      </c>
      <c r="N164" s="41">
        <f t="shared" si="61"/>
        <v>-123.20919972003685</v>
      </c>
      <c r="O164" s="41">
        <f t="shared" si="61"/>
        <v>-421.32740574796844</v>
      </c>
      <c r="P164" s="41">
        <f t="shared" si="61"/>
        <v>-129.9989382608146</v>
      </c>
      <c r="Q164" s="41">
        <f t="shared" si="61"/>
        <v>-103.28672988171093</v>
      </c>
      <c r="R164" s="41">
        <f t="shared" si="61"/>
        <v>-47.060507715574204</v>
      </c>
    </row>
    <row r="165" spans="1:18" s="40" customFormat="1" ht="12.75">
      <c r="A165" s="40" t="s">
        <v>43</v>
      </c>
      <c r="B165" s="41">
        <f aca="true" t="shared" si="62" ref="B165:R165">B157-B158</f>
        <v>0</v>
      </c>
      <c r="C165" s="41">
        <f t="shared" si="62"/>
        <v>252.35094647789992</v>
      </c>
      <c r="D165" s="41">
        <f t="shared" si="62"/>
        <v>13.936854654073613</v>
      </c>
      <c r="E165" s="41">
        <f t="shared" si="62"/>
        <v>225.10228070738594</v>
      </c>
      <c r="F165" s="41">
        <f t="shared" si="62"/>
        <v>427.50159390954286</v>
      </c>
      <c r="G165" s="41">
        <f t="shared" si="62"/>
        <v>623.8838593412074</v>
      </c>
      <c r="H165" s="41">
        <f t="shared" si="62"/>
        <v>830.9637197292959</v>
      </c>
      <c r="I165" s="41">
        <f t="shared" si="62"/>
        <v>1077.6871913015384</v>
      </c>
      <c r="J165" s="41">
        <f t="shared" si="62"/>
        <v>1310.536221052147</v>
      </c>
      <c r="K165" s="41">
        <f t="shared" si="62"/>
        <v>1921.8050061526083</v>
      </c>
      <c r="L165" s="41">
        <f t="shared" si="62"/>
        <v>2192.4646321680048</v>
      </c>
      <c r="M165" s="41">
        <f t="shared" si="62"/>
        <v>2312.404239187883</v>
      </c>
      <c r="N165" s="41">
        <f t="shared" si="62"/>
        <v>2712.0389632624447</v>
      </c>
      <c r="O165" s="41">
        <f t="shared" si="62"/>
        <v>3281.540019945405</v>
      </c>
      <c r="P165" s="41">
        <f t="shared" si="62"/>
        <v>3727.896900972186</v>
      </c>
      <c r="Q165" s="41">
        <f t="shared" si="62"/>
        <v>4256.915124888819</v>
      </c>
      <c r="R165" s="41">
        <f t="shared" si="62"/>
        <v>4663.928032488877</v>
      </c>
    </row>
    <row r="166" spans="1:18" s="40" customFormat="1" ht="12.75">
      <c r="A166" s="40" t="s">
        <v>44</v>
      </c>
      <c r="B166" s="41">
        <f aca="true" t="shared" si="63" ref="B166:R166">B158-B159</f>
        <v>0</v>
      </c>
      <c r="C166" s="41">
        <f t="shared" si="63"/>
        <v>178.95569541867917</v>
      </c>
      <c r="D166" s="41">
        <f t="shared" si="63"/>
        <v>786.04208755951</v>
      </c>
      <c r="E166" s="41">
        <f t="shared" si="63"/>
        <v>1048.1246916429081</v>
      </c>
      <c r="F166" s="41">
        <f t="shared" si="63"/>
        <v>1042.88759002579</v>
      </c>
      <c r="G166" s="41">
        <f t="shared" si="63"/>
        <v>1001.1175869909475</v>
      </c>
      <c r="H166" s="41">
        <f t="shared" si="63"/>
        <v>979.2915824528936</v>
      </c>
      <c r="I166" s="41">
        <f t="shared" si="63"/>
        <v>1230.7043081577704</v>
      </c>
      <c r="J166" s="41">
        <f t="shared" si="63"/>
        <v>1234.3946033161355</v>
      </c>
      <c r="K166" s="41">
        <f t="shared" si="63"/>
        <v>1154.068619436921</v>
      </c>
      <c r="L166" s="41">
        <f t="shared" si="63"/>
        <v>805.6143316002417</v>
      </c>
      <c r="M166" s="41">
        <f t="shared" si="63"/>
        <v>1243.214308451943</v>
      </c>
      <c r="N166" s="41">
        <f t="shared" si="63"/>
        <v>1207.5812995558626</v>
      </c>
      <c r="O166" s="41">
        <f t="shared" si="63"/>
        <v>1423.9202537648962</v>
      </c>
      <c r="P166" s="41">
        <f t="shared" si="63"/>
        <v>1569.1140162172032</v>
      </c>
      <c r="Q166" s="41">
        <f t="shared" si="63"/>
        <v>1763.8049429620423</v>
      </c>
      <c r="R166" s="41">
        <f t="shared" si="63"/>
        <v>1661.830422568968</v>
      </c>
    </row>
    <row r="167" spans="1:18" s="40" customFormat="1" ht="12.75">
      <c r="A167" s="40" t="s">
        <v>45</v>
      </c>
      <c r="B167" s="41">
        <f aca="true" t="shared" si="64" ref="B167:R167">B159-B160</f>
        <v>0</v>
      </c>
      <c r="C167" s="41">
        <f t="shared" si="64"/>
        <v>646.5091614796384</v>
      </c>
      <c r="D167" s="41">
        <f t="shared" si="64"/>
        <v>1210.3270731134198</v>
      </c>
      <c r="E167" s="41">
        <f t="shared" si="64"/>
        <v>1354.3857994720402</v>
      </c>
      <c r="F167" s="41">
        <f t="shared" si="64"/>
        <v>2013.9535353070878</v>
      </c>
      <c r="G167" s="41">
        <f t="shared" si="64"/>
        <v>2879.3098020024354</v>
      </c>
      <c r="H167" s="41">
        <f t="shared" si="64"/>
        <v>4173.45686484432</v>
      </c>
      <c r="I167" s="41">
        <f t="shared" si="64"/>
        <v>3622.9753174696234</v>
      </c>
      <c r="J167" s="41">
        <f t="shared" si="64"/>
        <v>4290.169449453542</v>
      </c>
      <c r="K167" s="41">
        <f t="shared" si="64"/>
        <v>4576.806879381183</v>
      </c>
      <c r="L167" s="41">
        <f t="shared" si="64"/>
        <v>5719.67127266082</v>
      </c>
      <c r="M167" s="41">
        <f t="shared" si="64"/>
        <v>6194.3024154605</v>
      </c>
      <c r="N167" s="41">
        <f t="shared" si="64"/>
        <v>6602.398082262567</v>
      </c>
      <c r="O167" s="41">
        <f t="shared" si="64"/>
        <v>7129.109636556897</v>
      </c>
      <c r="P167" s="41">
        <f t="shared" si="64"/>
        <v>7147.2876446272285</v>
      </c>
      <c r="Q167" s="41">
        <f t="shared" si="64"/>
        <v>7071.459542869912</v>
      </c>
      <c r="R167" s="41">
        <f t="shared" si="64"/>
        <v>7318.096153047602</v>
      </c>
    </row>
    <row r="168" spans="1:18" s="40" customFormat="1" ht="12.75">
      <c r="A168" s="40" t="s">
        <v>49</v>
      </c>
      <c r="B168" s="42">
        <f aca="true" t="shared" si="65" ref="B168:R168">B160-B161</f>
        <v>14194.680408351</v>
      </c>
      <c r="C168" s="42">
        <f t="shared" si="65"/>
        <v>13326.092116687998</v>
      </c>
      <c r="D168" s="42">
        <f t="shared" si="65"/>
        <v>12544.914115737001</v>
      </c>
      <c r="E168" s="42">
        <f t="shared" si="65"/>
        <v>11516.368461539001</v>
      </c>
      <c r="F168" s="42">
        <f t="shared" si="65"/>
        <v>10919.26406539</v>
      </c>
      <c r="G168" s="42">
        <f t="shared" si="65"/>
        <v>10218.076700004</v>
      </c>
      <c r="H168" s="42">
        <f t="shared" si="65"/>
        <v>9364.638019326</v>
      </c>
      <c r="I168" s="42">
        <f t="shared" si="65"/>
        <v>9216.231891636002</v>
      </c>
      <c r="J168" s="42">
        <f t="shared" si="65"/>
        <v>8656.222494799002</v>
      </c>
      <c r="K168" s="42">
        <f t="shared" si="65"/>
        <v>7807.844811867998</v>
      </c>
      <c r="L168" s="42">
        <f t="shared" si="65"/>
        <v>7354.235751915001</v>
      </c>
      <c r="M168" s="42">
        <f t="shared" si="65"/>
        <v>7182.0298604136</v>
      </c>
      <c r="N168" s="42">
        <f t="shared" si="65"/>
        <v>6636.4714694251</v>
      </c>
      <c r="O168" s="42">
        <f t="shared" si="65"/>
        <v>6100.4357384179</v>
      </c>
      <c r="P168" s="42">
        <f t="shared" si="65"/>
        <v>5624.3087863307</v>
      </c>
      <c r="Q168" s="42">
        <f t="shared" si="65"/>
        <v>5525.9584825727</v>
      </c>
      <c r="R168" s="42">
        <f t="shared" si="65"/>
        <v>5482.8192494626</v>
      </c>
    </row>
    <row r="169" spans="1:19" s="40" customFormat="1" ht="12.75">
      <c r="A169" s="43" t="s">
        <v>95</v>
      </c>
      <c r="B169" s="44">
        <f aca="true" t="shared" si="66" ref="B169:R169">B130</f>
        <v>14194.680408351</v>
      </c>
      <c r="C169" s="44">
        <f t="shared" si="66"/>
        <v>14405.283638710915</v>
      </c>
      <c r="D169" s="44">
        <f t="shared" si="66"/>
        <v>14661.080938698418</v>
      </c>
      <c r="E169" s="44">
        <f t="shared" si="66"/>
        <v>14698.109454967944</v>
      </c>
      <c r="F169" s="44">
        <f t="shared" si="66"/>
        <v>14851.723927516414</v>
      </c>
      <c r="G169" s="44">
        <f t="shared" si="66"/>
        <v>15191.841906972195</v>
      </c>
      <c r="H169" s="44">
        <f t="shared" si="66"/>
        <v>15662.778855851868</v>
      </c>
      <c r="I169" s="44">
        <f t="shared" si="66"/>
        <v>15712.282523085096</v>
      </c>
      <c r="J169" s="44">
        <f t="shared" si="66"/>
        <v>16002.102962064506</v>
      </c>
      <c r="K169" s="44">
        <f t="shared" si="66"/>
        <v>16063.85495933482</v>
      </c>
      <c r="L169" s="44">
        <f t="shared" si="66"/>
        <v>16568.41811058483</v>
      </c>
      <c r="M169" s="44">
        <f t="shared" si="66"/>
        <v>17233.854004034914</v>
      </c>
      <c r="N169" s="44">
        <f t="shared" si="66"/>
        <v>17243.550598647606</v>
      </c>
      <c r="O169" s="44">
        <f t="shared" si="66"/>
        <v>17595.803497677174</v>
      </c>
      <c r="P169" s="44">
        <f t="shared" si="66"/>
        <v>17949.700848424676</v>
      </c>
      <c r="Q169" s="44">
        <f t="shared" si="66"/>
        <v>18248.253893078676</v>
      </c>
      <c r="R169" s="44">
        <f t="shared" si="66"/>
        <v>18439.86087083478</v>
      </c>
      <c r="S169" s="45">
        <f>R169/B169-1</f>
        <v>0.29906840734408213</v>
      </c>
    </row>
    <row r="171" spans="15:18" ht="12.75">
      <c r="O171" s="38" t="s">
        <v>96</v>
      </c>
      <c r="P171" s="39">
        <f>R169/B169</f>
        <v>1.2990684073440821</v>
      </c>
      <c r="Q171" s="39"/>
      <c r="R171" s="39"/>
    </row>
    <row r="172" spans="3:18" s="40" customFormat="1" ht="12.75">
      <c r="C172" s="40" t="s">
        <v>99</v>
      </c>
      <c r="P172" s="40">
        <f>R169/B169-1</f>
        <v>0.29906840734408213</v>
      </c>
      <c r="Q172" s="47">
        <f>P172</f>
        <v>0.29906840734408213</v>
      </c>
      <c r="R172" s="47"/>
    </row>
    <row r="173" s="40" customFormat="1" ht="12.75">
      <c r="C173" s="46" t="s">
        <v>97</v>
      </c>
    </row>
    <row r="174" s="40" customFormat="1" ht="12.75">
      <c r="C174" s="40" t="s">
        <v>98</v>
      </c>
    </row>
  </sheetData>
  <sheetProtection/>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Helpdesk</cp:lastModifiedBy>
  <dcterms:created xsi:type="dcterms:W3CDTF">2009-03-23T10:02:46Z</dcterms:created>
  <dcterms:modified xsi:type="dcterms:W3CDTF">2009-03-24T14:42:44Z</dcterms:modified>
  <cp:category/>
  <cp:version/>
  <cp:contentType/>
  <cp:contentStatus/>
</cp:coreProperties>
</file>