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 defaultThemeVersion="124226"/>
  <xr:revisionPtr revIDLastSave="0" documentId="13_ncr:1_{F063C258-4C9A-4AC5-8B84-27DB90754AC8}" xr6:coauthVersionLast="47" xr6:coauthVersionMax="47" xr10:uidLastSave="{00000000-0000-0000-0000-000000000000}"/>
  <bookViews>
    <workbookView xWindow="28680" yWindow="-120" windowWidth="29040" windowHeight="15990" tabRatio="664" xr2:uid="{00000000-000D-0000-FFFF-FFFF00000000}"/>
  </bookViews>
  <sheets>
    <sheet name="DATA AND CHART" sheetId="14" r:id="rId1"/>
    <sheet name="Combo" sheetId="15" r:id="rId2"/>
  </sheets>
  <externalReferences>
    <externalReference r:id="rId3"/>
  </externalReferences>
  <definedNames>
    <definedName name="YearProxy">[1]Parameters!$C$6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4" l="1"/>
  <c r="Q4" i="14" s="1"/>
  <c r="X4" i="14" s="1"/>
  <c r="G6" i="14"/>
  <c r="V4" i="14" l="1"/>
  <c r="W42" i="14"/>
  <c r="X42" i="14"/>
  <c r="Y42" i="14"/>
  <c r="W43" i="14"/>
  <c r="X43" i="14"/>
  <c r="Y43" i="14"/>
  <c r="W44" i="14"/>
  <c r="X44" i="14"/>
  <c r="Y44" i="14"/>
  <c r="W45" i="14"/>
  <c r="X45" i="14"/>
  <c r="Y45" i="14"/>
  <c r="W46" i="14"/>
  <c r="X46" i="14"/>
  <c r="Y46" i="14"/>
  <c r="W47" i="14"/>
  <c r="X47" i="14"/>
  <c r="Y47" i="14"/>
  <c r="W48" i="14"/>
  <c r="X48" i="14"/>
  <c r="Y48" i="14"/>
  <c r="W49" i="14"/>
  <c r="X49" i="14"/>
  <c r="Y49" i="14"/>
  <c r="W50" i="14"/>
  <c r="X50" i="14"/>
  <c r="Y50" i="14"/>
  <c r="W51" i="14"/>
  <c r="X51" i="14"/>
  <c r="Y51" i="14"/>
  <c r="W52" i="14"/>
  <c r="X52" i="14"/>
  <c r="Y52" i="14"/>
  <c r="W53" i="14"/>
  <c r="X53" i="14"/>
  <c r="Y53" i="14"/>
  <c r="W54" i="14"/>
  <c r="X54" i="14"/>
  <c r="Y54" i="14"/>
  <c r="W55" i="14"/>
  <c r="X55" i="14"/>
  <c r="Y55" i="14"/>
  <c r="W56" i="14"/>
  <c r="X56" i="14"/>
  <c r="Y56" i="14"/>
  <c r="W57" i="14"/>
  <c r="X57" i="14"/>
  <c r="Y57" i="14"/>
  <c r="W58" i="14"/>
  <c r="X58" i="14"/>
  <c r="Y58" i="14"/>
  <c r="W59" i="14"/>
  <c r="X59" i="14"/>
  <c r="Y59" i="14"/>
  <c r="W60" i="14"/>
  <c r="X60" i="14"/>
  <c r="Y60" i="14"/>
  <c r="W61" i="14"/>
  <c r="X61" i="14"/>
  <c r="Y61" i="14"/>
  <c r="W62" i="14"/>
  <c r="X62" i="14"/>
  <c r="Y62" i="14"/>
  <c r="W63" i="14"/>
  <c r="X63" i="14"/>
  <c r="Y63" i="14"/>
  <c r="W64" i="14"/>
  <c r="X64" i="14"/>
  <c r="Y64" i="14"/>
  <c r="W65" i="14"/>
  <c r="X65" i="14"/>
  <c r="Y65" i="14"/>
  <c r="W66" i="14"/>
  <c r="X66" i="14"/>
  <c r="Y66" i="14"/>
  <c r="W67" i="14"/>
  <c r="X67" i="14"/>
  <c r="Y67" i="14"/>
  <c r="W70" i="14"/>
  <c r="X70" i="14"/>
  <c r="Y70" i="14"/>
  <c r="Y41" i="14"/>
  <c r="X41" i="14"/>
  <c r="W41" i="14"/>
  <c r="S70" i="14"/>
  <c r="R70" i="14"/>
  <c r="Q70" i="14"/>
  <c r="P70" i="14"/>
  <c r="S67" i="14"/>
  <c r="R67" i="14"/>
  <c r="Q67" i="14"/>
  <c r="P67" i="14"/>
  <c r="S66" i="14"/>
  <c r="R66" i="14"/>
  <c r="Q66" i="14"/>
  <c r="P66" i="14"/>
  <c r="S65" i="14"/>
  <c r="R65" i="14"/>
  <c r="Q65" i="14"/>
  <c r="P65" i="14"/>
  <c r="S64" i="14"/>
  <c r="R64" i="14"/>
  <c r="Q64" i="14"/>
  <c r="P64" i="14"/>
  <c r="S63" i="14"/>
  <c r="R63" i="14"/>
  <c r="Q63" i="14"/>
  <c r="P63" i="14"/>
  <c r="S62" i="14"/>
  <c r="R62" i="14"/>
  <c r="Q62" i="14"/>
  <c r="P62" i="14"/>
  <c r="S61" i="14"/>
  <c r="R61" i="14"/>
  <c r="Q61" i="14"/>
  <c r="P61" i="14"/>
  <c r="S60" i="14"/>
  <c r="R60" i="14"/>
  <c r="Q60" i="14"/>
  <c r="P60" i="14"/>
  <c r="S59" i="14"/>
  <c r="R59" i="14"/>
  <c r="Q59" i="14"/>
  <c r="P59" i="14"/>
  <c r="S58" i="14"/>
  <c r="R58" i="14"/>
  <c r="Q58" i="14"/>
  <c r="P58" i="14"/>
  <c r="S57" i="14"/>
  <c r="R57" i="14"/>
  <c r="Q57" i="14"/>
  <c r="P57" i="14"/>
  <c r="S56" i="14"/>
  <c r="R56" i="14"/>
  <c r="Q56" i="14"/>
  <c r="P56" i="14"/>
  <c r="S55" i="14"/>
  <c r="R55" i="14"/>
  <c r="Q55" i="14"/>
  <c r="P55" i="14"/>
  <c r="S54" i="14"/>
  <c r="R54" i="14"/>
  <c r="Q54" i="14"/>
  <c r="P54" i="14"/>
  <c r="S53" i="14"/>
  <c r="R53" i="14"/>
  <c r="Q53" i="14"/>
  <c r="P53" i="14"/>
  <c r="S52" i="14"/>
  <c r="R52" i="14"/>
  <c r="Q52" i="14"/>
  <c r="P52" i="14"/>
  <c r="S51" i="14"/>
  <c r="R51" i="14"/>
  <c r="Q51" i="14"/>
  <c r="P51" i="14"/>
  <c r="S50" i="14"/>
  <c r="R50" i="14"/>
  <c r="Q50" i="14"/>
  <c r="P50" i="14"/>
  <c r="S49" i="14"/>
  <c r="R49" i="14"/>
  <c r="Q49" i="14"/>
  <c r="P49" i="14"/>
  <c r="S48" i="14"/>
  <c r="R48" i="14"/>
  <c r="Q48" i="14"/>
  <c r="P48" i="14"/>
  <c r="S47" i="14"/>
  <c r="R47" i="14"/>
  <c r="Q47" i="14"/>
  <c r="P47" i="14"/>
  <c r="S46" i="14"/>
  <c r="R46" i="14"/>
  <c r="Q46" i="14"/>
  <c r="P46" i="14"/>
  <c r="S45" i="14"/>
  <c r="R45" i="14"/>
  <c r="Q45" i="14"/>
  <c r="P45" i="14"/>
  <c r="S44" i="14"/>
  <c r="R44" i="14"/>
  <c r="Q44" i="14"/>
  <c r="P44" i="14"/>
  <c r="S43" i="14"/>
  <c r="R43" i="14"/>
  <c r="Q43" i="14"/>
  <c r="P43" i="14"/>
  <c r="S42" i="14"/>
  <c r="R42" i="14"/>
  <c r="Q42" i="14"/>
  <c r="P42" i="14"/>
  <c r="S41" i="14"/>
  <c r="R41" i="14"/>
  <c r="Q41" i="14"/>
  <c r="P41" i="14"/>
  <c r="L6" i="14"/>
  <c r="Z70" i="14" l="1"/>
  <c r="AA70" i="14" s="1"/>
  <c r="Z67" i="14" l="1"/>
  <c r="AA67" i="14" s="1"/>
  <c r="Z66" i="14"/>
  <c r="AA66" i="14" s="1"/>
  <c r="Z65" i="14"/>
  <c r="AA65" i="14" s="1"/>
  <c r="Z64" i="14"/>
  <c r="AA64" i="14" s="1"/>
  <c r="Z63" i="14"/>
  <c r="AA63" i="14" s="1"/>
  <c r="Z62" i="14"/>
  <c r="AA62" i="14" s="1"/>
  <c r="Z61" i="14"/>
  <c r="AA61" i="14" s="1"/>
  <c r="Z60" i="14"/>
  <c r="AA60" i="14" s="1"/>
  <c r="Z59" i="14"/>
  <c r="AA59" i="14" s="1"/>
  <c r="Z58" i="14"/>
  <c r="AA58" i="14" s="1"/>
  <c r="Z57" i="14"/>
  <c r="AA57" i="14" s="1"/>
  <c r="Z56" i="14"/>
  <c r="AA56" i="14" s="1"/>
  <c r="Z55" i="14"/>
  <c r="AA55" i="14" s="1"/>
  <c r="Z54" i="14"/>
  <c r="AA54" i="14" s="1"/>
  <c r="Z53" i="14"/>
  <c r="AA53" i="14" s="1"/>
  <c r="Z52" i="14"/>
  <c r="AA52" i="14" s="1"/>
  <c r="Z51" i="14"/>
  <c r="AA51" i="14" s="1"/>
  <c r="Z50" i="14"/>
  <c r="AA50" i="14" s="1"/>
  <c r="Z49" i="14"/>
  <c r="AA49" i="14" s="1"/>
  <c r="Z48" i="14"/>
  <c r="AA48" i="14" s="1"/>
  <c r="Z47" i="14"/>
  <c r="AA47" i="14" s="1"/>
  <c r="Z46" i="14"/>
  <c r="AA46" i="14" s="1"/>
  <c r="Z45" i="14"/>
  <c r="AA45" i="14" s="1"/>
  <c r="Z44" i="14"/>
  <c r="AA44" i="14" s="1"/>
  <c r="Z43" i="14"/>
  <c r="AA43" i="14" s="1"/>
  <c r="Z42" i="14"/>
  <c r="AA42" i="14" s="1"/>
  <c r="Z41" i="14"/>
  <c r="AA41" i="14" s="1"/>
  <c r="T42" i="14"/>
  <c r="U42" i="14" s="1"/>
  <c r="T43" i="14"/>
  <c r="U43" i="14" s="1"/>
  <c r="T44" i="14"/>
  <c r="U44" i="14" s="1"/>
  <c r="T45" i="14"/>
  <c r="U45" i="14" s="1"/>
  <c r="T46" i="14"/>
  <c r="U46" i="14" s="1"/>
  <c r="T47" i="14"/>
  <c r="U47" i="14" s="1"/>
  <c r="T48" i="14"/>
  <c r="U48" i="14" s="1"/>
  <c r="T49" i="14"/>
  <c r="U49" i="14" s="1"/>
  <c r="T50" i="14"/>
  <c r="U50" i="14" s="1"/>
  <c r="T51" i="14"/>
  <c r="U51" i="14" s="1"/>
  <c r="T52" i="14"/>
  <c r="U52" i="14" s="1"/>
  <c r="T53" i="14"/>
  <c r="U53" i="14" s="1"/>
  <c r="T54" i="14"/>
  <c r="U54" i="14" s="1"/>
  <c r="T55" i="14"/>
  <c r="U55" i="14" s="1"/>
  <c r="T56" i="14"/>
  <c r="U56" i="14" s="1"/>
  <c r="T57" i="14"/>
  <c r="U57" i="14" s="1"/>
  <c r="T58" i="14"/>
  <c r="U58" i="14" s="1"/>
  <c r="T59" i="14"/>
  <c r="U59" i="14" s="1"/>
  <c r="T60" i="14"/>
  <c r="U60" i="14" s="1"/>
  <c r="T61" i="14"/>
  <c r="U61" i="14" s="1"/>
  <c r="T62" i="14"/>
  <c r="U62" i="14" s="1"/>
  <c r="T63" i="14"/>
  <c r="U63" i="14" s="1"/>
  <c r="T64" i="14"/>
  <c r="U64" i="14" s="1"/>
  <c r="T65" i="14"/>
  <c r="U65" i="14" s="1"/>
  <c r="T66" i="14"/>
  <c r="U66" i="14" s="1"/>
  <c r="T67" i="14"/>
  <c r="U67" i="14" s="1"/>
  <c r="T70" i="14"/>
  <c r="U70" i="14" s="1"/>
  <c r="T41" i="14"/>
  <c r="U41" i="14" s="1"/>
  <c r="L65" i="14" l="1"/>
  <c r="L50" i="14"/>
  <c r="L66" i="14"/>
  <c r="L67" i="14"/>
  <c r="L64" i="14"/>
  <c r="L63" i="14"/>
  <c r="L62" i="14"/>
  <c r="L61" i="14"/>
  <c r="L60" i="14"/>
  <c r="L58" i="14"/>
  <c r="L57" i="14"/>
  <c r="L59" i="14"/>
  <c r="L56" i="14"/>
  <c r="L55" i="14"/>
  <c r="L54" i="14"/>
  <c r="L49" i="14"/>
  <c r="L46" i="14"/>
  <c r="L52" i="14"/>
  <c r="L51" i="14"/>
  <c r="L48" i="14"/>
  <c r="L47" i="14"/>
  <c r="L45" i="14"/>
  <c r="L44" i="14"/>
  <c r="L53" i="14"/>
  <c r="H70" i="14"/>
  <c r="G70" i="14"/>
  <c r="H67" i="14"/>
  <c r="G67" i="14"/>
  <c r="H66" i="14"/>
  <c r="G66" i="14"/>
  <c r="H65" i="14"/>
  <c r="G65" i="14"/>
  <c r="H64" i="14"/>
  <c r="G64" i="14"/>
  <c r="H63" i="14"/>
  <c r="G63" i="14"/>
  <c r="H62" i="14"/>
  <c r="G62" i="14"/>
  <c r="H61" i="14"/>
  <c r="G61" i="14"/>
  <c r="H60" i="14"/>
  <c r="G60" i="14"/>
  <c r="H59" i="14"/>
  <c r="G59" i="14"/>
  <c r="H58" i="14"/>
  <c r="G58" i="14"/>
  <c r="H57" i="14"/>
  <c r="G57" i="14"/>
  <c r="H56" i="14"/>
  <c r="G56" i="14"/>
  <c r="H55" i="14"/>
  <c r="G55" i="14"/>
  <c r="H54" i="14"/>
  <c r="G54" i="14"/>
  <c r="H53" i="14"/>
  <c r="G53" i="14"/>
  <c r="H49" i="14"/>
  <c r="G49" i="14"/>
  <c r="H52" i="14"/>
  <c r="G52" i="14"/>
  <c r="H51" i="14"/>
  <c r="G51" i="14"/>
  <c r="H50" i="14"/>
  <c r="G50" i="14"/>
  <c r="H48" i="14"/>
  <c r="G48" i="14"/>
  <c r="H47" i="14"/>
  <c r="G47" i="14"/>
  <c r="H46" i="14"/>
  <c r="G46" i="14"/>
  <c r="H45" i="14"/>
  <c r="G45" i="14"/>
  <c r="H44" i="14"/>
  <c r="G44" i="14"/>
  <c r="H43" i="14"/>
  <c r="G43" i="14"/>
  <c r="L43" i="14"/>
  <c r="H42" i="14"/>
  <c r="G42" i="14"/>
  <c r="L42" i="14"/>
  <c r="H41" i="14"/>
  <c r="G41" i="14"/>
  <c r="L41" i="14"/>
  <c r="N35" i="14"/>
  <c r="H35" i="14"/>
  <c r="G35" i="14"/>
  <c r="L35" i="14"/>
  <c r="N32" i="14"/>
  <c r="H32" i="14"/>
  <c r="G32" i="14"/>
  <c r="L32" i="14"/>
  <c r="N31" i="14"/>
  <c r="H31" i="14"/>
  <c r="G31" i="14"/>
  <c r="L31" i="14"/>
  <c r="N30" i="14"/>
  <c r="H30" i="14"/>
  <c r="G30" i="14"/>
  <c r="L30" i="14"/>
  <c r="N29" i="14"/>
  <c r="H29" i="14"/>
  <c r="G29" i="14"/>
  <c r="L29" i="14"/>
  <c r="N28" i="14"/>
  <c r="H28" i="14"/>
  <c r="G28" i="14"/>
  <c r="L28" i="14"/>
  <c r="N27" i="14"/>
  <c r="H27" i="14"/>
  <c r="G27" i="14"/>
  <c r="L27" i="14"/>
  <c r="N26" i="14"/>
  <c r="H26" i="14"/>
  <c r="G26" i="14"/>
  <c r="L26" i="14"/>
  <c r="N25" i="14"/>
  <c r="H25" i="14"/>
  <c r="G25" i="14"/>
  <c r="L25" i="14"/>
  <c r="N24" i="14"/>
  <c r="H24" i="14"/>
  <c r="G24" i="14"/>
  <c r="L24" i="14"/>
  <c r="N23" i="14"/>
  <c r="H23" i="14"/>
  <c r="G23" i="14"/>
  <c r="L23" i="14"/>
  <c r="N22" i="14"/>
  <c r="H22" i="14"/>
  <c r="G22" i="14"/>
  <c r="L22" i="14"/>
  <c r="N21" i="14"/>
  <c r="H21" i="14"/>
  <c r="G21" i="14"/>
  <c r="L21" i="14"/>
  <c r="N20" i="14"/>
  <c r="H20" i="14"/>
  <c r="G20" i="14"/>
  <c r="L20" i="14"/>
  <c r="N19" i="14"/>
  <c r="H19" i="14"/>
  <c r="G19" i="14"/>
  <c r="L19" i="14"/>
  <c r="N18" i="14"/>
  <c r="H18" i="14"/>
  <c r="G18" i="14"/>
  <c r="L18" i="14"/>
  <c r="N14" i="14"/>
  <c r="H14" i="14"/>
  <c r="G14" i="14"/>
  <c r="L14" i="14"/>
  <c r="N17" i="14"/>
  <c r="H17" i="14"/>
  <c r="G17" i="14"/>
  <c r="L17" i="14"/>
  <c r="N16" i="14"/>
  <c r="H16" i="14"/>
  <c r="G16" i="14"/>
  <c r="L16" i="14"/>
  <c r="N15" i="14"/>
  <c r="H15" i="14"/>
  <c r="G15" i="14"/>
  <c r="L15" i="14"/>
  <c r="N13" i="14"/>
  <c r="H13" i="14"/>
  <c r="G13" i="14"/>
  <c r="L13" i="14"/>
  <c r="N12" i="14"/>
  <c r="H12" i="14"/>
  <c r="G12" i="14"/>
  <c r="L12" i="14"/>
  <c r="N11" i="14"/>
  <c r="H11" i="14"/>
  <c r="G11" i="14"/>
  <c r="L11" i="14"/>
  <c r="N10" i="14"/>
  <c r="H10" i="14"/>
  <c r="G10" i="14"/>
  <c r="L10" i="14"/>
  <c r="N9" i="14"/>
  <c r="H9" i="14"/>
  <c r="G9" i="14"/>
  <c r="L9" i="14"/>
  <c r="N8" i="14"/>
  <c r="H8" i="14"/>
  <c r="G8" i="14"/>
  <c r="L8" i="14"/>
  <c r="N7" i="14"/>
  <c r="H7" i="14"/>
  <c r="G7" i="14"/>
  <c r="L7" i="14"/>
  <c r="N6" i="14"/>
  <c r="H6" i="14"/>
  <c r="O6" i="14" l="1"/>
  <c r="J6" i="14"/>
  <c r="O8" i="14"/>
  <c r="J8" i="14"/>
  <c r="O10" i="14"/>
  <c r="J10" i="14"/>
  <c r="O12" i="14"/>
  <c r="J12" i="14"/>
  <c r="O15" i="14"/>
  <c r="J15" i="14"/>
  <c r="O17" i="14"/>
  <c r="J17" i="14"/>
  <c r="O18" i="14"/>
  <c r="J18" i="14"/>
  <c r="O20" i="14"/>
  <c r="J20" i="14"/>
  <c r="O22" i="14"/>
  <c r="J22" i="14"/>
  <c r="O24" i="14"/>
  <c r="J24" i="14"/>
  <c r="O26" i="14"/>
  <c r="J26" i="14"/>
  <c r="O28" i="14"/>
  <c r="J28" i="14"/>
  <c r="O30" i="14"/>
  <c r="J30" i="14"/>
  <c r="O32" i="14"/>
  <c r="J32" i="14"/>
  <c r="Q10" i="14"/>
  <c r="J45" i="14"/>
  <c r="Q15" i="14"/>
  <c r="J50" i="14"/>
  <c r="Q18" i="14"/>
  <c r="J53" i="14"/>
  <c r="Q22" i="14"/>
  <c r="J57" i="14"/>
  <c r="Q26" i="14"/>
  <c r="J61" i="14"/>
  <c r="Q30" i="14"/>
  <c r="J65" i="14"/>
  <c r="Q7" i="14"/>
  <c r="J42" i="14"/>
  <c r="Q23" i="14"/>
  <c r="J58" i="14"/>
  <c r="Q27" i="14"/>
  <c r="J62" i="14"/>
  <c r="Q31" i="14"/>
  <c r="J66" i="14"/>
  <c r="Q35" i="14"/>
  <c r="J70" i="14"/>
  <c r="O7" i="14"/>
  <c r="J7" i="14"/>
  <c r="O9" i="14"/>
  <c r="J9" i="14"/>
  <c r="O11" i="14"/>
  <c r="J11" i="14"/>
  <c r="O13" i="14"/>
  <c r="J13" i="14"/>
  <c r="O16" i="14"/>
  <c r="J16" i="14"/>
  <c r="O14" i="14"/>
  <c r="J14" i="14"/>
  <c r="O19" i="14"/>
  <c r="J19" i="14"/>
  <c r="O21" i="14"/>
  <c r="J21" i="14"/>
  <c r="O23" i="14"/>
  <c r="J23" i="14"/>
  <c r="O25" i="14"/>
  <c r="J25" i="14"/>
  <c r="O27" i="14"/>
  <c r="J27" i="14"/>
  <c r="O29" i="14"/>
  <c r="J29" i="14"/>
  <c r="O31" i="14"/>
  <c r="J31" i="14"/>
  <c r="Q19" i="14"/>
  <c r="J54" i="14"/>
  <c r="Q8" i="14"/>
  <c r="J43" i="14"/>
  <c r="Q12" i="14"/>
  <c r="J47" i="14"/>
  <c r="Q17" i="14"/>
  <c r="J52" i="14"/>
  <c r="Q20" i="14"/>
  <c r="J55" i="14"/>
  <c r="Q24" i="14"/>
  <c r="J59" i="14"/>
  <c r="Q28" i="14"/>
  <c r="J63" i="14"/>
  <c r="Q32" i="14"/>
  <c r="J67" i="14"/>
  <c r="Q16" i="14"/>
  <c r="J51" i="14"/>
  <c r="O35" i="14"/>
  <c r="J35" i="14"/>
  <c r="Q11" i="14"/>
  <c r="J46" i="14"/>
  <c r="J34" i="14"/>
  <c r="Q6" i="14"/>
  <c r="J41" i="14"/>
  <c r="Q9" i="14"/>
  <c r="J44" i="14"/>
  <c r="Q13" i="14"/>
  <c r="J48" i="14"/>
  <c r="Q14" i="14"/>
  <c r="J49" i="14"/>
  <c r="Q21" i="14"/>
  <c r="J56" i="14"/>
  <c r="Q25" i="14"/>
  <c r="J60" i="14"/>
  <c r="Q29" i="14"/>
  <c r="J64" i="14"/>
  <c r="K34" i="14"/>
  <c r="I35" i="14"/>
  <c r="P35" i="14" s="1"/>
  <c r="K35" i="14"/>
  <c r="I41" i="14"/>
  <c r="R6" i="14" s="1"/>
  <c r="K41" i="14"/>
  <c r="I6" i="14"/>
  <c r="P6" i="14" s="1"/>
  <c r="K6" i="14"/>
  <c r="I7" i="14"/>
  <c r="P7" i="14" s="1"/>
  <c r="K7" i="14"/>
  <c r="I8" i="14"/>
  <c r="P8" i="14" s="1"/>
  <c r="K8" i="14"/>
  <c r="I9" i="14"/>
  <c r="P9" i="14" s="1"/>
  <c r="K9" i="14"/>
  <c r="I10" i="14"/>
  <c r="P10" i="14" s="1"/>
  <c r="K10" i="14"/>
  <c r="I11" i="14"/>
  <c r="P11" i="14" s="1"/>
  <c r="K11" i="14"/>
  <c r="I12" i="14"/>
  <c r="P12" i="14" s="1"/>
  <c r="K12" i="14"/>
  <c r="I13" i="14"/>
  <c r="P13" i="14" s="1"/>
  <c r="K13" i="14"/>
  <c r="I15" i="14"/>
  <c r="P15" i="14" s="1"/>
  <c r="K15" i="14"/>
  <c r="I16" i="14"/>
  <c r="P16" i="14" s="1"/>
  <c r="K16" i="14"/>
  <c r="I17" i="14"/>
  <c r="P17" i="14" s="1"/>
  <c r="K17" i="14"/>
  <c r="I14" i="14"/>
  <c r="P14" i="14" s="1"/>
  <c r="K14" i="14"/>
  <c r="I18" i="14"/>
  <c r="P18" i="14" s="1"/>
  <c r="K18" i="14"/>
  <c r="I19" i="14"/>
  <c r="P19" i="14" s="1"/>
  <c r="K19" i="14"/>
  <c r="I20" i="14"/>
  <c r="P20" i="14" s="1"/>
  <c r="K20" i="14"/>
  <c r="I21" i="14"/>
  <c r="P21" i="14" s="1"/>
  <c r="K21" i="14"/>
  <c r="I22" i="14"/>
  <c r="P22" i="14" s="1"/>
  <c r="K22" i="14"/>
  <c r="I23" i="14"/>
  <c r="P23" i="14" s="1"/>
  <c r="K23" i="14"/>
  <c r="I24" i="14"/>
  <c r="P24" i="14" s="1"/>
  <c r="K24" i="14"/>
  <c r="I25" i="14"/>
  <c r="P25" i="14" s="1"/>
  <c r="K25" i="14"/>
  <c r="I26" i="14"/>
  <c r="P26" i="14" s="1"/>
  <c r="K26" i="14"/>
  <c r="I27" i="14"/>
  <c r="P27" i="14" s="1"/>
  <c r="K27" i="14"/>
  <c r="I28" i="14"/>
  <c r="P28" i="14" s="1"/>
  <c r="K28" i="14"/>
  <c r="I29" i="14"/>
  <c r="P29" i="14" s="1"/>
  <c r="K29" i="14"/>
  <c r="I30" i="14"/>
  <c r="P30" i="14" s="1"/>
  <c r="K30" i="14"/>
  <c r="I31" i="14"/>
  <c r="P31" i="14" s="1"/>
  <c r="K31" i="14"/>
  <c r="I32" i="14"/>
  <c r="P32" i="14" s="1"/>
  <c r="K32" i="14"/>
  <c r="I53" i="14"/>
  <c r="R18" i="14" s="1"/>
  <c r="K53" i="14"/>
  <c r="I44" i="14"/>
  <c r="R9" i="14" s="1"/>
  <c r="K44" i="14"/>
  <c r="I45" i="14"/>
  <c r="R10" i="14" s="1"/>
  <c r="K45" i="14"/>
  <c r="I47" i="14"/>
  <c r="R12" i="14" s="1"/>
  <c r="K47" i="14"/>
  <c r="I48" i="14"/>
  <c r="R13" i="14" s="1"/>
  <c r="K48" i="14"/>
  <c r="I51" i="14"/>
  <c r="R16" i="14" s="1"/>
  <c r="K51" i="14"/>
  <c r="I52" i="14"/>
  <c r="R17" i="14" s="1"/>
  <c r="K52" i="14"/>
  <c r="I46" i="14"/>
  <c r="R11" i="14" s="1"/>
  <c r="K46" i="14"/>
  <c r="I49" i="14"/>
  <c r="R14" i="14" s="1"/>
  <c r="K49" i="14"/>
  <c r="I54" i="14"/>
  <c r="R19" i="14" s="1"/>
  <c r="K54" i="14"/>
  <c r="I55" i="14"/>
  <c r="R20" i="14" s="1"/>
  <c r="K55" i="14"/>
  <c r="I56" i="14"/>
  <c r="R21" i="14" s="1"/>
  <c r="K56" i="14"/>
  <c r="I59" i="14"/>
  <c r="R24" i="14" s="1"/>
  <c r="K59" i="14"/>
  <c r="I57" i="14"/>
  <c r="R22" i="14" s="1"/>
  <c r="K57" i="14"/>
  <c r="I58" i="14"/>
  <c r="R23" i="14" s="1"/>
  <c r="K58" i="14"/>
  <c r="I60" i="14"/>
  <c r="R25" i="14" s="1"/>
  <c r="K60" i="14"/>
  <c r="I61" i="14"/>
  <c r="R26" i="14" s="1"/>
  <c r="K61" i="14"/>
  <c r="I62" i="14"/>
  <c r="R27" i="14" s="1"/>
  <c r="K62" i="14"/>
  <c r="I63" i="14"/>
  <c r="R28" i="14" s="1"/>
  <c r="K63" i="14"/>
  <c r="I64" i="14"/>
  <c r="R29" i="14" s="1"/>
  <c r="K64" i="14"/>
  <c r="I67" i="14"/>
  <c r="R32" i="14" s="1"/>
  <c r="K67" i="14"/>
  <c r="I66" i="14"/>
  <c r="R31" i="14" s="1"/>
  <c r="K66" i="14"/>
  <c r="I50" i="14"/>
  <c r="R15" i="14" s="1"/>
  <c r="K50" i="14"/>
  <c r="I65" i="14"/>
  <c r="R30" i="14" s="1"/>
  <c r="K65" i="14"/>
  <c r="I42" i="14"/>
  <c r="R7" i="14" s="1"/>
  <c r="K42" i="14"/>
  <c r="I43" i="14"/>
  <c r="R8" i="14" s="1"/>
  <c r="K43" i="14"/>
  <c r="L70" i="14"/>
  <c r="I70" i="14" l="1"/>
  <c r="R35" i="14" s="1"/>
  <c r="K70" i="14"/>
</calcChain>
</file>

<file path=xl/sharedStrings.xml><?xml version="1.0" encoding="utf-8"?>
<sst xmlns="http://schemas.openxmlformats.org/spreadsheetml/2006/main" count="174" uniqueCount="86">
  <si>
    <t>FEC</t>
  </si>
  <si>
    <t>Figure 2</t>
  </si>
  <si>
    <t>Summary Table</t>
  </si>
  <si>
    <t>Final energy consumptiom</t>
  </si>
  <si>
    <t>Primary energy consumption</t>
  </si>
  <si>
    <t>Final energy consumption 2005</t>
  </si>
  <si>
    <t>Indicative national energy efficiency target for 2020</t>
  </si>
  <si>
    <t>Percentage difference target-2005</t>
  </si>
  <si>
    <t>% above (+) below (-) 2005</t>
  </si>
  <si>
    <t>% above (+) below (-) target</t>
  </si>
  <si>
    <t>sort order</t>
  </si>
  <si>
    <t>AT</t>
  </si>
  <si>
    <t>EL</t>
  </si>
  <si>
    <t>BE</t>
  </si>
  <si>
    <t>IT</t>
  </si>
  <si>
    <t>BG</t>
  </si>
  <si>
    <t>ES</t>
  </si>
  <si>
    <t>CY</t>
  </si>
  <si>
    <t>FR</t>
  </si>
  <si>
    <t>CZ</t>
  </si>
  <si>
    <t>PT</t>
  </si>
  <si>
    <t>DE</t>
  </si>
  <si>
    <t>NL</t>
  </si>
  <si>
    <t>DK</t>
  </si>
  <si>
    <t>EE</t>
  </si>
  <si>
    <t>SE</t>
  </si>
  <si>
    <t>HR</t>
  </si>
  <si>
    <t>FI</t>
  </si>
  <si>
    <t>SK</t>
  </si>
  <si>
    <t>RO</t>
  </si>
  <si>
    <t>HU</t>
  </si>
  <si>
    <t>IE</t>
  </si>
  <si>
    <t>LT</t>
  </si>
  <si>
    <t>LU</t>
  </si>
  <si>
    <t>LV</t>
  </si>
  <si>
    <t>SI</t>
  </si>
  <si>
    <t>MT</t>
  </si>
  <si>
    <t>PL</t>
  </si>
  <si>
    <t>Primary energy consumption 2005</t>
  </si>
  <si>
    <t>PEC</t>
  </si>
  <si>
    <t>2019 percentage change caompared to 2005</t>
  </si>
  <si>
    <t>Decrease from 2005?</t>
  </si>
  <si>
    <t>Target met?</t>
  </si>
  <si>
    <t>Distance to target</t>
  </si>
  <si>
    <t>EU 27</t>
  </si>
  <si>
    <t>ktoe</t>
  </si>
  <si>
    <t>2020 percentage change caompared to 2005</t>
  </si>
  <si>
    <t>Final energy consumption 2020</t>
  </si>
  <si>
    <t>Primary energy consumption 2020</t>
  </si>
  <si>
    <t>From Eurostat balance Jan 2022</t>
  </si>
  <si>
    <t>DG ENER website (plus personal communication)</t>
  </si>
  <si>
    <t>Final energy consumption 2021</t>
  </si>
  <si>
    <t>Proxy</t>
  </si>
  <si>
    <t>Primary energy consumption 2021</t>
  </si>
  <si>
    <t>2021 percentage change caompared to 2005</t>
  </si>
  <si>
    <t>For indicator Fig 2. Pasted values from N:R to change sorting</t>
  </si>
  <si>
    <t>Countries</t>
  </si>
  <si>
    <t>Final energy consumption target 2021</t>
  </si>
  <si>
    <t>Primary energy consumption target 2021</t>
  </si>
  <si>
    <t>Spain</t>
  </si>
  <si>
    <t>Greece</t>
  </si>
  <si>
    <t>Portugal</t>
  </si>
  <si>
    <t>Italy</t>
  </si>
  <si>
    <t>Netherlands</t>
  </si>
  <si>
    <t>Cyprus</t>
  </si>
  <si>
    <t>Denmark</t>
  </si>
  <si>
    <t>France</t>
  </si>
  <si>
    <t>Luxembourg</t>
  </si>
  <si>
    <t>Slovakia</t>
  </si>
  <si>
    <t>Ireland</t>
  </si>
  <si>
    <t>Czechia</t>
  </si>
  <si>
    <t>Sweden</t>
  </si>
  <si>
    <t>Estonia</t>
  </si>
  <si>
    <t>Latvia</t>
  </si>
  <si>
    <t>Romania</t>
  </si>
  <si>
    <t>Austria</t>
  </si>
  <si>
    <t>Hungary</t>
  </si>
  <si>
    <t>Lithuania</t>
  </si>
  <si>
    <t>Poland</t>
  </si>
  <si>
    <t>Malta</t>
  </si>
  <si>
    <t>Slovenia</t>
  </si>
  <si>
    <t>Croatia</t>
  </si>
  <si>
    <t>Germany</t>
  </si>
  <si>
    <t>Belgium</t>
  </si>
  <si>
    <t>Finland</t>
  </si>
  <si>
    <t>Bulgaria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</si>
</sst>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%"/>
    <numFmt numFmtId="166" formatCode="0.0%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6" tint="-0.499984740745262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</cellStyleXfs>
  <cellXfs count="56">
    <xf numFmtId="0" fontId="0" fillId="0" borderId="0" xfId="0"/>
    <xf numFmtId="0" fontId="5" fillId="0" borderId="0" xfId="0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2" fillId="0" borderId="5" xfId="0" applyFont="1" applyBorder="1"/>
    <xf numFmtId="0" fontId="0" fillId="0" borderId="6" xfId="0" applyBorder="1"/>
    <xf numFmtId="1" fontId="0" fillId="3" borderId="0" xfId="0" applyNumberFormat="1" applyFill="1"/>
    <xf numFmtId="164" fontId="0" fillId="2" borderId="0" xfId="0" applyNumberFormat="1" applyFill="1"/>
    <xf numFmtId="10" fontId="0" fillId="0" borderId="0" xfId="4" applyNumberFormat="1" applyFont="1" applyFill="1"/>
    <xf numFmtId="0" fontId="4" fillId="0" borderId="5" xfId="0" applyFont="1" applyBorder="1"/>
    <xf numFmtId="10" fontId="0" fillId="0" borderId="0" xfId="4" applyNumberFormat="1" applyFont="1" applyBorder="1"/>
    <xf numFmtId="10" fontId="0" fillId="0" borderId="6" xfId="4" applyNumberFormat="1" applyFont="1" applyBorder="1"/>
    <xf numFmtId="10" fontId="0" fillId="0" borderId="0" xfId="4" applyNumberFormat="1" applyFont="1"/>
    <xf numFmtId="0" fontId="4" fillId="0" borderId="7" xfId="0" applyFont="1" applyBorder="1"/>
    <xf numFmtId="10" fontId="0" fillId="0" borderId="8" xfId="4" applyNumberFormat="1" applyFont="1" applyBorder="1"/>
    <xf numFmtId="10" fontId="0" fillId="0" borderId="9" xfId="4" applyNumberFormat="1" applyFont="1" applyBorder="1"/>
    <xf numFmtId="1" fontId="2" fillId="0" borderId="0" xfId="0" applyNumberFormat="1" applyFont="1"/>
    <xf numFmtId="0" fontId="8" fillId="0" borderId="0" xfId="0" applyFont="1"/>
    <xf numFmtId="3" fontId="9" fillId="0" borderId="10" xfId="0" applyNumberFormat="1" applyFont="1" applyBorder="1"/>
    <xf numFmtId="165" fontId="0" fillId="0" borderId="6" xfId="4" applyNumberFormat="1" applyFont="1" applyBorder="1"/>
    <xf numFmtId="0" fontId="9" fillId="0" borderId="11" xfId="0" applyFont="1" applyBorder="1"/>
    <xf numFmtId="3" fontId="0" fillId="0" borderId="0" xfId="0" applyNumberFormat="1"/>
    <xf numFmtId="0" fontId="10" fillId="0" borderId="0" xfId="0" applyFont="1"/>
    <xf numFmtId="3" fontId="10" fillId="0" borderId="10" xfId="0" applyNumberFormat="1" applyFont="1" applyBorder="1"/>
    <xf numFmtId="0" fontId="10" fillId="0" borderId="11" xfId="0" applyFont="1" applyBorder="1"/>
    <xf numFmtId="3" fontId="10" fillId="0" borderId="0" xfId="0" applyNumberFormat="1" applyFont="1"/>
    <xf numFmtId="166" fontId="0" fillId="0" borderId="0" xfId="4" applyNumberFormat="1" applyFont="1"/>
    <xf numFmtId="10" fontId="0" fillId="0" borderId="0" xfId="0" applyNumberFormat="1" applyAlignment="1">
      <alignment horizontal="right"/>
    </xf>
    <xf numFmtId="10" fontId="11" fillId="0" borderId="0" xfId="4" applyNumberFormat="1" applyFont="1" applyFill="1"/>
    <xf numFmtId="0" fontId="11" fillId="0" borderId="0" xfId="0" applyFont="1"/>
    <xf numFmtId="9" fontId="0" fillId="0" borderId="0" xfId="4" applyFont="1"/>
    <xf numFmtId="2" fontId="0" fillId="2" borderId="0" xfId="0" applyNumberFormat="1" applyFill="1"/>
    <xf numFmtId="0" fontId="4" fillId="0" borderId="2" xfId="0" applyFont="1" applyBorder="1"/>
    <xf numFmtId="164" fontId="0" fillId="4" borderId="0" xfId="0" applyNumberFormat="1" applyFill="1"/>
    <xf numFmtId="1" fontId="0" fillId="4" borderId="0" xfId="0" applyNumberFormat="1" applyFill="1"/>
    <xf numFmtId="0" fontId="0" fillId="4" borderId="0" xfId="0" applyFill="1"/>
    <xf numFmtId="0" fontId="7" fillId="4" borderId="0" xfId="0" applyFont="1" applyFill="1"/>
    <xf numFmtId="2" fontId="0" fillId="4" borderId="0" xfId="0" applyNumberFormat="1" applyFill="1"/>
    <xf numFmtId="166" fontId="10" fillId="0" borderId="0" xfId="4" applyNumberFormat="1" applyFont="1"/>
    <xf numFmtId="10" fontId="10" fillId="0" borderId="0" xfId="4" applyNumberFormat="1" applyFont="1"/>
    <xf numFmtId="1" fontId="0" fillId="5" borderId="0" xfId="0" applyNumberFormat="1" applyFill="1"/>
    <xf numFmtId="0" fontId="14" fillId="0" borderId="0" xfId="0" applyFont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5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Porcentaje" xfId="4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Primary Energy Consumption of EU Member States and their 2020 targets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'DATA AND CHART'!$E$39</c:f>
              <c:strCache>
                <c:ptCount val="1"/>
                <c:pt idx="0">
                  <c:v>Primary energy consumption 2021</c:v>
                </c:pt>
              </c:strCache>
            </c:strRef>
          </c:tx>
          <c:invertIfNegative val="0"/>
          <c:cat>
            <c:strRef>
              <c:f>'DATA AND CHART'!$U$6:$U$32</c:f>
              <c:strCache>
                <c:ptCount val="27"/>
                <c:pt idx="0">
                  <c:v>EL</c:v>
                </c:pt>
                <c:pt idx="1">
                  <c:v>ES</c:v>
                </c:pt>
                <c:pt idx="2">
                  <c:v>PT</c:v>
                </c:pt>
                <c:pt idx="3">
                  <c:v>IT</c:v>
                </c:pt>
                <c:pt idx="4">
                  <c:v>SI</c:v>
                </c:pt>
                <c:pt idx="5">
                  <c:v>NL</c:v>
                </c:pt>
                <c:pt idx="6">
                  <c:v>CY</c:v>
                </c:pt>
                <c:pt idx="7">
                  <c:v>DK</c:v>
                </c:pt>
                <c:pt idx="8">
                  <c:v>FR</c:v>
                </c:pt>
                <c:pt idx="9">
                  <c:v>LU</c:v>
                </c:pt>
                <c:pt idx="10">
                  <c:v>HR</c:v>
                </c:pt>
                <c:pt idx="11">
                  <c:v>SK</c:v>
                </c:pt>
                <c:pt idx="12">
                  <c:v>IE</c:v>
                </c:pt>
                <c:pt idx="13">
                  <c:v>CZ</c:v>
                </c:pt>
                <c:pt idx="14">
                  <c:v>DE</c:v>
                </c:pt>
                <c:pt idx="15">
                  <c:v>SE</c:v>
                </c:pt>
                <c:pt idx="16">
                  <c:v>EE</c:v>
                </c:pt>
                <c:pt idx="17">
                  <c:v>BG</c:v>
                </c:pt>
                <c:pt idx="18">
                  <c:v>LV</c:v>
                </c:pt>
                <c:pt idx="19">
                  <c:v>FI</c:v>
                </c:pt>
                <c:pt idx="20">
                  <c:v>BE</c:v>
                </c:pt>
                <c:pt idx="21">
                  <c:v>RO</c:v>
                </c:pt>
                <c:pt idx="22">
                  <c:v>AT</c:v>
                </c:pt>
                <c:pt idx="23">
                  <c:v>HU</c:v>
                </c:pt>
                <c:pt idx="24">
                  <c:v>LT</c:v>
                </c:pt>
                <c:pt idx="25">
                  <c:v>PL</c:v>
                </c:pt>
                <c:pt idx="26">
                  <c:v>MT</c:v>
                </c:pt>
              </c:strCache>
            </c:strRef>
          </c:cat>
          <c:val>
            <c:numRef>
              <c:f>'DATA AND CHART'!$X$6:$X$32</c:f>
              <c:numCache>
                <c:formatCode>0.00%</c:formatCode>
                <c:ptCount val="27"/>
                <c:pt idx="0">
                  <c:v>-0.37501855317711275</c:v>
                </c:pt>
                <c:pt idx="1">
                  <c:v>-0.1800355254602507</c:v>
                </c:pt>
                <c:pt idx="2">
                  <c:v>-0.21193199352415759</c:v>
                </c:pt>
                <c:pt idx="3">
                  <c:v>-0.20070956167540011</c:v>
                </c:pt>
                <c:pt idx="4">
                  <c:v>-0.15059380292343849</c:v>
                </c:pt>
                <c:pt idx="5">
                  <c:v>-0.14133856080336182</c:v>
                </c:pt>
                <c:pt idx="6">
                  <c:v>-7.171294807889772E-2</c:v>
                </c:pt>
                <c:pt idx="7">
                  <c:v>-0.17769326969157995</c:v>
                </c:pt>
                <c:pt idx="8">
                  <c:v>-0.13703981703704482</c:v>
                </c:pt>
                <c:pt idx="9">
                  <c:v>-0.14274897430869382</c:v>
                </c:pt>
                <c:pt idx="10">
                  <c:v>-0.10653751757153529</c:v>
                </c:pt>
                <c:pt idx="11">
                  <c:v>-5.7419874674604521E-2</c:v>
                </c:pt>
                <c:pt idx="12">
                  <c:v>-5.7001760421125036E-2</c:v>
                </c:pt>
                <c:pt idx="13">
                  <c:v>-7.6018504665146702E-2</c:v>
                </c:pt>
                <c:pt idx="14">
                  <c:v>-0.1599120552621347</c:v>
                </c:pt>
                <c:pt idx="15">
                  <c:v>-0.11718556008685543</c:v>
                </c:pt>
                <c:pt idx="16">
                  <c:v>-0.11614902103395108</c:v>
                </c:pt>
                <c:pt idx="17">
                  <c:v>-3.7642126033613832E-2</c:v>
                </c:pt>
                <c:pt idx="18">
                  <c:v>1.5213625315295687E-3</c:v>
                </c:pt>
                <c:pt idx="19">
                  <c:v>-5.3594430202083765E-2</c:v>
                </c:pt>
                <c:pt idx="20">
                  <c:v>-5.9073789357674045E-2</c:v>
                </c:pt>
                <c:pt idx="21">
                  <c:v>-0.11364066957890229</c:v>
                </c:pt>
                <c:pt idx="22">
                  <c:v>-3.3630113967476283E-2</c:v>
                </c:pt>
                <c:pt idx="23">
                  <c:v>-5.2743532093238343E-2</c:v>
                </c:pt>
                <c:pt idx="24">
                  <c:v>-0.18589530352537265</c:v>
                </c:pt>
                <c:pt idx="25">
                  <c:v>0.15915167474840386</c:v>
                </c:pt>
                <c:pt idx="26">
                  <c:v>-0.17045912771103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0-4187-8C7C-5198B385B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lineChart>
        <c:grouping val="standard"/>
        <c:varyColors val="0"/>
        <c:ser>
          <c:idx val="5"/>
          <c:order val="1"/>
          <c:tx>
            <c:v>Primary energy consumption target 2020</c:v>
          </c:tx>
          <c:spPr>
            <a:ln w="19050">
              <a:noFill/>
            </a:ln>
          </c:spPr>
          <c:marker>
            <c:symbol val="triangle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val>
            <c:numRef>
              <c:f>'DATA AND CHART'!$Y$6:$Y$32</c:f>
              <c:numCache>
                <c:formatCode>0.00%</c:formatCode>
                <c:ptCount val="27"/>
                <c:pt idx="0">
                  <c:v>-0.18458806742684186</c:v>
                </c:pt>
                <c:pt idx="1">
                  <c:v>-9.2880448678090533E-2</c:v>
                </c:pt>
                <c:pt idx="2">
                  <c:v>-9.4608502278045514E-2</c:v>
                </c:pt>
                <c:pt idx="3">
                  <c:v>-0.12627256534509324</c:v>
                </c:pt>
                <c:pt idx="4">
                  <c:v>-1.7214539100516069E-2</c:v>
                </c:pt>
                <c:pt idx="5">
                  <c:v>-0.13416267711080432</c:v>
                </c:pt>
                <c:pt idx="6">
                  <c:v>-9.7956364194563439E-2</c:v>
                </c:pt>
                <c:pt idx="7">
                  <c:v>-9.8908244017498981E-2</c:v>
                </c:pt>
                <c:pt idx="8">
                  <c:v>-0.132513920440683</c:v>
                </c:pt>
                <c:pt idx="9">
                  <c:v>-6.1538561443353679E-2</c:v>
                </c:pt>
                <c:pt idx="10">
                  <c:v>0.17211483004334971</c:v>
                </c:pt>
                <c:pt idx="11">
                  <c:v>-5.9390313798991179E-2</c:v>
                </c:pt>
                <c:pt idx="12">
                  <c:v>-7.0020747234984304E-2</c:v>
                </c:pt>
                <c:pt idx="13">
                  <c:v>4.2147203827668678E-2</c:v>
                </c:pt>
                <c:pt idx="14">
                  <c:v>-0.13997121994218065</c:v>
                </c:pt>
                <c:pt idx="15">
                  <c:v>-0.11416316147084915</c:v>
                </c:pt>
                <c:pt idx="16">
                  <c:v>0.23010478333678663</c:v>
                </c:pt>
                <c:pt idx="17">
                  <c:v>-0.12205665851849901</c:v>
                </c:pt>
                <c:pt idx="18">
                  <c:v>0.19610940538692212</c:v>
                </c:pt>
                <c:pt idx="19">
                  <c:v>6.8527919538000193E-2</c:v>
                </c:pt>
                <c:pt idx="20">
                  <c:v>-0.1532641656725271</c:v>
                </c:pt>
                <c:pt idx="21">
                  <c:v>0.19218776743802701</c:v>
                </c:pt>
                <c:pt idx="22">
                  <c:v>-3.6270221569481231E-2</c:v>
                </c:pt>
                <c:pt idx="23">
                  <c:v>9.8436215391595194E-3</c:v>
                </c:pt>
                <c:pt idx="24">
                  <c:v>-0.19358796818337987</c:v>
                </c:pt>
                <c:pt idx="25">
                  <c:v>9.6010023261789534E-2</c:v>
                </c:pt>
                <c:pt idx="26">
                  <c:v>-0.10136056724701081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50-4187-8C7C-5198B385B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73824"/>
        <c:axId val="173297600"/>
      </c:line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700000" vert="horz" anchor="ctr" anchorCtr="0"/>
          <a:lstStyle/>
          <a:p>
            <a:pPr>
              <a:defRPr/>
            </a:pPr>
            <a:endParaRPr lang="es-ES"/>
          </a:p>
        </c:txPr>
        <c:crossAx val="173297600"/>
        <c:crosses val="autoZero"/>
        <c:auto val="1"/>
        <c:lblAlgn val="ctr"/>
        <c:lblOffset val="100"/>
        <c:tickLblSkip val="1"/>
        <c:noMultiLvlLbl val="0"/>
      </c:catAx>
      <c:valAx>
        <c:axId val="173297600"/>
        <c:scaling>
          <c:orientation val="minMax"/>
          <c:max val="0.45"/>
          <c:min val="-0.3000000000000000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Final Energy Consumption of EU Member States and their 2020 targets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CHART'!$E$4</c:f>
              <c:strCache>
                <c:ptCount val="1"/>
                <c:pt idx="0">
                  <c:v>Final energy consumption 2021</c:v>
                </c:pt>
              </c:strCache>
            </c:strRef>
          </c:tx>
          <c:invertIfNegative val="0"/>
          <c:cat>
            <c:strRef>
              <c:f>'DATA AND CHART'!$U$6:$U$32</c:f>
              <c:strCache>
                <c:ptCount val="27"/>
                <c:pt idx="0">
                  <c:v>EL</c:v>
                </c:pt>
                <c:pt idx="1">
                  <c:v>ES</c:v>
                </c:pt>
                <c:pt idx="2">
                  <c:v>PT</c:v>
                </c:pt>
                <c:pt idx="3">
                  <c:v>IT</c:v>
                </c:pt>
                <c:pt idx="4">
                  <c:v>SI</c:v>
                </c:pt>
                <c:pt idx="5">
                  <c:v>NL</c:v>
                </c:pt>
                <c:pt idx="6">
                  <c:v>CY</c:v>
                </c:pt>
                <c:pt idx="7">
                  <c:v>DK</c:v>
                </c:pt>
                <c:pt idx="8">
                  <c:v>FR</c:v>
                </c:pt>
                <c:pt idx="9">
                  <c:v>LU</c:v>
                </c:pt>
                <c:pt idx="10">
                  <c:v>HR</c:v>
                </c:pt>
                <c:pt idx="11">
                  <c:v>SK</c:v>
                </c:pt>
                <c:pt idx="12">
                  <c:v>IE</c:v>
                </c:pt>
                <c:pt idx="13">
                  <c:v>CZ</c:v>
                </c:pt>
                <c:pt idx="14">
                  <c:v>DE</c:v>
                </c:pt>
                <c:pt idx="15">
                  <c:v>SE</c:v>
                </c:pt>
                <c:pt idx="16">
                  <c:v>EE</c:v>
                </c:pt>
                <c:pt idx="17">
                  <c:v>BG</c:v>
                </c:pt>
                <c:pt idx="18">
                  <c:v>LV</c:v>
                </c:pt>
                <c:pt idx="19">
                  <c:v>FI</c:v>
                </c:pt>
                <c:pt idx="20">
                  <c:v>BE</c:v>
                </c:pt>
                <c:pt idx="21">
                  <c:v>RO</c:v>
                </c:pt>
                <c:pt idx="22">
                  <c:v>AT</c:v>
                </c:pt>
                <c:pt idx="23">
                  <c:v>HU</c:v>
                </c:pt>
                <c:pt idx="24">
                  <c:v>LT</c:v>
                </c:pt>
                <c:pt idx="25">
                  <c:v>PL</c:v>
                </c:pt>
                <c:pt idx="26">
                  <c:v>MT</c:v>
                </c:pt>
              </c:strCache>
            </c:strRef>
          </c:cat>
          <c:val>
            <c:numRef>
              <c:f>'DATA AND CHART'!$V$6:$V$32</c:f>
              <c:numCache>
                <c:formatCode>0.00%</c:formatCode>
                <c:ptCount val="27"/>
                <c:pt idx="0">
                  <c:v>-0.30911947695483077</c:v>
                </c:pt>
                <c:pt idx="1">
                  <c:v>-0.24076556047415909</c:v>
                </c:pt>
                <c:pt idx="2">
                  <c:v>-0.18340048010809928</c:v>
                </c:pt>
                <c:pt idx="3">
                  <c:v>-0.16615912158608648</c:v>
                </c:pt>
                <c:pt idx="4">
                  <c:v>-0.13664227297235776</c:v>
                </c:pt>
                <c:pt idx="5">
                  <c:v>-0.13216279173426204</c:v>
                </c:pt>
                <c:pt idx="6">
                  <c:v>-0.12799539199455168</c:v>
                </c:pt>
                <c:pt idx="7">
                  <c:v>-0.12761110085183414</c:v>
                </c:pt>
                <c:pt idx="8">
                  <c:v>-0.11306715338846618</c:v>
                </c:pt>
                <c:pt idx="9">
                  <c:v>-0.11023596597194218</c:v>
                </c:pt>
                <c:pt idx="10">
                  <c:v>-0.10760481503718422</c:v>
                </c:pt>
                <c:pt idx="11">
                  <c:v>-0.10229091290920655</c:v>
                </c:pt>
                <c:pt idx="12">
                  <c:v>-0.10029537724095805</c:v>
                </c:pt>
                <c:pt idx="13">
                  <c:v>-6.3603650337907824E-2</c:v>
                </c:pt>
                <c:pt idx="14">
                  <c:v>-5.463321125156928E-2</c:v>
                </c:pt>
                <c:pt idx="15">
                  <c:v>-4.2138547357467804E-2</c:v>
                </c:pt>
                <c:pt idx="16">
                  <c:v>-3.6152141253208425E-2</c:v>
                </c:pt>
                <c:pt idx="17">
                  <c:v>-3.3921309168250424E-2</c:v>
                </c:pt>
                <c:pt idx="18">
                  <c:v>-2.7110234666176458E-2</c:v>
                </c:pt>
                <c:pt idx="19">
                  <c:v>-1.9388906933690664E-2</c:v>
                </c:pt>
                <c:pt idx="20">
                  <c:v>-1.5117748989699642E-2</c:v>
                </c:pt>
                <c:pt idx="21">
                  <c:v>-1.2126138782681317E-2</c:v>
                </c:pt>
                <c:pt idx="22">
                  <c:v>-2.1209536323179012E-3</c:v>
                </c:pt>
                <c:pt idx="23">
                  <c:v>3.6254198854196895E-2</c:v>
                </c:pt>
                <c:pt idx="24">
                  <c:v>0.21882830216792604</c:v>
                </c:pt>
                <c:pt idx="25">
                  <c:v>0.25226989042447445</c:v>
                </c:pt>
                <c:pt idx="26">
                  <c:v>0.27499999999999969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D4-4E3F-B64A-465C4BAAC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lineChart>
        <c:grouping val="standard"/>
        <c:varyColors val="0"/>
        <c:ser>
          <c:idx val="4"/>
          <c:order val="1"/>
          <c:tx>
            <c:v>Final energy consumption target 2020</c:v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multiLvlStrRef>
              <c:f>'Distance to Target'!#REF!</c:f>
            </c:multiLvlStrRef>
          </c:cat>
          <c:val>
            <c:numRef>
              <c:f>'DATA AND CHART'!$W$6:$W$32</c:f>
              <c:numCache>
                <c:formatCode>0.00%</c:formatCode>
                <c:ptCount val="27"/>
                <c:pt idx="0">
                  <c:v>-0.124743256039759</c:v>
                </c:pt>
                <c:pt idx="1">
                  <c:v>-0.11090412151322171</c:v>
                </c:pt>
                <c:pt idx="2">
                  <c:v>-8.4755337743690484E-2</c:v>
                </c:pt>
                <c:pt idx="3">
                  <c:v>-9.6313520323070945E-2</c:v>
                </c:pt>
                <c:pt idx="4">
                  <c:v>-2.6675427914669703E-3</c:v>
                </c:pt>
                <c:pt idx="5">
                  <c:v>-3.4545211517180263E-2</c:v>
                </c:pt>
                <c:pt idx="6">
                  <c:v>4.4711014176663122E-2</c:v>
                </c:pt>
                <c:pt idx="7">
                  <c:v>-2.1457039564597769E-2</c:v>
                </c:pt>
                <c:pt idx="8">
                  <c:v>-0.13881731552483312</c:v>
                </c:pt>
                <c:pt idx="9">
                  <c:v>-5.3229703667596051E-2</c:v>
                </c:pt>
                <c:pt idx="10">
                  <c:v>-3.8600733094567463E-2</c:v>
                </c:pt>
                <c:pt idx="11">
                  <c:v>-0.10188337133601078</c:v>
                </c:pt>
                <c:pt idx="12">
                  <c:v>-7.232708890531736E-2</c:v>
                </c:pt>
                <c:pt idx="13">
                  <c:v>-3.1876892218890673E-2</c:v>
                </c:pt>
                <c:pt idx="14">
                  <c:v>-0.11559082690805667</c:v>
                </c:pt>
                <c:pt idx="15">
                  <c:v>-8.8552892117931825E-2</c:v>
                </c:pt>
                <c:pt idx="16">
                  <c:v>-2.1273323406248545E-2</c:v>
                </c:pt>
                <c:pt idx="17">
                  <c:v>-0.14783701127628945</c:v>
                </c:pt>
                <c:pt idx="18">
                  <c:v>0.11131407297170193</c:v>
                </c:pt>
                <c:pt idx="19">
                  <c:v>5.715832194951731E-2</c:v>
                </c:pt>
                <c:pt idx="20">
                  <c:v>-0.11757692815007259</c:v>
                </c:pt>
                <c:pt idx="21">
                  <c:v>0.23251842131300759</c:v>
                </c:pt>
                <c:pt idx="22">
                  <c:v>-9.9864178402991444E-2</c:v>
                </c:pt>
                <c:pt idx="23">
                  <c:v>-2.889594806834328E-2</c:v>
                </c:pt>
                <c:pt idx="24">
                  <c:v>-7.9000548530138492E-2</c:v>
                </c:pt>
                <c:pt idx="25">
                  <c:v>0.22412375904881343</c:v>
                </c:pt>
                <c:pt idx="26">
                  <c:v>0.36509491864884946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D4-4E3F-B64A-465C4BAAC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73824"/>
        <c:axId val="173297600"/>
      </c:line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700000" vert="horz" anchor="ctr" anchorCtr="0"/>
          <a:lstStyle/>
          <a:p>
            <a:pPr>
              <a:defRPr/>
            </a:pPr>
            <a:endParaRPr lang="es-ES"/>
          </a:p>
        </c:txPr>
        <c:crossAx val="173297600"/>
        <c:crosses val="autoZero"/>
        <c:auto val="1"/>
        <c:lblAlgn val="ctr"/>
        <c:lblOffset val="100"/>
        <c:tickLblSkip val="1"/>
        <c:noMultiLvlLbl val="0"/>
      </c:catAx>
      <c:valAx>
        <c:axId val="173297600"/>
        <c:scaling>
          <c:orientation val="minMax"/>
          <c:max val="0.45"/>
          <c:min val="-0.3000000000000000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Combo!$B$1</c:f>
              <c:strCache>
                <c:ptCount val="1"/>
                <c:pt idx="0">
                  <c:v>Final energy consumption 2021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Combo!$A$2:$A$28</c:f>
              <c:strCache>
                <c:ptCount val="27"/>
                <c:pt idx="0">
                  <c:v>Greece</c:v>
                </c:pt>
                <c:pt idx="1">
                  <c:v>Spain</c:v>
                </c:pt>
                <c:pt idx="2">
                  <c:v>Portugal</c:v>
                </c:pt>
                <c:pt idx="3">
                  <c:v>Italy</c:v>
                </c:pt>
                <c:pt idx="4">
                  <c:v>Slovenia</c:v>
                </c:pt>
                <c:pt idx="5">
                  <c:v>Netherlands</c:v>
                </c:pt>
                <c:pt idx="6">
                  <c:v>Cyprus</c:v>
                </c:pt>
                <c:pt idx="7">
                  <c:v>Denmark</c:v>
                </c:pt>
                <c:pt idx="8">
                  <c:v>France</c:v>
                </c:pt>
                <c:pt idx="9">
                  <c:v>Luxembourg</c:v>
                </c:pt>
                <c:pt idx="10">
                  <c:v>Croatia</c:v>
                </c:pt>
                <c:pt idx="11">
                  <c:v>Slovakia</c:v>
                </c:pt>
                <c:pt idx="12">
                  <c:v>Ireland</c:v>
                </c:pt>
                <c:pt idx="13">
                  <c:v>Czechia</c:v>
                </c:pt>
                <c:pt idx="14">
                  <c:v>Germany</c:v>
                </c:pt>
                <c:pt idx="15">
                  <c:v>Sweden</c:v>
                </c:pt>
                <c:pt idx="16">
                  <c:v>Estonia</c:v>
                </c:pt>
                <c:pt idx="17">
                  <c:v>Bulgaria</c:v>
                </c:pt>
                <c:pt idx="18">
                  <c:v>Latvia</c:v>
                </c:pt>
                <c:pt idx="19">
                  <c:v>Finland</c:v>
                </c:pt>
                <c:pt idx="20">
                  <c:v>Belgium</c:v>
                </c:pt>
                <c:pt idx="21">
                  <c:v>Romania</c:v>
                </c:pt>
                <c:pt idx="22">
                  <c:v>Austria</c:v>
                </c:pt>
                <c:pt idx="23">
                  <c:v>Hungary</c:v>
                </c:pt>
                <c:pt idx="24">
                  <c:v>Lithuania</c:v>
                </c:pt>
                <c:pt idx="25">
                  <c:v>Poland</c:v>
                </c:pt>
                <c:pt idx="26">
                  <c:v>Malta</c:v>
                </c:pt>
              </c:strCache>
            </c:strRef>
          </c:cat>
          <c:val>
            <c:numRef>
              <c:f>Combo!$B$2:$B$28</c:f>
              <c:numCache>
                <c:formatCode>0.0</c:formatCode>
                <c:ptCount val="27"/>
                <c:pt idx="0">
                  <c:v>-30.911947695483079</c:v>
                </c:pt>
                <c:pt idx="1">
                  <c:v>-24.076556047415909</c:v>
                </c:pt>
                <c:pt idx="2">
                  <c:v>-18.34004801080993</c:v>
                </c:pt>
                <c:pt idx="3">
                  <c:v>-16.615912158608648</c:v>
                </c:pt>
                <c:pt idx="4">
                  <c:v>-13.664227297235776</c:v>
                </c:pt>
                <c:pt idx="5">
                  <c:v>-13.216279173426205</c:v>
                </c:pt>
                <c:pt idx="6">
                  <c:v>-12.799539199455168</c:v>
                </c:pt>
                <c:pt idx="7">
                  <c:v>-12.761110085183414</c:v>
                </c:pt>
                <c:pt idx="8">
                  <c:v>-11.306715338846619</c:v>
                </c:pt>
                <c:pt idx="9">
                  <c:v>-11.023596597194219</c:v>
                </c:pt>
                <c:pt idx="10">
                  <c:v>-10.760481503718422</c:v>
                </c:pt>
                <c:pt idx="11">
                  <c:v>-10.229091290920655</c:v>
                </c:pt>
                <c:pt idx="12">
                  <c:v>-10.029537724095805</c:v>
                </c:pt>
                <c:pt idx="13">
                  <c:v>-6.3603650337907824</c:v>
                </c:pt>
                <c:pt idx="14">
                  <c:v>-5.463321125156928</c:v>
                </c:pt>
                <c:pt idx="15">
                  <c:v>-4.2138547357467804</c:v>
                </c:pt>
                <c:pt idx="16">
                  <c:v>-3.6152141253208425</c:v>
                </c:pt>
                <c:pt idx="17">
                  <c:v>-3.3921309168250424</c:v>
                </c:pt>
                <c:pt idx="18">
                  <c:v>-2.7110234666176458</c:v>
                </c:pt>
                <c:pt idx="19">
                  <c:v>-1.9388906933690664</c:v>
                </c:pt>
                <c:pt idx="20">
                  <c:v>-1.5117748989699642</c:v>
                </c:pt>
                <c:pt idx="21">
                  <c:v>-1.2126138782681317</c:v>
                </c:pt>
                <c:pt idx="22">
                  <c:v>-0.21209536323179012</c:v>
                </c:pt>
                <c:pt idx="23">
                  <c:v>3.6254198854196895</c:v>
                </c:pt>
                <c:pt idx="24">
                  <c:v>21.882830216792605</c:v>
                </c:pt>
                <c:pt idx="25">
                  <c:v>25.226989042447446</c:v>
                </c:pt>
                <c:pt idx="26">
                  <c:v>27.499999999999968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14-4469-BB26-7E58278317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13691376"/>
        <c:axId val="813693040"/>
      </c:barChart>
      <c:lineChart>
        <c:grouping val="standard"/>
        <c:varyColors val="0"/>
        <c:ser>
          <c:idx val="1"/>
          <c:order val="1"/>
          <c:tx>
            <c:strRef>
              <c:f>Combo!$C$1</c:f>
              <c:strCache>
                <c:ptCount val="1"/>
                <c:pt idx="0">
                  <c:v>Final energy consumption target 2021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Combo!$A$2:$A$28</c:f>
              <c:strCache>
                <c:ptCount val="27"/>
                <c:pt idx="0">
                  <c:v>Greece</c:v>
                </c:pt>
                <c:pt idx="1">
                  <c:v>Spain</c:v>
                </c:pt>
                <c:pt idx="2">
                  <c:v>Portugal</c:v>
                </c:pt>
                <c:pt idx="3">
                  <c:v>Italy</c:v>
                </c:pt>
                <c:pt idx="4">
                  <c:v>Slovenia</c:v>
                </c:pt>
                <c:pt idx="5">
                  <c:v>Netherlands</c:v>
                </c:pt>
                <c:pt idx="6">
                  <c:v>Cyprus</c:v>
                </c:pt>
                <c:pt idx="7">
                  <c:v>Denmark</c:v>
                </c:pt>
                <c:pt idx="8">
                  <c:v>France</c:v>
                </c:pt>
                <c:pt idx="9">
                  <c:v>Luxembourg</c:v>
                </c:pt>
                <c:pt idx="10">
                  <c:v>Croatia</c:v>
                </c:pt>
                <c:pt idx="11">
                  <c:v>Slovakia</c:v>
                </c:pt>
                <c:pt idx="12">
                  <c:v>Ireland</c:v>
                </c:pt>
                <c:pt idx="13">
                  <c:v>Czechia</c:v>
                </c:pt>
                <c:pt idx="14">
                  <c:v>Germany</c:v>
                </c:pt>
                <c:pt idx="15">
                  <c:v>Sweden</c:v>
                </c:pt>
                <c:pt idx="16">
                  <c:v>Estonia</c:v>
                </c:pt>
                <c:pt idx="17">
                  <c:v>Bulgaria</c:v>
                </c:pt>
                <c:pt idx="18">
                  <c:v>Latvia</c:v>
                </c:pt>
                <c:pt idx="19">
                  <c:v>Finland</c:v>
                </c:pt>
                <c:pt idx="20">
                  <c:v>Belgium</c:v>
                </c:pt>
                <c:pt idx="21">
                  <c:v>Romania</c:v>
                </c:pt>
                <c:pt idx="22">
                  <c:v>Austria</c:v>
                </c:pt>
                <c:pt idx="23">
                  <c:v>Hungary</c:v>
                </c:pt>
                <c:pt idx="24">
                  <c:v>Lithuania</c:v>
                </c:pt>
                <c:pt idx="25">
                  <c:v>Poland</c:v>
                </c:pt>
                <c:pt idx="26">
                  <c:v>Malta</c:v>
                </c:pt>
              </c:strCache>
            </c:strRef>
          </c:cat>
          <c:val>
            <c:numRef>
              <c:f>Combo!$C$2:$C$28</c:f>
              <c:numCache>
                <c:formatCode>0.0</c:formatCode>
                <c:ptCount val="27"/>
                <c:pt idx="0">
                  <c:v>-12.474325603975899</c:v>
                </c:pt>
                <c:pt idx="1">
                  <c:v>-11.090412151322171</c:v>
                </c:pt>
                <c:pt idx="2">
                  <c:v>-8.4755337743690475</c:v>
                </c:pt>
                <c:pt idx="3">
                  <c:v>-9.6313520323070954</c:v>
                </c:pt>
                <c:pt idx="4">
                  <c:v>-0.26675427914669703</c:v>
                </c:pt>
                <c:pt idx="5">
                  <c:v>-3.4545211517180263</c:v>
                </c:pt>
                <c:pt idx="6">
                  <c:v>4.4711014176663122</c:v>
                </c:pt>
                <c:pt idx="7">
                  <c:v>-2.1457039564597769</c:v>
                </c:pt>
                <c:pt idx="8">
                  <c:v>-13.881731552483313</c:v>
                </c:pt>
                <c:pt idx="9">
                  <c:v>-5.3229703667596056</c:v>
                </c:pt>
                <c:pt idx="10">
                  <c:v>-3.8600733094567463</c:v>
                </c:pt>
                <c:pt idx="11">
                  <c:v>-10.188337133601078</c:v>
                </c:pt>
                <c:pt idx="12">
                  <c:v>-7.232708890531736</c:v>
                </c:pt>
                <c:pt idx="13">
                  <c:v>-3.1876892218890673</c:v>
                </c:pt>
                <c:pt idx="14">
                  <c:v>-11.559082690805667</c:v>
                </c:pt>
                <c:pt idx="15">
                  <c:v>-8.855289211793183</c:v>
                </c:pt>
                <c:pt idx="16">
                  <c:v>-2.1273323406248545</c:v>
                </c:pt>
                <c:pt idx="17">
                  <c:v>-14.783701127628945</c:v>
                </c:pt>
                <c:pt idx="18">
                  <c:v>11.131407297170192</c:v>
                </c:pt>
                <c:pt idx="19">
                  <c:v>5.715832194951731</c:v>
                </c:pt>
                <c:pt idx="20">
                  <c:v>-11.757692815007259</c:v>
                </c:pt>
                <c:pt idx="21">
                  <c:v>23.251842131300759</c:v>
                </c:pt>
                <c:pt idx="22">
                  <c:v>-9.9864178402991435</c:v>
                </c:pt>
                <c:pt idx="23">
                  <c:v>-2.889594806834328</c:v>
                </c:pt>
                <c:pt idx="24">
                  <c:v>-7.9000548530138488</c:v>
                </c:pt>
                <c:pt idx="25">
                  <c:v>22.412375904881344</c:v>
                </c:pt>
                <c:pt idx="26">
                  <c:v>36.50949186488495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14-4469-BB26-7E58278317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13691376"/>
        <c:axId val="813693040"/>
      </c:lineChart>
      <c:catAx>
        <c:axId val="813691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Percentage</a:t>
                </a:r>
                <a:r>
                  <a:rPr lang="es-ES" baseline="0"/>
                  <a:t> change compared to 2005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13693040"/>
        <c:crosses val="autoZero"/>
        <c:auto val="1"/>
        <c:lblAlgn val="ctr"/>
        <c:lblOffset val="100"/>
        <c:noMultiLvlLbl val="0"/>
      </c:catAx>
      <c:valAx>
        <c:axId val="81369304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13691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Combo!$D$1</c:f>
              <c:strCache>
                <c:ptCount val="1"/>
                <c:pt idx="0">
                  <c:v>Primary energy consumption 2021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Combo!$A$2:$A$28</c:f>
              <c:strCache>
                <c:ptCount val="27"/>
                <c:pt idx="0">
                  <c:v>Greece</c:v>
                </c:pt>
                <c:pt idx="1">
                  <c:v>Spain</c:v>
                </c:pt>
                <c:pt idx="2">
                  <c:v>Portugal</c:v>
                </c:pt>
                <c:pt idx="3">
                  <c:v>Italy</c:v>
                </c:pt>
                <c:pt idx="4">
                  <c:v>Slovenia</c:v>
                </c:pt>
                <c:pt idx="5">
                  <c:v>Netherlands</c:v>
                </c:pt>
                <c:pt idx="6">
                  <c:v>Cyprus</c:v>
                </c:pt>
                <c:pt idx="7">
                  <c:v>Denmark</c:v>
                </c:pt>
                <c:pt idx="8">
                  <c:v>France</c:v>
                </c:pt>
                <c:pt idx="9">
                  <c:v>Luxembourg</c:v>
                </c:pt>
                <c:pt idx="10">
                  <c:v>Croatia</c:v>
                </c:pt>
                <c:pt idx="11">
                  <c:v>Slovakia</c:v>
                </c:pt>
                <c:pt idx="12">
                  <c:v>Ireland</c:v>
                </c:pt>
                <c:pt idx="13">
                  <c:v>Czechia</c:v>
                </c:pt>
                <c:pt idx="14">
                  <c:v>Germany</c:v>
                </c:pt>
                <c:pt idx="15">
                  <c:v>Sweden</c:v>
                </c:pt>
                <c:pt idx="16">
                  <c:v>Estonia</c:v>
                </c:pt>
                <c:pt idx="17">
                  <c:v>Bulgaria</c:v>
                </c:pt>
                <c:pt idx="18">
                  <c:v>Latvia</c:v>
                </c:pt>
                <c:pt idx="19">
                  <c:v>Finland</c:v>
                </c:pt>
                <c:pt idx="20">
                  <c:v>Belgium</c:v>
                </c:pt>
                <c:pt idx="21">
                  <c:v>Romania</c:v>
                </c:pt>
                <c:pt idx="22">
                  <c:v>Austria</c:v>
                </c:pt>
                <c:pt idx="23">
                  <c:v>Hungary</c:v>
                </c:pt>
                <c:pt idx="24">
                  <c:v>Lithuania</c:v>
                </c:pt>
                <c:pt idx="25">
                  <c:v>Poland</c:v>
                </c:pt>
                <c:pt idx="26">
                  <c:v>Malta</c:v>
                </c:pt>
              </c:strCache>
            </c:strRef>
          </c:cat>
          <c:val>
            <c:numRef>
              <c:f>Combo!$D$2:$D$28</c:f>
              <c:numCache>
                <c:formatCode>0.0</c:formatCode>
                <c:ptCount val="27"/>
                <c:pt idx="0">
                  <c:v>-37.501855317711275</c:v>
                </c:pt>
                <c:pt idx="1">
                  <c:v>-18.00355254602507</c:v>
                </c:pt>
                <c:pt idx="2">
                  <c:v>-21.19319935241576</c:v>
                </c:pt>
                <c:pt idx="3">
                  <c:v>-20.070956167540011</c:v>
                </c:pt>
                <c:pt idx="4">
                  <c:v>-15.05938029234385</c:v>
                </c:pt>
                <c:pt idx="5">
                  <c:v>-14.133856080336182</c:v>
                </c:pt>
                <c:pt idx="6">
                  <c:v>-7.1712948078897725</c:v>
                </c:pt>
                <c:pt idx="7">
                  <c:v>-17.769326969157994</c:v>
                </c:pt>
                <c:pt idx="8">
                  <c:v>-13.703981703704482</c:v>
                </c:pt>
                <c:pt idx="9">
                  <c:v>-14.274897430869382</c:v>
                </c:pt>
                <c:pt idx="10">
                  <c:v>-10.653751757153529</c:v>
                </c:pt>
                <c:pt idx="11">
                  <c:v>-5.7419874674604525</c:v>
                </c:pt>
                <c:pt idx="12">
                  <c:v>-5.7001760421125036</c:v>
                </c:pt>
                <c:pt idx="13">
                  <c:v>-7.6018504665146702</c:v>
                </c:pt>
                <c:pt idx="14">
                  <c:v>-15.99120552621347</c:v>
                </c:pt>
                <c:pt idx="15">
                  <c:v>-11.718556008685542</c:v>
                </c:pt>
                <c:pt idx="16">
                  <c:v>-11.614902103395108</c:v>
                </c:pt>
                <c:pt idx="17">
                  <c:v>-3.7642126033613832</c:v>
                </c:pt>
                <c:pt idx="18">
                  <c:v>0.15213625315295687</c:v>
                </c:pt>
                <c:pt idx="19">
                  <c:v>-5.359443020208376</c:v>
                </c:pt>
                <c:pt idx="20">
                  <c:v>-5.9073789357674045</c:v>
                </c:pt>
                <c:pt idx="21">
                  <c:v>-11.364066957890229</c:v>
                </c:pt>
                <c:pt idx="22">
                  <c:v>-3.3630113967476283</c:v>
                </c:pt>
                <c:pt idx="23">
                  <c:v>-5.2743532093238343</c:v>
                </c:pt>
                <c:pt idx="24">
                  <c:v>-18.589530352537263</c:v>
                </c:pt>
                <c:pt idx="25">
                  <c:v>15.915167474840386</c:v>
                </c:pt>
                <c:pt idx="26">
                  <c:v>-17.045912771103001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21-4EEC-8BB8-DA8953EAC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5915664"/>
        <c:axId val="1455922320"/>
      </c:barChart>
      <c:lineChart>
        <c:grouping val="standard"/>
        <c:varyColors val="0"/>
        <c:ser>
          <c:idx val="1"/>
          <c:order val="1"/>
          <c:tx>
            <c:strRef>
              <c:f>Combo!$E$1</c:f>
              <c:strCache>
                <c:ptCount val="1"/>
                <c:pt idx="0">
                  <c:v>Primary energy consumption target 2021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Combo!$A$2:$A$28</c:f>
              <c:strCache>
                <c:ptCount val="27"/>
                <c:pt idx="0">
                  <c:v>Greece</c:v>
                </c:pt>
                <c:pt idx="1">
                  <c:v>Spain</c:v>
                </c:pt>
                <c:pt idx="2">
                  <c:v>Portugal</c:v>
                </c:pt>
                <c:pt idx="3">
                  <c:v>Italy</c:v>
                </c:pt>
                <c:pt idx="4">
                  <c:v>Slovenia</c:v>
                </c:pt>
                <c:pt idx="5">
                  <c:v>Netherlands</c:v>
                </c:pt>
                <c:pt idx="6">
                  <c:v>Cyprus</c:v>
                </c:pt>
                <c:pt idx="7">
                  <c:v>Denmark</c:v>
                </c:pt>
                <c:pt idx="8">
                  <c:v>France</c:v>
                </c:pt>
                <c:pt idx="9">
                  <c:v>Luxembourg</c:v>
                </c:pt>
                <c:pt idx="10">
                  <c:v>Croatia</c:v>
                </c:pt>
                <c:pt idx="11">
                  <c:v>Slovakia</c:v>
                </c:pt>
                <c:pt idx="12">
                  <c:v>Ireland</c:v>
                </c:pt>
                <c:pt idx="13">
                  <c:v>Czechia</c:v>
                </c:pt>
                <c:pt idx="14">
                  <c:v>Germany</c:v>
                </c:pt>
                <c:pt idx="15">
                  <c:v>Sweden</c:v>
                </c:pt>
                <c:pt idx="16">
                  <c:v>Estonia</c:v>
                </c:pt>
                <c:pt idx="17">
                  <c:v>Bulgaria</c:v>
                </c:pt>
                <c:pt idx="18">
                  <c:v>Latvia</c:v>
                </c:pt>
                <c:pt idx="19">
                  <c:v>Finland</c:v>
                </c:pt>
                <c:pt idx="20">
                  <c:v>Belgium</c:v>
                </c:pt>
                <c:pt idx="21">
                  <c:v>Romania</c:v>
                </c:pt>
                <c:pt idx="22">
                  <c:v>Austria</c:v>
                </c:pt>
                <c:pt idx="23">
                  <c:v>Hungary</c:v>
                </c:pt>
                <c:pt idx="24">
                  <c:v>Lithuania</c:v>
                </c:pt>
                <c:pt idx="25">
                  <c:v>Poland</c:v>
                </c:pt>
                <c:pt idx="26">
                  <c:v>Malta</c:v>
                </c:pt>
              </c:strCache>
            </c:strRef>
          </c:cat>
          <c:val>
            <c:numRef>
              <c:f>Combo!$E$2:$E$28</c:f>
              <c:numCache>
                <c:formatCode>0.0</c:formatCode>
                <c:ptCount val="27"/>
                <c:pt idx="0">
                  <c:v>-18.458806742684185</c:v>
                </c:pt>
                <c:pt idx="1">
                  <c:v>-9.2880448678090524</c:v>
                </c:pt>
                <c:pt idx="2">
                  <c:v>-9.460850227804551</c:v>
                </c:pt>
                <c:pt idx="3">
                  <c:v>-12.627256534509323</c:v>
                </c:pt>
                <c:pt idx="4">
                  <c:v>-1.7214539100516069</c:v>
                </c:pt>
                <c:pt idx="5">
                  <c:v>-13.416267711080431</c:v>
                </c:pt>
                <c:pt idx="6">
                  <c:v>-9.7956364194563434</c:v>
                </c:pt>
                <c:pt idx="7">
                  <c:v>-9.8908244017498976</c:v>
                </c:pt>
                <c:pt idx="8">
                  <c:v>-13.2513920440683</c:v>
                </c:pt>
                <c:pt idx="9">
                  <c:v>-6.1538561443353679</c:v>
                </c:pt>
                <c:pt idx="10">
                  <c:v>17.211483004334973</c:v>
                </c:pt>
                <c:pt idx="11">
                  <c:v>-5.9390313798991183</c:v>
                </c:pt>
                <c:pt idx="12">
                  <c:v>-7.0020747234984304</c:v>
                </c:pt>
                <c:pt idx="13">
                  <c:v>4.2147203827668678</c:v>
                </c:pt>
                <c:pt idx="14">
                  <c:v>-13.997121994218064</c:v>
                </c:pt>
                <c:pt idx="15">
                  <c:v>-11.416316147084915</c:v>
                </c:pt>
                <c:pt idx="16">
                  <c:v>23.010478333678662</c:v>
                </c:pt>
                <c:pt idx="17">
                  <c:v>-12.205665851849901</c:v>
                </c:pt>
                <c:pt idx="18">
                  <c:v>19.610940538692212</c:v>
                </c:pt>
                <c:pt idx="19">
                  <c:v>6.8527919538000193</c:v>
                </c:pt>
                <c:pt idx="20">
                  <c:v>-15.326416567252711</c:v>
                </c:pt>
                <c:pt idx="21">
                  <c:v>19.2187767438027</c:v>
                </c:pt>
                <c:pt idx="22">
                  <c:v>-3.6270221569481231</c:v>
                </c:pt>
                <c:pt idx="23">
                  <c:v>0.98436215391595194</c:v>
                </c:pt>
                <c:pt idx="24">
                  <c:v>-19.358796818337986</c:v>
                </c:pt>
                <c:pt idx="25">
                  <c:v>9.6010023261789534</c:v>
                </c:pt>
                <c:pt idx="26">
                  <c:v>-10.136056724701081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21-4EEC-8BB8-DA8953EAC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915664"/>
        <c:axId val="1455922320"/>
      </c:lineChart>
      <c:catAx>
        <c:axId val="1455915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900" b="0" i="0" baseline="0">
                    <a:effectLst/>
                  </a:rPr>
                  <a:t>Percentage change compared to 2005</a:t>
                </a:r>
                <a:endParaRPr lang="es-ES" sz="3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55922320"/>
        <c:crosses val="autoZero"/>
        <c:auto val="1"/>
        <c:lblAlgn val="ctr"/>
        <c:lblOffset val="100"/>
        <c:noMultiLvlLbl val="0"/>
      </c:catAx>
      <c:valAx>
        <c:axId val="1455922320"/>
        <c:scaling>
          <c:orientation val="minMax"/>
          <c:max val="40"/>
          <c:min val="-4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455915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1907500" y="7477125"/>
    <xdr:ext cx="9877425" cy="607002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21678900" y="1076325"/>
    <xdr:ext cx="9877425" cy="6070023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29</xdr:row>
      <xdr:rowOff>22225</xdr:rowOff>
    </xdr:from>
    <xdr:to>
      <xdr:col>3</xdr:col>
      <xdr:colOff>1047749</xdr:colOff>
      <xdr:row>49</xdr:row>
      <xdr:rowOff>98425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1336675</xdr:colOff>
      <xdr:row>28</xdr:row>
      <xdr:rowOff>117475</xdr:rowOff>
    </xdr:from>
    <xdr:to>
      <xdr:col>8</xdr:col>
      <xdr:colOff>314325</xdr:colOff>
      <xdr:row>49</xdr:row>
      <xdr:rowOff>60325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vi/OneDrive%20-%20European%20Environment%20Agency/Indicators/ENER016/Proxies%20marketa/EnEff%20Proxy%202019Calculation_v8_30_09_2020_withoutlin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S Input"/>
      <sheetName val="Index"/>
      <sheetName val="MS Stats list"/>
      <sheetName val="Parameters"/>
      <sheetName val="PEC Total"/>
      <sheetName val="PEC Fossil"/>
      <sheetName val="PEC Solid"/>
      <sheetName val="PEC Liquid"/>
      <sheetName val="PEC Gaseous"/>
      <sheetName val="PEC Nuclear"/>
      <sheetName val="PEC Waste"/>
      <sheetName val="PEC Electricity"/>
      <sheetName val="PEC RES"/>
      <sheetName val="GFEC Total"/>
      <sheetName val="FEC Total"/>
      <sheetName val="FEC Industry"/>
      <sheetName val="FEC Transport"/>
      <sheetName val="FEC Other"/>
      <sheetName val="FEC Transport foss"/>
      <sheetName val="FEC Transport RES"/>
    </sheetNames>
    <sheetDataSet>
      <sheetData sheetId="0" refreshError="1"/>
      <sheetData sheetId="1" refreshError="1"/>
      <sheetData sheetId="2" refreshError="1"/>
      <sheetData sheetId="3" refreshError="1">
        <row r="6">
          <cell r="C6">
            <v>2019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A72"/>
  <sheetViews>
    <sheetView tabSelected="1" topLeftCell="M1" zoomScale="50" zoomScaleNormal="50" workbookViewId="0">
      <selection activeCell="V3" sqref="V3:W3"/>
    </sheetView>
  </sheetViews>
  <sheetFormatPr baseColWidth="10" defaultColWidth="8.77734375" defaultRowHeight="14.4" x14ac:dyDescent="0.3"/>
  <cols>
    <col min="1" max="1" width="4.77734375" customWidth="1"/>
    <col min="3" max="6" width="12.5546875" customWidth="1"/>
    <col min="7" max="9" width="15.21875" customWidth="1"/>
    <col min="10" max="10" width="12.21875" customWidth="1"/>
    <col min="11" max="13" width="11.21875" customWidth="1"/>
    <col min="15" max="19" width="12.77734375" customWidth="1"/>
    <col min="25" max="25" width="9.77734375" bestFit="1" customWidth="1"/>
    <col min="27" max="27" width="11.77734375" customWidth="1"/>
  </cols>
  <sheetData>
    <row r="1" spans="2:25" ht="18" x14ac:dyDescent="0.35">
      <c r="B1" s="1" t="s">
        <v>1</v>
      </c>
    </row>
    <row r="2" spans="2:25" ht="18" x14ac:dyDescent="0.35">
      <c r="M2" s="3"/>
      <c r="N2" s="3" t="s">
        <v>2</v>
      </c>
      <c r="U2" s="23" t="s">
        <v>55</v>
      </c>
    </row>
    <row r="3" spans="2:25" x14ac:dyDescent="0.3">
      <c r="C3" t="s">
        <v>49</v>
      </c>
      <c r="D3" t="s">
        <v>49</v>
      </c>
      <c r="E3" t="s">
        <v>52</v>
      </c>
      <c r="F3" t="s">
        <v>50</v>
      </c>
      <c r="I3" s="3"/>
      <c r="J3" s="3"/>
      <c r="K3" s="3"/>
      <c r="L3" s="3"/>
      <c r="M3" s="3"/>
      <c r="N3" s="38"/>
      <c r="O3" s="54" t="s">
        <v>3</v>
      </c>
      <c r="P3" s="54"/>
      <c r="Q3" s="54" t="s">
        <v>4</v>
      </c>
      <c r="R3" s="55"/>
      <c r="U3" s="38"/>
      <c r="V3" s="54" t="s">
        <v>3</v>
      </c>
      <c r="W3" s="54"/>
      <c r="X3" s="54" t="s">
        <v>4</v>
      </c>
      <c r="Y3" s="55"/>
    </row>
    <row r="4" spans="2:25" ht="100.8" x14ac:dyDescent="0.3">
      <c r="C4" s="4" t="s">
        <v>5</v>
      </c>
      <c r="D4" s="5" t="s">
        <v>47</v>
      </c>
      <c r="E4" s="5" t="s">
        <v>51</v>
      </c>
      <c r="F4" s="4" t="s">
        <v>6</v>
      </c>
      <c r="G4" s="4" t="s">
        <v>46</v>
      </c>
      <c r="H4" s="4" t="s">
        <v>54</v>
      </c>
      <c r="I4" s="4" t="s">
        <v>7</v>
      </c>
      <c r="J4" s="4" t="s">
        <v>41</v>
      </c>
      <c r="K4" s="4" t="s">
        <v>42</v>
      </c>
      <c r="L4" s="4" t="s">
        <v>43</v>
      </c>
      <c r="M4" s="6"/>
      <c r="N4" s="7"/>
      <c r="O4" s="8" t="str">
        <f>H4</f>
        <v>2021 percentage change caompared to 2005</v>
      </c>
      <c r="P4" s="8" t="s">
        <v>7</v>
      </c>
      <c r="Q4" s="8" t="str">
        <f>O4</f>
        <v>2021 percentage change caompared to 2005</v>
      </c>
      <c r="R4" s="9" t="s">
        <v>7</v>
      </c>
      <c r="S4" s="8"/>
      <c r="U4" s="7"/>
      <c r="V4" s="8" t="str">
        <f>O4</f>
        <v>2021 percentage change caompared to 2005</v>
      </c>
      <c r="W4" s="8" t="s">
        <v>7</v>
      </c>
      <c r="X4" s="8" t="str">
        <f>Q4</f>
        <v>2021 percentage change caompared to 2005</v>
      </c>
      <c r="Y4" s="9" t="s">
        <v>7</v>
      </c>
    </row>
    <row r="5" spans="2:25" x14ac:dyDescent="0.3">
      <c r="C5" s="2" t="s">
        <v>45</v>
      </c>
      <c r="D5" s="2" t="s">
        <v>45</v>
      </c>
      <c r="E5" s="2" t="s">
        <v>45</v>
      </c>
      <c r="F5" s="2" t="s">
        <v>45</v>
      </c>
      <c r="G5" s="2" t="s">
        <v>8</v>
      </c>
      <c r="H5" s="2"/>
      <c r="I5" s="2" t="s">
        <v>9</v>
      </c>
      <c r="J5" s="2"/>
      <c r="K5" s="2"/>
      <c r="L5" s="2"/>
      <c r="M5" s="6"/>
      <c r="N5" s="10" t="s">
        <v>10</v>
      </c>
      <c r="P5" t="s">
        <v>9</v>
      </c>
      <c r="R5" s="11" t="s">
        <v>9</v>
      </c>
      <c r="U5" s="10" t="s">
        <v>10</v>
      </c>
      <c r="W5" t="s">
        <v>9</v>
      </c>
      <c r="Y5" s="11" t="s">
        <v>9</v>
      </c>
    </row>
    <row r="6" spans="2:25" x14ac:dyDescent="0.3">
      <c r="B6" t="s">
        <v>11</v>
      </c>
      <c r="C6" s="37">
        <v>27861.15</v>
      </c>
      <c r="D6" s="13">
        <v>26074.98</v>
      </c>
      <c r="E6" s="13">
        <v>27802.057792706946</v>
      </c>
      <c r="F6" s="12">
        <v>25078.819145887497</v>
      </c>
      <c r="G6" s="14">
        <f>D6/$C6-1</f>
        <v>-6.4109701142989528E-2</v>
      </c>
      <c r="H6" s="14">
        <f t="shared" ref="H6:H35" si="0">E6/$C6-1</f>
        <v>-2.1209536323179012E-3</v>
      </c>
      <c r="I6" s="14">
        <f t="shared" ref="I6:I35" si="1">F6/C6-1</f>
        <v>-9.9864178402991444E-2</v>
      </c>
      <c r="J6">
        <f>IF(H6&lt;0, 1,0)</f>
        <v>1</v>
      </c>
      <c r="K6">
        <f t="shared" ref="K6:K35" si="2">IF(E6&lt;F6, 1,0)</f>
        <v>0</v>
      </c>
      <c r="L6" s="36">
        <f t="shared" ref="L6:L35" si="3">(E6-F6)/E6</f>
        <v>9.7950974245288092E-2</v>
      </c>
      <c r="M6" s="6"/>
      <c r="N6" s="15" t="str">
        <f t="shared" ref="N6:N35" si="4">B6</f>
        <v>AT</v>
      </c>
      <c r="O6" s="16">
        <f t="shared" ref="O6:O35" si="5">H6</f>
        <v>-2.1209536323179012E-3</v>
      </c>
      <c r="P6" s="16">
        <f t="shared" ref="P6:P35" si="6">I6</f>
        <v>-9.9864178402991444E-2</v>
      </c>
      <c r="Q6" s="16">
        <f t="shared" ref="Q6:Q17" si="7">H41</f>
        <v>-3.3630113967476283E-2</v>
      </c>
      <c r="R6" s="17">
        <f t="shared" ref="R6:R17" si="8">I41</f>
        <v>-3.6270221569481231E-2</v>
      </c>
      <c r="S6" s="18"/>
      <c r="U6" t="s">
        <v>12</v>
      </c>
      <c r="V6" s="16">
        <v>-0.30911947695483077</v>
      </c>
      <c r="W6" s="16">
        <v>-0.124743256039759</v>
      </c>
      <c r="X6" s="16">
        <v>-0.37501855317711275</v>
      </c>
      <c r="Y6" s="17">
        <v>-0.18458806742684186</v>
      </c>
    </row>
    <row r="7" spans="2:25" x14ac:dyDescent="0.3">
      <c r="B7" t="s">
        <v>13</v>
      </c>
      <c r="C7" s="37">
        <v>36830.406000000003</v>
      </c>
      <c r="D7" s="13">
        <v>33293.821000000004</v>
      </c>
      <c r="E7" s="13">
        <v>36273.613166903277</v>
      </c>
      <c r="F7" s="12">
        <v>32500</v>
      </c>
      <c r="G7" s="14">
        <f t="shared" ref="G7:G35" si="9">D7/$C7-1</f>
        <v>-9.6023513832565355E-2</v>
      </c>
      <c r="H7" s="14">
        <f t="shared" si="0"/>
        <v>-1.5117748989699642E-2</v>
      </c>
      <c r="I7" s="14">
        <f t="shared" si="1"/>
        <v>-0.11757692815007259</v>
      </c>
      <c r="J7">
        <f t="shared" ref="J7:J35" si="10">IF(H7&lt;0, 1,0)</f>
        <v>1</v>
      </c>
      <c r="K7">
        <f t="shared" si="2"/>
        <v>0</v>
      </c>
      <c r="L7" s="36">
        <f t="shared" si="3"/>
        <v>0.10403190742372452</v>
      </c>
      <c r="M7" s="6"/>
      <c r="N7" s="15" t="str">
        <f t="shared" si="4"/>
        <v>BE</v>
      </c>
      <c r="O7" s="16">
        <f t="shared" si="5"/>
        <v>-1.5117748989699642E-2</v>
      </c>
      <c r="P7" s="16">
        <f t="shared" si="6"/>
        <v>-0.11757692815007259</v>
      </c>
      <c r="Q7" s="16">
        <f t="shared" si="7"/>
        <v>-5.9073789357674045E-2</v>
      </c>
      <c r="R7" s="17">
        <f t="shared" si="8"/>
        <v>-0.1532641656725271</v>
      </c>
      <c r="S7" s="18"/>
      <c r="U7" t="s">
        <v>16</v>
      </c>
      <c r="V7" s="16">
        <v>-0.24076556047415909</v>
      </c>
      <c r="W7" s="16">
        <v>-0.11090412151322171</v>
      </c>
      <c r="X7" s="16">
        <v>-0.1800355254602507</v>
      </c>
      <c r="Y7" s="17">
        <v>-9.2880448678090533E-2</v>
      </c>
    </row>
    <row r="8" spans="2:25" x14ac:dyDescent="0.3">
      <c r="B8" t="s">
        <v>15</v>
      </c>
      <c r="C8" s="37">
        <v>10137.732</v>
      </c>
      <c r="D8" s="13">
        <v>9540.3809999999994</v>
      </c>
      <c r="E8" s="13">
        <v>9793.8468585631344</v>
      </c>
      <c r="F8" s="12">
        <v>8639</v>
      </c>
      <c r="G8" s="14">
        <f t="shared" si="9"/>
        <v>-5.8923534376328024E-2</v>
      </c>
      <c r="H8" s="14">
        <f t="shared" si="0"/>
        <v>-3.3921309168250424E-2</v>
      </c>
      <c r="I8" s="14">
        <f t="shared" si="1"/>
        <v>-0.14783701127628945</v>
      </c>
      <c r="J8">
        <f t="shared" si="10"/>
        <v>1</v>
      </c>
      <c r="K8">
        <f t="shared" si="2"/>
        <v>0</v>
      </c>
      <c r="L8" s="36">
        <f t="shared" si="3"/>
        <v>0.11791555200328742</v>
      </c>
      <c r="M8" s="6"/>
      <c r="N8" s="15" t="str">
        <f t="shared" si="4"/>
        <v>BG</v>
      </c>
      <c r="O8" s="16">
        <f t="shared" si="5"/>
        <v>-3.3921309168250424E-2</v>
      </c>
      <c r="P8" s="16">
        <f t="shared" si="6"/>
        <v>-0.14783701127628945</v>
      </c>
      <c r="Q8" s="16">
        <f t="shared" si="7"/>
        <v>-3.7642126033613832E-2</v>
      </c>
      <c r="R8" s="17">
        <f t="shared" si="8"/>
        <v>-0.12205665851849901</v>
      </c>
      <c r="S8" s="18"/>
      <c r="U8" t="s">
        <v>20</v>
      </c>
      <c r="V8" s="16">
        <v>-0.18340048010809928</v>
      </c>
      <c r="W8" s="16">
        <v>-8.4755337743690484E-2</v>
      </c>
      <c r="X8" s="16">
        <v>-0.21193199352415759</v>
      </c>
      <c r="Y8" s="17">
        <v>-9.4608502278045514E-2</v>
      </c>
    </row>
    <row r="9" spans="2:25" x14ac:dyDescent="0.3">
      <c r="B9" t="s">
        <v>17</v>
      </c>
      <c r="C9" s="37">
        <v>1834</v>
      </c>
      <c r="D9" s="13">
        <v>1572.5830000000001</v>
      </c>
      <c r="E9" s="13">
        <v>1599.2564510819923</v>
      </c>
      <c r="F9" s="46">
        <v>1916</v>
      </c>
      <c r="G9" s="14">
        <f t="shared" si="9"/>
        <v>-0.14253925845147219</v>
      </c>
      <c r="H9" s="14">
        <f t="shared" si="0"/>
        <v>-0.12799539199455168</v>
      </c>
      <c r="I9" s="14">
        <f t="shared" si="1"/>
        <v>4.4711014176663122E-2</v>
      </c>
      <c r="J9">
        <f t="shared" si="10"/>
        <v>1</v>
      </c>
      <c r="K9">
        <f t="shared" si="2"/>
        <v>1</v>
      </c>
      <c r="L9" s="36">
        <f t="shared" si="3"/>
        <v>-0.19805675862911906</v>
      </c>
      <c r="M9" s="6"/>
      <c r="N9" s="15" t="str">
        <f t="shared" si="4"/>
        <v>CY</v>
      </c>
      <c r="O9" s="16">
        <f t="shared" si="5"/>
        <v>-0.12799539199455168</v>
      </c>
      <c r="P9" s="16">
        <f t="shared" si="6"/>
        <v>4.4711014176663122E-2</v>
      </c>
      <c r="Q9" s="16">
        <f t="shared" si="7"/>
        <v>-7.171294807889772E-2</v>
      </c>
      <c r="R9" s="17">
        <f t="shared" si="8"/>
        <v>-9.7956364194563439E-2</v>
      </c>
      <c r="S9" s="18"/>
      <c r="U9" t="s">
        <v>14</v>
      </c>
      <c r="V9" s="16">
        <v>-0.16615912158608648</v>
      </c>
      <c r="W9" s="16">
        <v>-9.6313520323070945E-2</v>
      </c>
      <c r="X9" s="16">
        <v>-0.20070956167540011</v>
      </c>
      <c r="Y9" s="17">
        <v>-0.12627256534509324</v>
      </c>
    </row>
    <row r="10" spans="2:25" x14ac:dyDescent="0.3">
      <c r="B10" t="s">
        <v>19</v>
      </c>
      <c r="C10" s="37">
        <v>26148.534</v>
      </c>
      <c r="D10" s="13">
        <v>24480.001</v>
      </c>
      <c r="E10" s="13">
        <v>24485.391786615106</v>
      </c>
      <c r="F10" s="12">
        <v>25315</v>
      </c>
      <c r="G10" s="14">
        <f t="shared" si="9"/>
        <v>-6.3809810523220878E-2</v>
      </c>
      <c r="H10" s="14">
        <f t="shared" si="0"/>
        <v>-6.3603650337907824E-2</v>
      </c>
      <c r="I10" s="14">
        <f t="shared" si="1"/>
        <v>-3.1876892218890673E-2</v>
      </c>
      <c r="J10">
        <f t="shared" si="10"/>
        <v>1</v>
      </c>
      <c r="K10">
        <f t="shared" si="2"/>
        <v>1</v>
      </c>
      <c r="L10" s="36">
        <f t="shared" si="3"/>
        <v>-3.3881761852730403E-2</v>
      </c>
      <c r="M10" s="6"/>
      <c r="N10" s="15" t="str">
        <f t="shared" si="4"/>
        <v>CZ</v>
      </c>
      <c r="O10" s="16">
        <f t="shared" si="5"/>
        <v>-6.3603650337907824E-2</v>
      </c>
      <c r="P10" s="16">
        <f t="shared" si="6"/>
        <v>-3.1876892218890673E-2</v>
      </c>
      <c r="Q10" s="16">
        <f t="shared" si="7"/>
        <v>-7.6018504665146702E-2</v>
      </c>
      <c r="R10" s="17">
        <f t="shared" si="8"/>
        <v>4.2147203827668678E-2</v>
      </c>
      <c r="S10" s="18"/>
      <c r="U10" t="s">
        <v>35</v>
      </c>
      <c r="V10" s="16">
        <v>-0.13664227297235776</v>
      </c>
      <c r="W10" s="16">
        <v>-2.6675427914669703E-3</v>
      </c>
      <c r="X10" s="16">
        <v>-0.15059380292343849</v>
      </c>
      <c r="Y10" s="17">
        <v>-1.7214539100516069E-2</v>
      </c>
    </row>
    <row r="11" spans="2:25" x14ac:dyDescent="0.3">
      <c r="B11" t="s">
        <v>21</v>
      </c>
      <c r="C11" s="37">
        <v>219694.69099999999</v>
      </c>
      <c r="D11" s="13">
        <v>201656.16899999999</v>
      </c>
      <c r="E11" s="13">
        <v>207692.06453574877</v>
      </c>
      <c r="F11" s="12">
        <v>194300</v>
      </c>
      <c r="G11" s="14">
        <f t="shared" si="9"/>
        <v>-8.2107227616164846E-2</v>
      </c>
      <c r="H11" s="14">
        <f t="shared" si="0"/>
        <v>-5.463321125156928E-2</v>
      </c>
      <c r="I11" s="14">
        <f t="shared" si="1"/>
        <v>-0.11559082690805667</v>
      </c>
      <c r="J11">
        <f t="shared" si="10"/>
        <v>1</v>
      </c>
      <c r="K11">
        <f t="shared" si="2"/>
        <v>0</v>
      </c>
      <c r="L11" s="36">
        <f t="shared" si="3"/>
        <v>6.4480386218336586E-2</v>
      </c>
      <c r="M11" s="6"/>
      <c r="N11" s="15" t="str">
        <f t="shared" si="4"/>
        <v>DE</v>
      </c>
      <c r="O11" s="16">
        <f t="shared" si="5"/>
        <v>-5.463321125156928E-2</v>
      </c>
      <c r="P11" s="16">
        <f t="shared" si="6"/>
        <v>-0.11559082690805667</v>
      </c>
      <c r="Q11" s="16">
        <f t="shared" si="7"/>
        <v>-0.1599120552621347</v>
      </c>
      <c r="R11" s="17">
        <f t="shared" si="8"/>
        <v>-0.13997121994218065</v>
      </c>
      <c r="S11" s="18"/>
      <c r="U11" t="s">
        <v>22</v>
      </c>
      <c r="V11" s="16">
        <v>-0.13216279173426204</v>
      </c>
      <c r="W11" s="16">
        <v>-3.4545211517180263E-2</v>
      </c>
      <c r="X11" s="16">
        <v>-0.14133856080336182</v>
      </c>
      <c r="Y11" s="17">
        <v>-0.13416267711080432</v>
      </c>
    </row>
    <row r="12" spans="2:25" x14ac:dyDescent="0.3">
      <c r="B12" t="s">
        <v>23</v>
      </c>
      <c r="C12" s="37">
        <v>15501.724</v>
      </c>
      <c r="D12" s="13">
        <v>13149.578</v>
      </c>
      <c r="E12" s="13">
        <v>13523.531935258703</v>
      </c>
      <c r="F12" s="46">
        <v>15169.102894812526</v>
      </c>
      <c r="G12" s="14">
        <f t="shared" si="9"/>
        <v>-0.15173447804902218</v>
      </c>
      <c r="H12" s="14">
        <f t="shared" si="0"/>
        <v>-0.12761110085183414</v>
      </c>
      <c r="I12" s="14">
        <f t="shared" si="1"/>
        <v>-2.1457039564597769E-2</v>
      </c>
      <c r="J12">
        <f t="shared" si="10"/>
        <v>1</v>
      </c>
      <c r="K12">
        <f t="shared" si="2"/>
        <v>1</v>
      </c>
      <c r="L12" s="36">
        <f t="shared" si="3"/>
        <v>-0.12168204041900267</v>
      </c>
      <c r="M12" s="6"/>
      <c r="N12" s="15" t="str">
        <f t="shared" si="4"/>
        <v>DK</v>
      </c>
      <c r="O12" s="16">
        <f t="shared" si="5"/>
        <v>-0.12761110085183414</v>
      </c>
      <c r="P12" s="16">
        <f t="shared" si="6"/>
        <v>-2.1457039564597769E-2</v>
      </c>
      <c r="Q12" s="16">
        <f t="shared" si="7"/>
        <v>-0.17769326969157995</v>
      </c>
      <c r="R12" s="17">
        <f t="shared" si="8"/>
        <v>-9.8908244017498981E-2</v>
      </c>
      <c r="S12" s="18"/>
      <c r="U12" t="s">
        <v>17</v>
      </c>
      <c r="V12" s="16">
        <v>-0.12799539199455168</v>
      </c>
      <c r="W12" s="16">
        <v>4.4711014176663122E-2</v>
      </c>
      <c r="X12" s="16">
        <v>-7.171294807889772E-2</v>
      </c>
      <c r="Y12" s="17">
        <v>-9.7956364194563439E-2</v>
      </c>
    </row>
    <row r="13" spans="2:25" x14ac:dyDescent="0.3">
      <c r="B13" t="s">
        <v>24</v>
      </c>
      <c r="C13" s="37">
        <v>2860.86</v>
      </c>
      <c r="D13" s="13">
        <v>2750.819</v>
      </c>
      <c r="E13" s="13">
        <v>2757.4337851743462</v>
      </c>
      <c r="F13" s="12">
        <v>2800</v>
      </c>
      <c r="G13" s="14">
        <f t="shared" si="9"/>
        <v>-3.8464307935376141E-2</v>
      </c>
      <c r="H13" s="14">
        <f t="shared" si="0"/>
        <v>-3.6152141253208425E-2</v>
      </c>
      <c r="I13" s="14">
        <f t="shared" si="1"/>
        <v>-2.1273323406248545E-2</v>
      </c>
      <c r="J13">
        <f t="shared" si="10"/>
        <v>1</v>
      </c>
      <c r="K13">
        <f t="shared" si="2"/>
        <v>1</v>
      </c>
      <c r="L13" s="36">
        <f t="shared" si="3"/>
        <v>-1.5436894642589731E-2</v>
      </c>
      <c r="M13" s="6"/>
      <c r="N13" s="15" t="str">
        <f t="shared" si="4"/>
        <v>EE</v>
      </c>
      <c r="O13" s="16">
        <f t="shared" si="5"/>
        <v>-3.6152141253208425E-2</v>
      </c>
      <c r="P13" s="16">
        <f t="shared" si="6"/>
        <v>-2.1273323406248545E-2</v>
      </c>
      <c r="Q13" s="16">
        <f t="shared" si="7"/>
        <v>-0.11614902103395108</v>
      </c>
      <c r="R13" s="17">
        <f t="shared" si="8"/>
        <v>0.23010478333678663</v>
      </c>
      <c r="S13" s="18"/>
      <c r="U13" t="s">
        <v>23</v>
      </c>
      <c r="V13" s="16">
        <v>-0.12761110085183414</v>
      </c>
      <c r="W13" s="16">
        <v>-2.1457039564597769E-2</v>
      </c>
      <c r="X13" s="16">
        <v>-0.17769326969157995</v>
      </c>
      <c r="Y13" s="17">
        <v>-9.8908244017498981E-2</v>
      </c>
    </row>
    <row r="14" spans="2:25" x14ac:dyDescent="0.3">
      <c r="B14" t="s">
        <v>16</v>
      </c>
      <c r="C14" s="37">
        <v>98117.652000000002</v>
      </c>
      <c r="D14" s="13">
        <v>73757.692999999999</v>
      </c>
      <c r="E14" s="13">
        <v>74494.3005238115</v>
      </c>
      <c r="F14" s="46">
        <v>87236</v>
      </c>
      <c r="G14" s="14">
        <f t="shared" si="9"/>
        <v>-0.2482729509263023</v>
      </c>
      <c r="H14" s="14">
        <f t="shared" si="0"/>
        <v>-0.24076556047415909</v>
      </c>
      <c r="I14" s="14">
        <f t="shared" si="1"/>
        <v>-0.11090412151322171</v>
      </c>
      <c r="J14">
        <f t="shared" si="10"/>
        <v>1</v>
      </c>
      <c r="K14">
        <f t="shared" si="2"/>
        <v>1</v>
      </c>
      <c r="L14" s="36">
        <f t="shared" si="3"/>
        <v>-0.17104260844916208</v>
      </c>
      <c r="M14" s="6"/>
      <c r="N14" s="15" t="str">
        <f t="shared" si="4"/>
        <v>ES</v>
      </c>
      <c r="O14" s="16">
        <f t="shared" si="5"/>
        <v>-0.24076556047415909</v>
      </c>
      <c r="P14" s="16">
        <f t="shared" si="6"/>
        <v>-0.11090412151322171</v>
      </c>
      <c r="Q14" s="16">
        <f t="shared" si="7"/>
        <v>-0.1800355254602507</v>
      </c>
      <c r="R14" s="17">
        <f t="shared" si="8"/>
        <v>-9.2880448678090533E-2</v>
      </c>
      <c r="S14" s="18"/>
      <c r="U14" t="s">
        <v>18</v>
      </c>
      <c r="V14" s="16">
        <v>-0.11306715338846618</v>
      </c>
      <c r="W14" s="16">
        <v>-0.13881731552483312</v>
      </c>
      <c r="X14" s="16">
        <v>-0.13703981703704482</v>
      </c>
      <c r="Y14" s="17">
        <v>-0.132513920440683</v>
      </c>
    </row>
    <row r="15" spans="2:25" x14ac:dyDescent="0.3">
      <c r="B15" t="s">
        <v>27</v>
      </c>
      <c r="C15" s="37">
        <v>25218.55</v>
      </c>
      <c r="D15" s="13">
        <v>23328.498</v>
      </c>
      <c r="E15" s="13">
        <v>24729.589881047374</v>
      </c>
      <c r="F15" s="12">
        <v>26660</v>
      </c>
      <c r="G15" s="14">
        <f t="shared" si="9"/>
        <v>-7.4946894250462415E-2</v>
      </c>
      <c r="H15" s="14">
        <f t="shared" si="0"/>
        <v>-1.9388906933690664E-2</v>
      </c>
      <c r="I15" s="14">
        <f t="shared" si="1"/>
        <v>5.715832194951731E-2</v>
      </c>
      <c r="J15">
        <f t="shared" si="10"/>
        <v>1</v>
      </c>
      <c r="K15">
        <f t="shared" si="2"/>
        <v>1</v>
      </c>
      <c r="L15" s="36">
        <f t="shared" si="3"/>
        <v>-7.8060741332070471E-2</v>
      </c>
      <c r="M15" s="6"/>
      <c r="N15" s="15" t="str">
        <f t="shared" si="4"/>
        <v>FI</v>
      </c>
      <c r="O15" s="16">
        <f t="shared" si="5"/>
        <v>-1.9388906933690664E-2</v>
      </c>
      <c r="P15" s="16">
        <f t="shared" si="6"/>
        <v>5.715832194951731E-2</v>
      </c>
      <c r="Q15" s="16">
        <f t="shared" si="7"/>
        <v>-5.3594430202083765E-2</v>
      </c>
      <c r="R15" s="17">
        <f t="shared" si="8"/>
        <v>6.8527919538000193E-2</v>
      </c>
      <c r="S15" s="18"/>
      <c r="U15" t="s">
        <v>33</v>
      </c>
      <c r="V15" s="16">
        <v>-0.11023596597194218</v>
      </c>
      <c r="W15" s="16">
        <v>-5.3229703667596051E-2</v>
      </c>
      <c r="X15" s="16">
        <v>-0.14274897430869382</v>
      </c>
      <c r="Y15" s="17">
        <v>-6.1538561443353679E-2</v>
      </c>
    </row>
    <row r="16" spans="2:25" x14ac:dyDescent="0.3">
      <c r="B16" t="s">
        <v>18</v>
      </c>
      <c r="C16" s="37">
        <v>160128.62599999999</v>
      </c>
      <c r="D16" s="13">
        <v>130238.564</v>
      </c>
      <c r="E16" s="13">
        <v>142023.33808217366</v>
      </c>
      <c r="F16" s="46">
        <v>137900</v>
      </c>
      <c r="G16" s="14">
        <f t="shared" si="9"/>
        <v>-0.18666282692015346</v>
      </c>
      <c r="H16" s="14">
        <f t="shared" si="0"/>
        <v>-0.11306715338846618</v>
      </c>
      <c r="I16" s="14">
        <f t="shared" si="1"/>
        <v>-0.13881731552483312</v>
      </c>
      <c r="J16">
        <f t="shared" si="10"/>
        <v>1</v>
      </c>
      <c r="K16">
        <f t="shared" si="2"/>
        <v>0</v>
      </c>
      <c r="L16" s="36">
        <f t="shared" si="3"/>
        <v>2.9032820505795542E-2</v>
      </c>
      <c r="M16" s="6"/>
      <c r="N16" s="15" t="str">
        <f t="shared" si="4"/>
        <v>FR</v>
      </c>
      <c r="O16" s="16">
        <f t="shared" si="5"/>
        <v>-0.11306715338846618</v>
      </c>
      <c r="P16" s="16">
        <f t="shared" si="6"/>
        <v>-0.13881731552483312</v>
      </c>
      <c r="Q16" s="16">
        <f t="shared" si="7"/>
        <v>-0.13703981703704482</v>
      </c>
      <c r="R16" s="17">
        <f t="shared" si="8"/>
        <v>-0.132513920440683</v>
      </c>
      <c r="S16" s="18"/>
      <c r="U16" t="s">
        <v>26</v>
      </c>
      <c r="V16" s="16">
        <v>-0.10760481503718422</v>
      </c>
      <c r="W16" s="16">
        <v>-3.8600733094567463E-2</v>
      </c>
      <c r="X16" s="16">
        <v>-0.10653751757153529</v>
      </c>
      <c r="Y16" s="17">
        <v>0.17211483004334971</v>
      </c>
    </row>
    <row r="17" spans="2:25" x14ac:dyDescent="0.3">
      <c r="B17" t="s">
        <v>12</v>
      </c>
      <c r="C17" s="37">
        <v>21022.402999999998</v>
      </c>
      <c r="D17" s="13">
        <v>14328.672</v>
      </c>
      <c r="E17" s="13">
        <v>14523.968780306333</v>
      </c>
      <c r="F17" s="12">
        <v>18400</v>
      </c>
      <c r="G17" s="14">
        <f t="shared" si="9"/>
        <v>-0.31840941304378945</v>
      </c>
      <c r="H17" s="14">
        <f t="shared" si="0"/>
        <v>-0.30911947695483077</v>
      </c>
      <c r="I17" s="14">
        <f t="shared" si="1"/>
        <v>-0.124743256039759</v>
      </c>
      <c r="J17">
        <f t="shared" si="10"/>
        <v>1</v>
      </c>
      <c r="K17">
        <f t="shared" si="2"/>
        <v>1</v>
      </c>
      <c r="L17" s="36">
        <f t="shared" si="3"/>
        <v>-0.2668713544020655</v>
      </c>
      <c r="M17" s="6"/>
      <c r="N17" s="15" t="str">
        <f t="shared" si="4"/>
        <v>EL</v>
      </c>
      <c r="O17" s="16">
        <f t="shared" si="5"/>
        <v>-0.30911947695483077</v>
      </c>
      <c r="P17" s="16">
        <f t="shared" si="6"/>
        <v>-0.124743256039759</v>
      </c>
      <c r="Q17" s="16">
        <f t="shared" si="7"/>
        <v>-0.37501855317711275</v>
      </c>
      <c r="R17" s="17">
        <f t="shared" si="8"/>
        <v>-0.18458806742684186</v>
      </c>
      <c r="S17" s="18"/>
      <c r="U17" t="s">
        <v>28</v>
      </c>
      <c r="V17" s="16">
        <v>-0.10229091290920655</v>
      </c>
      <c r="W17" s="16">
        <v>-0.10188337133601078</v>
      </c>
      <c r="X17" s="16">
        <v>-5.7419874674604521E-2</v>
      </c>
      <c r="Y17" s="17">
        <v>-5.9390313798991179E-2</v>
      </c>
    </row>
    <row r="18" spans="2:25" x14ac:dyDescent="0.3">
      <c r="B18" t="s">
        <v>26</v>
      </c>
      <c r="C18" s="37">
        <v>7239.4480000000003</v>
      </c>
      <c r="D18" s="13">
        <v>6471.3329999999996</v>
      </c>
      <c r="E18" s="13">
        <v>6460.448536988687</v>
      </c>
      <c r="F18" s="12">
        <v>6960</v>
      </c>
      <c r="G18" s="14">
        <f t="shared" si="9"/>
        <v>-0.10610132153722229</v>
      </c>
      <c r="H18" s="14">
        <f t="shared" si="0"/>
        <v>-0.10760481503718422</v>
      </c>
      <c r="I18" s="14">
        <f t="shared" si="1"/>
        <v>-3.8600733094567463E-2</v>
      </c>
      <c r="J18">
        <f t="shared" si="10"/>
        <v>1</v>
      </c>
      <c r="K18">
        <f t="shared" si="2"/>
        <v>1</v>
      </c>
      <c r="L18" s="36">
        <f t="shared" si="3"/>
        <v>-7.732457895936766E-2</v>
      </c>
      <c r="M18" s="6"/>
      <c r="N18" s="15" t="str">
        <f t="shared" si="4"/>
        <v>HR</v>
      </c>
      <c r="O18" s="16">
        <f t="shared" si="5"/>
        <v>-0.10760481503718422</v>
      </c>
      <c r="P18" s="16">
        <f t="shared" si="6"/>
        <v>-3.8600733094567463E-2</v>
      </c>
      <c r="Q18" s="16">
        <f t="shared" ref="Q18:Q35" si="11">H53</f>
        <v>-0.10653751757153529</v>
      </c>
      <c r="R18" s="17">
        <f t="shared" ref="R18:R35" si="12">I53</f>
        <v>0.17211483004334971</v>
      </c>
      <c r="S18" s="18"/>
      <c r="U18" t="s">
        <v>31</v>
      </c>
      <c r="V18" s="16">
        <v>-0.10029537724095805</v>
      </c>
      <c r="W18" s="16">
        <v>-7.232708890531736E-2</v>
      </c>
      <c r="X18" s="16">
        <v>-5.7001760421125036E-2</v>
      </c>
      <c r="Y18" s="17">
        <v>-7.0020747234984304E-2</v>
      </c>
    </row>
    <row r="19" spans="2:25" x14ac:dyDescent="0.3">
      <c r="B19" t="s">
        <v>30</v>
      </c>
      <c r="C19" s="37">
        <v>18741.555</v>
      </c>
      <c r="D19" s="13">
        <v>18008.684000000001</v>
      </c>
      <c r="E19" s="13">
        <v>19421.015061806869</v>
      </c>
      <c r="F19" s="46">
        <v>18200</v>
      </c>
      <c r="G19" s="14">
        <f t="shared" si="9"/>
        <v>-3.9104065804571708E-2</v>
      </c>
      <c r="H19" s="14">
        <f t="shared" si="0"/>
        <v>3.6254198854196895E-2</v>
      </c>
      <c r="I19" s="14">
        <f t="shared" si="1"/>
        <v>-2.889594806834328E-2</v>
      </c>
      <c r="J19">
        <f t="shared" si="10"/>
        <v>0</v>
      </c>
      <c r="K19">
        <f t="shared" si="2"/>
        <v>0</v>
      </c>
      <c r="L19" s="36">
        <f t="shared" si="3"/>
        <v>6.2870815862148349E-2</v>
      </c>
      <c r="M19" s="6"/>
      <c r="N19" s="15" t="str">
        <f t="shared" si="4"/>
        <v>HU</v>
      </c>
      <c r="O19" s="16">
        <f t="shared" si="5"/>
        <v>3.6254198854196895E-2</v>
      </c>
      <c r="P19" s="16">
        <f t="shared" si="6"/>
        <v>-2.889594806834328E-2</v>
      </c>
      <c r="Q19" s="16">
        <f t="shared" si="11"/>
        <v>-5.2743532093238343E-2</v>
      </c>
      <c r="R19" s="17">
        <f t="shared" si="12"/>
        <v>9.8436215391595194E-3</v>
      </c>
      <c r="S19" s="18"/>
      <c r="U19" t="s">
        <v>19</v>
      </c>
      <c r="V19" s="16">
        <v>-6.3603650337907824E-2</v>
      </c>
      <c r="W19" s="16">
        <v>-3.1876892218890673E-2</v>
      </c>
      <c r="X19" s="16">
        <v>-7.6018504665146702E-2</v>
      </c>
      <c r="Y19" s="17">
        <v>4.2147203827668678E-2</v>
      </c>
    </row>
    <row r="20" spans="2:25" x14ac:dyDescent="0.3">
      <c r="B20" t="s">
        <v>31</v>
      </c>
      <c r="C20" s="37">
        <v>12612.204</v>
      </c>
      <c r="D20" s="13">
        <v>11179.142</v>
      </c>
      <c r="E20" s="13">
        <v>11347.25824198008</v>
      </c>
      <c r="F20" s="12">
        <v>11700</v>
      </c>
      <c r="G20" s="14">
        <f t="shared" si="9"/>
        <v>-0.11362502541189468</v>
      </c>
      <c r="H20" s="14">
        <f t="shared" si="0"/>
        <v>-0.10029537724095805</v>
      </c>
      <c r="I20" s="14">
        <f t="shared" si="1"/>
        <v>-7.232708890531736E-2</v>
      </c>
      <c r="J20">
        <f t="shared" si="10"/>
        <v>1</v>
      </c>
      <c r="K20">
        <f t="shared" si="2"/>
        <v>1</v>
      </c>
      <c r="L20" s="36">
        <f t="shared" si="3"/>
        <v>-3.1086078284084856E-2</v>
      </c>
      <c r="M20" s="6"/>
      <c r="N20" s="15" t="str">
        <f t="shared" si="4"/>
        <v>IE</v>
      </c>
      <c r="O20" s="16">
        <f t="shared" si="5"/>
        <v>-0.10029537724095805</v>
      </c>
      <c r="P20" s="16">
        <f t="shared" si="6"/>
        <v>-7.232708890531736E-2</v>
      </c>
      <c r="Q20" s="16">
        <f t="shared" si="11"/>
        <v>-5.7001760421125036E-2</v>
      </c>
      <c r="R20" s="17">
        <f t="shared" si="12"/>
        <v>-7.0020747234984304E-2</v>
      </c>
      <c r="S20" s="18"/>
      <c r="U20" t="s">
        <v>21</v>
      </c>
      <c r="V20" s="16">
        <v>-5.463321125156928E-2</v>
      </c>
      <c r="W20" s="16">
        <v>-0.11559082690805667</v>
      </c>
      <c r="X20" s="16">
        <v>-0.1599120552621347</v>
      </c>
      <c r="Y20" s="17">
        <v>-0.13997121994218065</v>
      </c>
    </row>
    <row r="21" spans="2:25" x14ac:dyDescent="0.3">
      <c r="B21" t="s">
        <v>14</v>
      </c>
      <c r="C21" s="37">
        <v>137215.73000000001</v>
      </c>
      <c r="D21" s="13">
        <v>102738.061</v>
      </c>
      <c r="E21" s="13">
        <v>114416.08483540639</v>
      </c>
      <c r="F21" s="12">
        <v>124000</v>
      </c>
      <c r="G21" s="14">
        <f t="shared" si="9"/>
        <v>-0.25126615585545486</v>
      </c>
      <c r="H21" s="14">
        <f t="shared" si="0"/>
        <v>-0.16615912158608648</v>
      </c>
      <c r="I21" s="14">
        <f t="shared" si="1"/>
        <v>-9.6313520323070945E-2</v>
      </c>
      <c r="J21">
        <f t="shared" si="10"/>
        <v>1</v>
      </c>
      <c r="K21">
        <f t="shared" si="2"/>
        <v>1</v>
      </c>
      <c r="L21" s="36">
        <f t="shared" si="3"/>
        <v>-8.3763704888002222E-2</v>
      </c>
      <c r="M21" s="6"/>
      <c r="N21" s="15" t="str">
        <f t="shared" si="4"/>
        <v>IT</v>
      </c>
      <c r="O21" s="16">
        <f t="shared" si="5"/>
        <v>-0.16615912158608648</v>
      </c>
      <c r="P21" s="16">
        <f t="shared" si="6"/>
        <v>-9.6313520323070945E-2</v>
      </c>
      <c r="Q21" s="16">
        <f t="shared" si="11"/>
        <v>-0.20070956167540011</v>
      </c>
      <c r="R21" s="17">
        <f t="shared" si="12"/>
        <v>-0.12627256534509324</v>
      </c>
      <c r="S21" s="18"/>
      <c r="U21" t="s">
        <v>25</v>
      </c>
      <c r="V21" s="16">
        <v>-4.2138547357467804E-2</v>
      </c>
      <c r="W21" s="16">
        <v>-8.8552892117931825E-2</v>
      </c>
      <c r="X21" s="16">
        <v>-0.11718556008685543</v>
      </c>
      <c r="Y21" s="17">
        <v>-0.11416316147084915</v>
      </c>
    </row>
    <row r="22" spans="2:25" x14ac:dyDescent="0.3">
      <c r="B22" t="s">
        <v>32</v>
      </c>
      <c r="C22" s="37">
        <v>4668.8410000000003</v>
      </c>
      <c r="D22" s="13">
        <v>5308.2359999999999</v>
      </c>
      <c r="E22" s="13">
        <v>5690.5155491220021</v>
      </c>
      <c r="F22" s="12">
        <v>4300</v>
      </c>
      <c r="G22" s="14">
        <f t="shared" si="9"/>
        <v>0.13694940564478419</v>
      </c>
      <c r="H22" s="14">
        <f t="shared" si="0"/>
        <v>0.21882830216792604</v>
      </c>
      <c r="I22" s="14">
        <f t="shared" si="1"/>
        <v>-7.9000548530138492E-2</v>
      </c>
      <c r="J22">
        <f t="shared" si="10"/>
        <v>0</v>
      </c>
      <c r="K22">
        <f t="shared" si="2"/>
        <v>0</v>
      </c>
      <c r="L22" s="36">
        <f t="shared" si="3"/>
        <v>0.24435669090413903</v>
      </c>
      <c r="M22" s="6"/>
      <c r="N22" s="15" t="str">
        <f t="shared" si="4"/>
        <v>LT</v>
      </c>
      <c r="O22" s="16">
        <f t="shared" si="5"/>
        <v>0.21882830216792604</v>
      </c>
      <c r="P22" s="16">
        <f t="shared" si="6"/>
        <v>-7.9000548530138492E-2</v>
      </c>
      <c r="Q22" s="16">
        <f t="shared" si="11"/>
        <v>-0.18589530352537265</v>
      </c>
      <c r="R22" s="17">
        <f t="shared" si="12"/>
        <v>-0.19358796818337987</v>
      </c>
      <c r="S22" s="18"/>
      <c r="U22" t="s">
        <v>24</v>
      </c>
      <c r="V22" s="16">
        <v>-3.6152141253208425E-2</v>
      </c>
      <c r="W22" s="16">
        <v>-2.1273323406248545E-2</v>
      </c>
      <c r="X22" s="16">
        <v>-0.11614902103395108</v>
      </c>
      <c r="Y22" s="17">
        <v>0.23010478333678663</v>
      </c>
    </row>
    <row r="23" spans="2:25" x14ac:dyDescent="0.3">
      <c r="B23" t="s">
        <v>33</v>
      </c>
      <c r="C23" s="37">
        <v>4478.3829999999998</v>
      </c>
      <c r="D23" s="13">
        <v>3809.7750000000001</v>
      </c>
      <c r="E23" s="13">
        <v>3984.7041240026756</v>
      </c>
      <c r="F23" s="12">
        <v>4240</v>
      </c>
      <c r="G23" s="14">
        <f t="shared" si="9"/>
        <v>-0.1492967439363716</v>
      </c>
      <c r="H23" s="14">
        <f t="shared" si="0"/>
        <v>-0.11023596597194218</v>
      </c>
      <c r="I23" s="14">
        <f t="shared" si="1"/>
        <v>-5.3229703667596051E-2</v>
      </c>
      <c r="J23">
        <f t="shared" si="10"/>
        <v>1</v>
      </c>
      <c r="K23">
        <f t="shared" si="2"/>
        <v>1</v>
      </c>
      <c r="L23" s="36">
        <f t="shared" si="3"/>
        <v>-6.4068966741971572E-2</v>
      </c>
      <c r="M23" s="6"/>
      <c r="N23" s="15" t="str">
        <f t="shared" si="4"/>
        <v>LU</v>
      </c>
      <c r="O23" s="16">
        <f t="shared" si="5"/>
        <v>-0.11023596597194218</v>
      </c>
      <c r="P23" s="16">
        <f t="shared" si="6"/>
        <v>-5.3229703667596051E-2</v>
      </c>
      <c r="Q23" s="16">
        <f t="shared" si="11"/>
        <v>-0.14274897430869382</v>
      </c>
      <c r="R23" s="17">
        <f t="shared" si="12"/>
        <v>-6.1538561443353679E-2</v>
      </c>
      <c r="S23" s="18"/>
      <c r="U23" t="s">
        <v>15</v>
      </c>
      <c r="V23" s="16">
        <v>-3.3921309168250424E-2</v>
      </c>
      <c r="W23" s="16">
        <v>-0.14783701127628945</v>
      </c>
      <c r="X23" s="16">
        <v>-3.7642126033613832E-2</v>
      </c>
      <c r="Y23" s="17">
        <v>-0.12205665851849901</v>
      </c>
    </row>
    <row r="24" spans="2:25" x14ac:dyDescent="0.3">
      <c r="B24" t="s">
        <v>34</v>
      </c>
      <c r="C24" s="37">
        <v>4018.27</v>
      </c>
      <c r="D24" s="13">
        <v>3855.2950000000001</v>
      </c>
      <c r="E24" s="13">
        <v>3909.333757347943</v>
      </c>
      <c r="F24" s="12">
        <v>4465.5600000000004</v>
      </c>
      <c r="G24" s="14">
        <f t="shared" si="9"/>
        <v>-4.0558499055563635E-2</v>
      </c>
      <c r="H24" s="14">
        <f t="shared" si="0"/>
        <v>-2.7110234666176458E-2</v>
      </c>
      <c r="I24" s="14">
        <f t="shared" si="1"/>
        <v>0.11131407297170193</v>
      </c>
      <c r="J24">
        <f t="shared" si="10"/>
        <v>1</v>
      </c>
      <c r="K24">
        <f t="shared" si="2"/>
        <v>1</v>
      </c>
      <c r="L24" s="36">
        <f t="shared" si="3"/>
        <v>-0.14228159506887339</v>
      </c>
      <c r="M24" s="6"/>
      <c r="N24" s="15" t="str">
        <f t="shared" si="4"/>
        <v>LV</v>
      </c>
      <c r="O24" s="16">
        <f t="shared" si="5"/>
        <v>-2.7110234666176458E-2</v>
      </c>
      <c r="P24" s="16">
        <f t="shared" si="6"/>
        <v>0.11131407297170193</v>
      </c>
      <c r="Q24" s="16">
        <f t="shared" si="11"/>
        <v>1.5213625315295687E-3</v>
      </c>
      <c r="R24" s="17">
        <f t="shared" si="12"/>
        <v>0.19610940538692212</v>
      </c>
      <c r="S24" s="18"/>
      <c r="U24" t="s">
        <v>34</v>
      </c>
      <c r="V24" s="16">
        <v>-2.7110234666176458E-2</v>
      </c>
      <c r="W24" s="16">
        <v>0.11131407297170193</v>
      </c>
      <c r="X24" s="16">
        <v>1.5213625315295687E-3</v>
      </c>
      <c r="Y24" s="17">
        <v>0.19610940538692212</v>
      </c>
    </row>
    <row r="25" spans="2:25" x14ac:dyDescent="0.3">
      <c r="B25" t="s">
        <v>36</v>
      </c>
      <c r="C25" s="37">
        <v>464.34500000000003</v>
      </c>
      <c r="D25" s="13">
        <v>544.62900000000002</v>
      </c>
      <c r="E25" s="13">
        <v>592.03987499999994</v>
      </c>
      <c r="F25" s="46">
        <v>633.875</v>
      </c>
      <c r="G25" s="14">
        <f t="shared" si="9"/>
        <v>0.1728973069592652</v>
      </c>
      <c r="H25" s="14">
        <f t="shared" si="0"/>
        <v>0.27499999999999969</v>
      </c>
      <c r="I25" s="14">
        <f t="shared" si="1"/>
        <v>0.36509491864884946</v>
      </c>
      <c r="J25">
        <f t="shared" si="10"/>
        <v>0</v>
      </c>
      <c r="K25">
        <f t="shared" si="2"/>
        <v>1</v>
      </c>
      <c r="L25" s="36">
        <f t="shared" si="3"/>
        <v>-7.0662681293215374E-2</v>
      </c>
      <c r="M25" s="6"/>
      <c r="N25" s="15" t="str">
        <f t="shared" si="4"/>
        <v>MT</v>
      </c>
      <c r="O25" s="16">
        <f t="shared" si="5"/>
        <v>0.27499999999999969</v>
      </c>
      <c r="P25" s="16">
        <f t="shared" si="6"/>
        <v>0.36509491864884946</v>
      </c>
      <c r="Q25" s="16">
        <f t="shared" si="11"/>
        <v>-0.17045912771103</v>
      </c>
      <c r="R25" s="17">
        <f t="shared" si="12"/>
        <v>-0.10136056724701081</v>
      </c>
      <c r="S25" s="18"/>
      <c r="U25" t="s">
        <v>27</v>
      </c>
      <c r="V25" s="16">
        <v>-1.9388906933690664E-2</v>
      </c>
      <c r="W25" s="16">
        <v>5.715832194951731E-2</v>
      </c>
      <c r="X25" s="16">
        <v>-5.3594430202083765E-2</v>
      </c>
      <c r="Y25" s="17">
        <v>6.8527919538000193E-2</v>
      </c>
    </row>
    <row r="26" spans="2:25" x14ac:dyDescent="0.3">
      <c r="B26" t="s">
        <v>22</v>
      </c>
      <c r="C26" s="37">
        <v>54067.783000000003</v>
      </c>
      <c r="D26" s="13">
        <v>45536.762000000002</v>
      </c>
      <c r="E26" s="13">
        <v>46922.033855837726</v>
      </c>
      <c r="F26" s="12">
        <v>52200</v>
      </c>
      <c r="G26" s="14">
        <f t="shared" si="9"/>
        <v>-0.1577838136991857</v>
      </c>
      <c r="H26" s="14">
        <f t="shared" si="0"/>
        <v>-0.13216279173426204</v>
      </c>
      <c r="I26" s="14">
        <f t="shared" si="1"/>
        <v>-3.4545211517180263E-2</v>
      </c>
      <c r="J26">
        <f t="shared" si="10"/>
        <v>1</v>
      </c>
      <c r="K26">
        <f t="shared" si="2"/>
        <v>1</v>
      </c>
      <c r="L26" s="36">
        <f t="shared" si="3"/>
        <v>-0.11248374613040403</v>
      </c>
      <c r="M26" s="6"/>
      <c r="N26" s="15" t="str">
        <f t="shared" si="4"/>
        <v>NL</v>
      </c>
      <c r="O26" s="16">
        <f t="shared" si="5"/>
        <v>-0.13216279173426204</v>
      </c>
      <c r="P26" s="16">
        <f t="shared" si="6"/>
        <v>-3.4545211517180263E-2</v>
      </c>
      <c r="Q26" s="16">
        <f t="shared" si="11"/>
        <v>-0.14133856080336182</v>
      </c>
      <c r="R26" s="17">
        <f t="shared" si="12"/>
        <v>-0.13416267711080432</v>
      </c>
      <c r="S26" s="18"/>
      <c r="U26" t="s">
        <v>13</v>
      </c>
      <c r="V26" s="16">
        <v>-1.5117748989699642E-2</v>
      </c>
      <c r="W26" s="16">
        <v>-0.11757692815007259</v>
      </c>
      <c r="X26" s="16">
        <v>-5.9073789357674045E-2</v>
      </c>
      <c r="Y26" s="17">
        <v>-0.1532641656725271</v>
      </c>
    </row>
    <row r="27" spans="2:25" x14ac:dyDescent="0.3">
      <c r="B27" t="s">
        <v>37</v>
      </c>
      <c r="C27" s="37">
        <v>58490.817999999999</v>
      </c>
      <c r="D27" s="13">
        <v>71144.608999999997</v>
      </c>
      <c r="E27" s="13">
        <v>73246.290247697878</v>
      </c>
      <c r="F27" s="12">
        <v>71600</v>
      </c>
      <c r="G27" s="14">
        <f t="shared" si="9"/>
        <v>0.21633807549075468</v>
      </c>
      <c r="H27" s="14">
        <f t="shared" si="0"/>
        <v>0.25226989042447445</v>
      </c>
      <c r="I27" s="14">
        <f t="shared" si="1"/>
        <v>0.22412375904881343</v>
      </c>
      <c r="J27">
        <f t="shared" si="10"/>
        <v>0</v>
      </c>
      <c r="K27">
        <f t="shared" si="2"/>
        <v>0</v>
      </c>
      <c r="L27" s="36">
        <f t="shared" si="3"/>
        <v>2.2476090490461675E-2</v>
      </c>
      <c r="M27" s="6"/>
      <c r="N27" s="15" t="str">
        <f t="shared" si="4"/>
        <v>PL</v>
      </c>
      <c r="O27" s="16">
        <f t="shared" si="5"/>
        <v>0.25226989042447445</v>
      </c>
      <c r="P27" s="16">
        <f t="shared" si="6"/>
        <v>0.22412375904881343</v>
      </c>
      <c r="Q27" s="16">
        <f t="shared" si="11"/>
        <v>0.15915167474840386</v>
      </c>
      <c r="R27" s="17">
        <f t="shared" si="12"/>
        <v>9.6010023261789534E-2</v>
      </c>
      <c r="S27" s="18"/>
      <c r="U27" t="s">
        <v>29</v>
      </c>
      <c r="V27" s="16">
        <v>-1.2126138782681317E-2</v>
      </c>
      <c r="W27" s="16">
        <v>0.23251842131300759</v>
      </c>
      <c r="X27" s="16">
        <v>-0.11364066957890229</v>
      </c>
      <c r="Y27" s="17">
        <v>0.19218776743802701</v>
      </c>
    </row>
    <row r="28" spans="2:25" x14ac:dyDescent="0.3">
      <c r="B28" t="s">
        <v>20</v>
      </c>
      <c r="C28" s="37">
        <v>19011.310000000001</v>
      </c>
      <c r="D28" s="13">
        <v>15019.696</v>
      </c>
      <c r="E28" s="13">
        <v>15524.626618516091</v>
      </c>
      <c r="F28" s="12">
        <v>17400</v>
      </c>
      <c r="G28" s="14">
        <f t="shared" si="9"/>
        <v>-0.20995996593606658</v>
      </c>
      <c r="H28" s="14">
        <f t="shared" si="0"/>
        <v>-0.18340048010809928</v>
      </c>
      <c r="I28" s="14">
        <f t="shared" si="1"/>
        <v>-8.4755337743690484E-2</v>
      </c>
      <c r="J28">
        <f t="shared" si="10"/>
        <v>1</v>
      </c>
      <c r="K28">
        <f t="shared" si="2"/>
        <v>1</v>
      </c>
      <c r="L28" s="36">
        <f t="shared" si="3"/>
        <v>-0.1207999024754107</v>
      </c>
      <c r="M28" s="6"/>
      <c r="N28" s="15" t="str">
        <f t="shared" si="4"/>
        <v>PT</v>
      </c>
      <c r="O28" s="16">
        <f t="shared" si="5"/>
        <v>-0.18340048010809928</v>
      </c>
      <c r="P28" s="16">
        <f t="shared" si="6"/>
        <v>-8.4755337743690484E-2</v>
      </c>
      <c r="Q28" s="16">
        <f t="shared" si="11"/>
        <v>-0.21193199352415759</v>
      </c>
      <c r="R28" s="17">
        <f t="shared" si="12"/>
        <v>-9.4608502278045514E-2</v>
      </c>
      <c r="S28" s="18"/>
      <c r="U28" t="s">
        <v>11</v>
      </c>
      <c r="V28" s="16">
        <v>-2.1209536323179012E-3</v>
      </c>
      <c r="W28" s="16">
        <v>-9.9864178402991444E-2</v>
      </c>
      <c r="X28" s="16">
        <v>-3.3630113967476283E-2</v>
      </c>
      <c r="Y28" s="17">
        <v>-3.6270221569481231E-2</v>
      </c>
    </row>
    <row r="29" spans="2:25" x14ac:dyDescent="0.3">
      <c r="B29" t="s">
        <v>29</v>
      </c>
      <c r="C29" s="37">
        <v>24600.038</v>
      </c>
      <c r="D29" s="13">
        <v>23529.344000000001</v>
      </c>
      <c r="E29" s="13">
        <v>24301.734525152766</v>
      </c>
      <c r="F29" s="12">
        <v>30320</v>
      </c>
      <c r="G29" s="14">
        <f t="shared" si="9"/>
        <v>-4.3524079109146019E-2</v>
      </c>
      <c r="H29" s="14">
        <f t="shared" si="0"/>
        <v>-1.2126138782681317E-2</v>
      </c>
      <c r="I29" s="14">
        <f t="shared" si="1"/>
        <v>0.23251842131300759</v>
      </c>
      <c r="J29">
        <f t="shared" si="10"/>
        <v>1</v>
      </c>
      <c r="K29">
        <f t="shared" si="2"/>
        <v>1</v>
      </c>
      <c r="L29" s="36">
        <f t="shared" si="3"/>
        <v>-0.24764756888518441</v>
      </c>
      <c r="M29" s="6"/>
      <c r="N29" s="15" t="str">
        <f t="shared" si="4"/>
        <v>RO</v>
      </c>
      <c r="O29" s="16">
        <f t="shared" si="5"/>
        <v>-1.2126138782681317E-2</v>
      </c>
      <c r="P29" s="16">
        <f t="shared" si="6"/>
        <v>0.23251842131300759</v>
      </c>
      <c r="Q29" s="16">
        <f t="shared" si="11"/>
        <v>-0.11364066957890229</v>
      </c>
      <c r="R29" s="17">
        <f t="shared" si="12"/>
        <v>0.19218776743802701</v>
      </c>
      <c r="S29" s="18"/>
      <c r="U29" t="s">
        <v>30</v>
      </c>
      <c r="V29" s="16">
        <v>3.6254198854196895E-2</v>
      </c>
      <c r="W29" s="16">
        <v>-2.889594806834328E-2</v>
      </c>
      <c r="X29" s="16">
        <v>-5.2743532093238343E-2</v>
      </c>
      <c r="Y29" s="17">
        <v>9.8436215391595194E-3</v>
      </c>
    </row>
    <row r="30" spans="2:25" x14ac:dyDescent="0.3">
      <c r="B30" t="s">
        <v>25</v>
      </c>
      <c r="C30" s="37">
        <v>33243.838000000003</v>
      </c>
      <c r="D30" s="13">
        <v>30933.749</v>
      </c>
      <c r="E30" s="13">
        <v>31842.990958093014</v>
      </c>
      <c r="F30" s="12">
        <v>30300</v>
      </c>
      <c r="G30" s="14">
        <f t="shared" si="9"/>
        <v>-6.9489238877893822E-2</v>
      </c>
      <c r="H30" s="14">
        <f t="shared" si="0"/>
        <v>-4.2138547357467804E-2</v>
      </c>
      <c r="I30" s="14">
        <f t="shared" si="1"/>
        <v>-8.8552892117931825E-2</v>
      </c>
      <c r="J30">
        <f t="shared" si="10"/>
        <v>1</v>
      </c>
      <c r="K30">
        <f t="shared" si="2"/>
        <v>0</v>
      </c>
      <c r="L30" s="36">
        <f t="shared" si="3"/>
        <v>4.8456219458896575E-2</v>
      </c>
      <c r="M30" s="6"/>
      <c r="N30" s="15" t="str">
        <f t="shared" si="4"/>
        <v>SE</v>
      </c>
      <c r="O30" s="16">
        <f t="shared" si="5"/>
        <v>-4.2138547357467804E-2</v>
      </c>
      <c r="P30" s="16">
        <f t="shared" si="6"/>
        <v>-8.8552892117931825E-2</v>
      </c>
      <c r="Q30" s="16">
        <f t="shared" si="11"/>
        <v>-0.11718556008685543</v>
      </c>
      <c r="R30" s="17">
        <f t="shared" si="12"/>
        <v>-0.11416316147084915</v>
      </c>
      <c r="S30" s="18"/>
      <c r="U30" t="s">
        <v>32</v>
      </c>
      <c r="V30" s="16">
        <v>0.21882830216792604</v>
      </c>
      <c r="W30" s="16">
        <v>-7.9000548530138492E-2</v>
      </c>
      <c r="X30" s="16">
        <v>-0.18589530352537265</v>
      </c>
      <c r="Y30" s="17">
        <v>-0.19358796818337987</v>
      </c>
    </row>
    <row r="31" spans="2:25" x14ac:dyDescent="0.3">
      <c r="B31" t="s">
        <v>35</v>
      </c>
      <c r="C31" s="37">
        <v>5131.6890000000003</v>
      </c>
      <c r="D31" s="13">
        <v>4391.5190000000002</v>
      </c>
      <c r="E31" s="13">
        <v>4430.4833508527545</v>
      </c>
      <c r="F31" s="12">
        <v>5118</v>
      </c>
      <c r="G31" s="14">
        <f t="shared" si="9"/>
        <v>-0.14423516312075813</v>
      </c>
      <c r="H31" s="14">
        <f t="shared" si="0"/>
        <v>-0.13664227297235776</v>
      </c>
      <c r="I31" s="14">
        <f t="shared" si="1"/>
        <v>-2.6675427914669703E-3</v>
      </c>
      <c r="J31">
        <f t="shared" si="10"/>
        <v>1</v>
      </c>
      <c r="K31">
        <f t="shared" si="2"/>
        <v>1</v>
      </c>
      <c r="L31" s="36">
        <f t="shared" si="3"/>
        <v>-0.15517870053950575</v>
      </c>
      <c r="M31" s="6"/>
      <c r="N31" s="15" t="str">
        <f t="shared" si="4"/>
        <v>SI</v>
      </c>
      <c r="O31" s="16">
        <f t="shared" si="5"/>
        <v>-0.13664227297235776</v>
      </c>
      <c r="P31" s="16">
        <f t="shared" si="6"/>
        <v>-2.6675427914669703E-3</v>
      </c>
      <c r="Q31" s="16">
        <f t="shared" si="11"/>
        <v>-0.15059380292343849</v>
      </c>
      <c r="R31" s="17">
        <f t="shared" si="12"/>
        <v>-1.7214539100516069E-2</v>
      </c>
      <c r="S31" s="18"/>
      <c r="U31" t="s">
        <v>37</v>
      </c>
      <c r="V31" s="16">
        <v>0.25226989042447445</v>
      </c>
      <c r="W31" s="16">
        <v>0.22412375904881343</v>
      </c>
      <c r="X31" s="16">
        <v>0.15915167474840386</v>
      </c>
      <c r="Y31" s="17">
        <v>9.6010023261789534E-2</v>
      </c>
    </row>
    <row r="32" spans="2:25" x14ac:dyDescent="0.3">
      <c r="B32" t="s">
        <v>28</v>
      </c>
      <c r="C32" s="37">
        <v>11557.519</v>
      </c>
      <c r="D32" s="13">
        <v>10370.726000000001</v>
      </c>
      <c r="E32" s="13">
        <v>10375.2898305245</v>
      </c>
      <c r="F32" s="46">
        <v>10380</v>
      </c>
      <c r="G32" s="14">
        <f t="shared" si="9"/>
        <v>-0.10268579268612921</v>
      </c>
      <c r="H32" s="14">
        <f t="shared" si="0"/>
        <v>-0.10229091290920655</v>
      </c>
      <c r="I32" s="14">
        <f t="shared" si="1"/>
        <v>-0.10188337133601078</v>
      </c>
      <c r="J32">
        <f t="shared" si="10"/>
        <v>1</v>
      </c>
      <c r="K32">
        <f t="shared" si="2"/>
        <v>1</v>
      </c>
      <c r="L32" s="36">
        <f t="shared" si="3"/>
        <v>-4.5397955646912655E-4</v>
      </c>
      <c r="M32" s="6"/>
      <c r="N32" s="15" t="str">
        <f t="shared" si="4"/>
        <v>SK</v>
      </c>
      <c r="O32" s="16">
        <f t="shared" si="5"/>
        <v>-0.10229091290920655</v>
      </c>
      <c r="P32" s="16">
        <f t="shared" si="6"/>
        <v>-0.10188337133601078</v>
      </c>
      <c r="Q32" s="16">
        <f t="shared" si="11"/>
        <v>-5.7419874674604521E-2</v>
      </c>
      <c r="R32" s="17">
        <f t="shared" si="12"/>
        <v>-5.9390313798991179E-2</v>
      </c>
      <c r="S32" s="18"/>
      <c r="U32" t="s">
        <v>36</v>
      </c>
      <c r="V32" s="20">
        <v>0.27499999999999969</v>
      </c>
      <c r="W32" s="20">
        <v>0.36509491864884946</v>
      </c>
      <c r="X32" s="20">
        <v>-0.17045912771103</v>
      </c>
      <c r="Y32" s="21">
        <v>-0.10136056724701081</v>
      </c>
    </row>
    <row r="33" spans="2:27" x14ac:dyDescent="0.3">
      <c r="B33" s="41"/>
      <c r="C33" s="43"/>
      <c r="D33" s="39"/>
      <c r="E33" s="39"/>
      <c r="F33" s="39"/>
      <c r="G33" s="34"/>
      <c r="H33" s="34"/>
      <c r="I33" s="34"/>
      <c r="J33" s="35"/>
      <c r="K33" s="35"/>
      <c r="L33" s="36"/>
      <c r="M33" s="6"/>
      <c r="N33" s="15"/>
      <c r="O33" s="16"/>
      <c r="P33" s="16"/>
      <c r="Q33" s="16"/>
      <c r="R33" s="25"/>
      <c r="S33" s="18"/>
    </row>
    <row r="34" spans="2:27" x14ac:dyDescent="0.3">
      <c r="B34" s="42"/>
      <c r="C34" s="43"/>
      <c r="D34" s="39"/>
      <c r="E34" s="39"/>
      <c r="F34" s="40"/>
      <c r="G34" s="34"/>
      <c r="H34" s="34"/>
      <c r="I34" s="34"/>
      <c r="J34" s="35">
        <f t="shared" si="10"/>
        <v>0</v>
      </c>
      <c r="K34" s="35">
        <f t="shared" si="2"/>
        <v>0</v>
      </c>
      <c r="L34" s="36"/>
      <c r="M34" s="6"/>
      <c r="N34" s="15"/>
      <c r="O34" s="16"/>
      <c r="P34" s="16"/>
      <c r="Q34" s="16"/>
      <c r="R34" s="17"/>
      <c r="S34" s="18"/>
      <c r="U34" s="15"/>
      <c r="V34" s="16"/>
      <c r="W34" s="16"/>
      <c r="X34" s="16"/>
      <c r="Y34" s="16"/>
    </row>
    <row r="35" spans="2:27" x14ac:dyDescent="0.3">
      <c r="B35" s="42" t="s">
        <v>44</v>
      </c>
      <c r="C35" s="43">
        <v>1040898.099</v>
      </c>
      <c r="D35" s="39">
        <v>907013.31900000002</v>
      </c>
      <c r="E35" s="39">
        <v>951868.75250925461</v>
      </c>
      <c r="F35" s="40">
        <v>959000</v>
      </c>
      <c r="G35" s="34">
        <f t="shared" si="9"/>
        <v>-0.12862429101237127</v>
      </c>
      <c r="H35" s="34">
        <f t="shared" si="0"/>
        <v>-8.5531279744171629E-2</v>
      </c>
      <c r="I35" s="34">
        <f t="shared" si="1"/>
        <v>-7.8680227275542358E-2</v>
      </c>
      <c r="J35" s="35">
        <f t="shared" si="10"/>
        <v>1</v>
      </c>
      <c r="K35" s="35">
        <f t="shared" si="2"/>
        <v>1</v>
      </c>
      <c r="L35" s="32">
        <f t="shared" si="3"/>
        <v>-7.4918390502329811E-3</v>
      </c>
      <c r="M35" s="6"/>
      <c r="N35" s="19" t="str">
        <f t="shared" si="4"/>
        <v>EU 27</v>
      </c>
      <c r="O35" s="20">
        <f t="shared" si="5"/>
        <v>-8.5531279744171629E-2</v>
      </c>
      <c r="P35" s="20">
        <f t="shared" si="6"/>
        <v>-7.8680227275542358E-2</v>
      </c>
      <c r="Q35" s="20">
        <f t="shared" si="11"/>
        <v>-0.12827420501301701</v>
      </c>
      <c r="R35" s="21">
        <f t="shared" si="12"/>
        <v>-0.1240818138376536</v>
      </c>
      <c r="S35" s="18"/>
      <c r="U35" t="s">
        <v>44</v>
      </c>
      <c r="V35">
        <v>-8.5531279744171629E-2</v>
      </c>
      <c r="W35">
        <v>-7.8680227275542358E-2</v>
      </c>
      <c r="X35">
        <v>-0.12827420501301701</v>
      </c>
      <c r="Y35">
        <v>-0.1240818138376536</v>
      </c>
    </row>
    <row r="36" spans="2:27" x14ac:dyDescent="0.3">
      <c r="B36" s="22"/>
      <c r="N36" s="3"/>
    </row>
    <row r="37" spans="2:27" x14ac:dyDescent="0.3">
      <c r="B37" s="22"/>
      <c r="N37" s="3"/>
    </row>
    <row r="38" spans="2:27" x14ac:dyDescent="0.3">
      <c r="C38" t="s">
        <v>49</v>
      </c>
      <c r="D38" t="s">
        <v>49</v>
      </c>
      <c r="E38" t="s">
        <v>52</v>
      </c>
      <c r="F38" t="s">
        <v>50</v>
      </c>
      <c r="M38" s="3"/>
      <c r="N38" s="3"/>
    </row>
    <row r="39" spans="2:27" ht="86.4" x14ac:dyDescent="0.3">
      <c r="C39" s="4" t="s">
        <v>38</v>
      </c>
      <c r="D39" s="5" t="s">
        <v>48</v>
      </c>
      <c r="E39" s="5" t="s">
        <v>53</v>
      </c>
      <c r="F39" s="4" t="s">
        <v>6</v>
      </c>
      <c r="G39" s="4" t="s">
        <v>40</v>
      </c>
      <c r="H39" s="4" t="s">
        <v>54</v>
      </c>
      <c r="I39" s="4" t="s">
        <v>7</v>
      </c>
      <c r="J39" s="4" t="s">
        <v>41</v>
      </c>
      <c r="K39" s="4" t="s">
        <v>42</v>
      </c>
      <c r="L39" s="4"/>
      <c r="M39" s="3"/>
      <c r="N39" s="3"/>
      <c r="Q39" s="53" t="s">
        <v>39</v>
      </c>
      <c r="R39" s="53"/>
      <c r="S39" s="53"/>
      <c r="U39" s="2"/>
      <c r="V39" s="2"/>
      <c r="W39" s="53" t="s">
        <v>0</v>
      </c>
      <c r="X39" s="53"/>
      <c r="Y39" s="53"/>
      <c r="Z39" s="53"/>
    </row>
    <row r="40" spans="2:27" x14ac:dyDescent="0.3">
      <c r="B40" s="2"/>
      <c r="C40" s="2" t="s">
        <v>45</v>
      </c>
      <c r="D40" s="2" t="s">
        <v>45</v>
      </c>
      <c r="E40" s="2" t="s">
        <v>45</v>
      </c>
      <c r="F40" s="2" t="s">
        <v>45</v>
      </c>
      <c r="G40" s="2" t="s">
        <v>8</v>
      </c>
      <c r="H40" s="2"/>
      <c r="I40" s="2" t="s">
        <v>9</v>
      </c>
      <c r="J40" s="2"/>
      <c r="K40" s="2"/>
      <c r="L40" s="2"/>
      <c r="M40" s="3"/>
      <c r="N40" s="3"/>
      <c r="Q40">
        <v>2005</v>
      </c>
      <c r="R40">
        <v>2020</v>
      </c>
      <c r="S40">
        <v>2021</v>
      </c>
      <c r="W40">
        <v>2005</v>
      </c>
      <c r="X40">
        <v>2020</v>
      </c>
      <c r="Y40">
        <v>2021</v>
      </c>
    </row>
    <row r="41" spans="2:27" x14ac:dyDescent="0.3">
      <c r="B41" t="s">
        <v>11</v>
      </c>
      <c r="C41" s="13">
        <v>32714.21</v>
      </c>
      <c r="D41" s="13">
        <v>29725.66</v>
      </c>
      <c r="E41" s="13">
        <v>31614.027389344046</v>
      </c>
      <c r="F41" s="12">
        <v>31527.658354829462</v>
      </c>
      <c r="G41" s="14">
        <f t="shared" ref="G41:G70" si="13">D41/$C41-1</f>
        <v>-9.135326819752021E-2</v>
      </c>
      <c r="H41" s="14">
        <f t="shared" ref="H41:H70" si="14">E41/$C41-1</f>
        <v>-3.3630113967476283E-2</v>
      </c>
      <c r="I41" s="14">
        <f t="shared" ref="I41:I70" si="15">F41/C41-1</f>
        <v>-3.6270221569481231E-2</v>
      </c>
      <c r="J41">
        <f>IF(H41&lt;0, 1,0)</f>
        <v>1</v>
      </c>
      <c r="K41">
        <f t="shared" ref="K41:K70" si="16">IF(E41&lt;F41, 1,0)</f>
        <v>0</v>
      </c>
      <c r="L41" s="36">
        <f t="shared" ref="L41:L70" si="17">(E41-F41)/E41</f>
        <v>2.7319845539102716E-3</v>
      </c>
      <c r="M41" s="33"/>
      <c r="P41" s="26" t="str">
        <f t="shared" ref="P41:P70" si="18">B41</f>
        <v>AT</v>
      </c>
      <c r="Q41" s="24">
        <f t="shared" ref="Q41:Q70" si="19">C41</f>
        <v>32714.21</v>
      </c>
      <c r="R41" s="24">
        <f t="shared" ref="R41:R70" si="20">D41</f>
        <v>29725.66</v>
      </c>
      <c r="S41" s="24">
        <f t="shared" ref="S41:S70" si="21">E41</f>
        <v>31614.027389344046</v>
      </c>
      <c r="T41" s="27">
        <f t="shared" ref="T41:T70" si="22">S41-R41</f>
        <v>1888.3673893440464</v>
      </c>
      <c r="U41" s="32">
        <f t="shared" ref="U41:U70" si="23">T41/R41</f>
        <v>6.352650838851169E-2</v>
      </c>
      <c r="V41" s="32"/>
      <c r="W41" s="24">
        <f t="shared" ref="W41:W70" si="24">C6</f>
        <v>27861.15</v>
      </c>
      <c r="X41" s="24">
        <f t="shared" ref="X41:X70" si="25">D6</f>
        <v>26074.98</v>
      </c>
      <c r="Y41" s="24">
        <f t="shared" ref="Y41:Y70" si="26">E6</f>
        <v>27802.057792706946</v>
      </c>
      <c r="Z41" s="27">
        <f>Y41-X41</f>
        <v>1727.0777927069466</v>
      </c>
      <c r="AA41" s="18">
        <f>Z41/X41</f>
        <v>6.6235057235209643E-2</v>
      </c>
    </row>
    <row r="42" spans="2:27" x14ac:dyDescent="0.3">
      <c r="B42" t="s">
        <v>13</v>
      </c>
      <c r="C42" s="13">
        <v>51609.957000000002</v>
      </c>
      <c r="D42" s="13">
        <v>43882.684000000001</v>
      </c>
      <c r="E42" s="13">
        <v>48561.161271423385</v>
      </c>
      <c r="F42" s="12">
        <v>43700</v>
      </c>
      <c r="G42" s="14">
        <f t="shared" si="13"/>
        <v>-0.14972446111512938</v>
      </c>
      <c r="H42" s="14">
        <f t="shared" si="14"/>
        <v>-5.9073789357674045E-2</v>
      </c>
      <c r="I42" s="14">
        <f t="shared" si="15"/>
        <v>-0.1532641656725271</v>
      </c>
      <c r="J42">
        <f t="shared" ref="J42:J67" si="27">IF(H42&lt;0, 1,0)</f>
        <v>1</v>
      </c>
      <c r="K42">
        <f t="shared" si="16"/>
        <v>0</v>
      </c>
      <c r="L42" s="36">
        <f t="shared" si="17"/>
        <v>0.10010389257894489</v>
      </c>
      <c r="M42" s="33"/>
      <c r="P42" s="26" t="str">
        <f t="shared" si="18"/>
        <v>BE</v>
      </c>
      <c r="Q42" s="24">
        <f t="shared" si="19"/>
        <v>51609.957000000002</v>
      </c>
      <c r="R42" s="24">
        <f t="shared" si="20"/>
        <v>43882.684000000001</v>
      </c>
      <c r="S42" s="24">
        <f t="shared" si="21"/>
        <v>48561.161271423385</v>
      </c>
      <c r="T42" s="27">
        <f t="shared" si="22"/>
        <v>4678.4772714233841</v>
      </c>
      <c r="U42" s="32">
        <f t="shared" si="23"/>
        <v>0.10661328900081371</v>
      </c>
      <c r="V42" s="32"/>
      <c r="W42" s="24">
        <f t="shared" si="24"/>
        <v>36830.406000000003</v>
      </c>
      <c r="X42" s="24">
        <f t="shared" si="25"/>
        <v>33293.821000000004</v>
      </c>
      <c r="Y42" s="24">
        <f t="shared" si="26"/>
        <v>36273.613166903277</v>
      </c>
      <c r="Z42" s="27">
        <f t="shared" ref="Z42:Z67" si="28">Y42-X42</f>
        <v>2979.792166903273</v>
      </c>
      <c r="AA42" s="18">
        <f t="shared" ref="AA42:AA67" si="29">Z42/X42</f>
        <v>8.949985545075384E-2</v>
      </c>
    </row>
    <row r="43" spans="2:27" x14ac:dyDescent="0.3">
      <c r="B43" t="s">
        <v>15</v>
      </c>
      <c r="C43" s="13">
        <v>19215.363000000001</v>
      </c>
      <c r="D43" s="13">
        <v>17191.524000000001</v>
      </c>
      <c r="E43" s="13">
        <v>18492.055884172361</v>
      </c>
      <c r="F43" s="12">
        <v>16870</v>
      </c>
      <c r="G43" s="14">
        <f t="shared" si="13"/>
        <v>-0.10532400558865318</v>
      </c>
      <c r="H43" s="14">
        <f t="shared" si="14"/>
        <v>-3.7642126033613832E-2</v>
      </c>
      <c r="I43" s="14">
        <f t="shared" si="15"/>
        <v>-0.12205665851849901</v>
      </c>
      <c r="J43">
        <f t="shared" si="27"/>
        <v>1</v>
      </c>
      <c r="K43">
        <f t="shared" si="16"/>
        <v>0</v>
      </c>
      <c r="L43" s="36">
        <f t="shared" si="17"/>
        <v>8.7716362871296763E-2</v>
      </c>
      <c r="M43" s="33"/>
      <c r="P43" s="26" t="str">
        <f t="shared" si="18"/>
        <v>BG</v>
      </c>
      <c r="Q43" s="24">
        <f t="shared" si="19"/>
        <v>19215.363000000001</v>
      </c>
      <c r="R43" s="24">
        <f t="shared" si="20"/>
        <v>17191.524000000001</v>
      </c>
      <c r="S43" s="24">
        <f t="shared" si="21"/>
        <v>18492.055884172361</v>
      </c>
      <c r="T43" s="27">
        <f t="shared" si="22"/>
        <v>1300.5318841723602</v>
      </c>
      <c r="U43" s="32">
        <f t="shared" si="23"/>
        <v>7.5649598265538298E-2</v>
      </c>
      <c r="V43" s="32"/>
      <c r="W43" s="24">
        <f t="shared" si="24"/>
        <v>10137.732</v>
      </c>
      <c r="X43" s="24">
        <f t="shared" si="25"/>
        <v>9540.3809999999994</v>
      </c>
      <c r="Y43" s="24">
        <f t="shared" si="26"/>
        <v>9793.8468585631344</v>
      </c>
      <c r="Z43" s="27">
        <f t="shared" si="28"/>
        <v>253.46585856313504</v>
      </c>
      <c r="AA43" s="18">
        <f t="shared" si="29"/>
        <v>2.6567687240492289E-2</v>
      </c>
    </row>
    <row r="44" spans="2:27" x14ac:dyDescent="0.3">
      <c r="B44" t="s">
        <v>17</v>
      </c>
      <c r="C44" s="13">
        <v>2475.4899999999998</v>
      </c>
      <c r="D44" s="13">
        <v>2197.8420000000001</v>
      </c>
      <c r="E44" s="13">
        <v>2297.9653141601693</v>
      </c>
      <c r="F44" s="46">
        <v>2233</v>
      </c>
      <c r="G44" s="14">
        <f t="shared" si="13"/>
        <v>-0.11215880492346952</v>
      </c>
      <c r="H44" s="14">
        <f t="shared" si="14"/>
        <v>-7.171294807889772E-2</v>
      </c>
      <c r="I44" s="14">
        <f t="shared" si="15"/>
        <v>-9.7956364194563439E-2</v>
      </c>
      <c r="J44">
        <f t="shared" si="27"/>
        <v>1</v>
      </c>
      <c r="K44">
        <f t="shared" si="16"/>
        <v>0</v>
      </c>
      <c r="L44" s="36">
        <f t="shared" si="17"/>
        <v>2.8270798414514804E-2</v>
      </c>
      <c r="M44" s="33"/>
      <c r="P44" s="26" t="str">
        <f t="shared" si="18"/>
        <v>CY</v>
      </c>
      <c r="Q44" s="24">
        <f t="shared" si="19"/>
        <v>2475.4899999999998</v>
      </c>
      <c r="R44" s="24">
        <f t="shared" si="20"/>
        <v>2197.8420000000001</v>
      </c>
      <c r="S44" s="24">
        <f t="shared" si="21"/>
        <v>2297.9653141601693</v>
      </c>
      <c r="T44" s="27">
        <f t="shared" si="22"/>
        <v>100.12331416016923</v>
      </c>
      <c r="U44" s="32">
        <f t="shared" si="23"/>
        <v>4.5555282936703016E-2</v>
      </c>
      <c r="V44" s="32"/>
      <c r="W44" s="24">
        <f t="shared" si="24"/>
        <v>1834</v>
      </c>
      <c r="X44" s="24">
        <f t="shared" si="25"/>
        <v>1572.5830000000001</v>
      </c>
      <c r="Y44" s="24">
        <f t="shared" si="26"/>
        <v>1599.2564510819923</v>
      </c>
      <c r="Z44" s="27">
        <f t="shared" si="28"/>
        <v>26.673451081992198</v>
      </c>
      <c r="AA44" s="18">
        <f t="shared" si="29"/>
        <v>1.6961553750735062E-2</v>
      </c>
    </row>
    <row r="45" spans="2:27" x14ac:dyDescent="0.3">
      <c r="B45" t="s">
        <v>19</v>
      </c>
      <c r="C45" s="13">
        <v>42513.188000000002</v>
      </c>
      <c r="D45" s="13">
        <v>37473.612000000001</v>
      </c>
      <c r="E45" s="13">
        <v>39281.399019691744</v>
      </c>
      <c r="F45" s="46">
        <v>44305</v>
      </c>
      <c r="G45" s="14">
        <f t="shared" si="13"/>
        <v>-0.11854147470662513</v>
      </c>
      <c r="H45" s="14">
        <f t="shared" si="14"/>
        <v>-7.6018504665146702E-2</v>
      </c>
      <c r="I45" s="14">
        <f t="shared" si="15"/>
        <v>4.2147203827668678E-2</v>
      </c>
      <c r="J45">
        <f t="shared" si="27"/>
        <v>1</v>
      </c>
      <c r="K45">
        <f t="shared" si="16"/>
        <v>1</v>
      </c>
      <c r="L45" s="36">
        <f t="shared" si="17"/>
        <v>-0.12788752706567116</v>
      </c>
      <c r="M45" s="33"/>
      <c r="P45" s="26" t="str">
        <f t="shared" si="18"/>
        <v>CZ</v>
      </c>
      <c r="Q45" s="24">
        <f t="shared" si="19"/>
        <v>42513.188000000002</v>
      </c>
      <c r="R45" s="24">
        <f t="shared" si="20"/>
        <v>37473.612000000001</v>
      </c>
      <c r="S45" s="24">
        <f t="shared" si="21"/>
        <v>39281.399019691744</v>
      </c>
      <c r="T45" s="27">
        <f t="shared" si="22"/>
        <v>1807.7870196917429</v>
      </c>
      <c r="U45" s="32">
        <f t="shared" si="23"/>
        <v>4.824160050789187E-2</v>
      </c>
      <c r="V45" s="32"/>
      <c r="W45" s="24">
        <f t="shared" si="24"/>
        <v>26148.534</v>
      </c>
      <c r="X45" s="24">
        <f t="shared" si="25"/>
        <v>24480.001</v>
      </c>
      <c r="Y45" s="24">
        <f t="shared" si="26"/>
        <v>24485.391786615106</v>
      </c>
      <c r="Z45" s="27">
        <f t="shared" si="28"/>
        <v>5.3907866151057533</v>
      </c>
      <c r="AA45" s="18">
        <f t="shared" si="29"/>
        <v>2.2021186253651514E-4</v>
      </c>
    </row>
    <row r="46" spans="2:27" x14ac:dyDescent="0.3">
      <c r="B46" t="s">
        <v>21</v>
      </c>
      <c r="C46" s="13">
        <v>321617.14399999997</v>
      </c>
      <c r="D46" s="13">
        <v>262488.99599999998</v>
      </c>
      <c r="E46" s="13">
        <v>270186.68549542205</v>
      </c>
      <c r="F46" s="12">
        <v>276600</v>
      </c>
      <c r="G46" s="14">
        <f t="shared" si="13"/>
        <v>-0.1838463810250115</v>
      </c>
      <c r="H46" s="14">
        <f t="shared" si="14"/>
        <v>-0.1599120552621347</v>
      </c>
      <c r="I46" s="14">
        <f t="shared" si="15"/>
        <v>-0.13997121994218065</v>
      </c>
      <c r="J46">
        <f t="shared" si="27"/>
        <v>1</v>
      </c>
      <c r="K46">
        <f t="shared" si="16"/>
        <v>1</v>
      </c>
      <c r="L46" s="36">
        <f t="shared" si="17"/>
        <v>-2.373660453629799E-2</v>
      </c>
      <c r="M46" s="33"/>
      <c r="P46" s="26" t="str">
        <f t="shared" si="18"/>
        <v>DE</v>
      </c>
      <c r="Q46" s="24">
        <f t="shared" si="19"/>
        <v>321617.14399999997</v>
      </c>
      <c r="R46" s="24">
        <f t="shared" si="20"/>
        <v>262488.99599999998</v>
      </c>
      <c r="S46" s="24">
        <f t="shared" si="21"/>
        <v>270186.68549542205</v>
      </c>
      <c r="T46" s="27">
        <f t="shared" si="22"/>
        <v>7697.6894954220625</v>
      </c>
      <c r="U46" s="32">
        <f t="shared" si="23"/>
        <v>2.9325760747022183E-2</v>
      </c>
      <c r="V46" s="32"/>
      <c r="W46" s="24">
        <f t="shared" si="24"/>
        <v>219694.69099999999</v>
      </c>
      <c r="X46" s="24">
        <f t="shared" si="25"/>
        <v>201656.16899999999</v>
      </c>
      <c r="Y46" s="24">
        <f t="shared" si="26"/>
        <v>207692.06453574877</v>
      </c>
      <c r="Z46" s="27">
        <f t="shared" si="28"/>
        <v>6035.8955357487721</v>
      </c>
      <c r="AA46" s="18">
        <f t="shared" si="29"/>
        <v>2.9931618584645294E-2</v>
      </c>
    </row>
    <row r="47" spans="2:27" x14ac:dyDescent="0.3">
      <c r="B47" t="s">
        <v>23</v>
      </c>
      <c r="C47" s="13">
        <v>19443.080999999998</v>
      </c>
      <c r="D47" s="13">
        <v>15321.362999999999</v>
      </c>
      <c r="E47" s="13">
        <v>15988.176364231764</v>
      </c>
      <c r="F47" s="46">
        <v>17520</v>
      </c>
      <c r="G47" s="14">
        <f t="shared" si="13"/>
        <v>-0.211988933235427</v>
      </c>
      <c r="H47" s="14">
        <f t="shared" si="14"/>
        <v>-0.17769326969157995</v>
      </c>
      <c r="I47" s="14">
        <f t="shared" si="15"/>
        <v>-9.8908244017498981E-2</v>
      </c>
      <c r="J47">
        <f t="shared" si="27"/>
        <v>1</v>
      </c>
      <c r="K47">
        <f t="shared" si="16"/>
        <v>1</v>
      </c>
      <c r="L47" s="36">
        <f t="shared" si="17"/>
        <v>-9.5809778480751756E-2</v>
      </c>
      <c r="M47" s="33"/>
      <c r="P47" s="26" t="str">
        <f t="shared" si="18"/>
        <v>DK</v>
      </c>
      <c r="Q47" s="24">
        <f t="shared" si="19"/>
        <v>19443.080999999998</v>
      </c>
      <c r="R47" s="24">
        <f t="shared" si="20"/>
        <v>15321.362999999999</v>
      </c>
      <c r="S47" s="24">
        <f t="shared" si="21"/>
        <v>15988.176364231764</v>
      </c>
      <c r="T47" s="27">
        <f t="shared" si="22"/>
        <v>666.81336423176435</v>
      </c>
      <c r="U47" s="32">
        <f t="shared" si="23"/>
        <v>4.3521804439446046E-2</v>
      </c>
      <c r="V47" s="32"/>
      <c r="W47" s="24">
        <f t="shared" si="24"/>
        <v>15501.724</v>
      </c>
      <c r="X47" s="24">
        <f t="shared" si="25"/>
        <v>13149.578</v>
      </c>
      <c r="Y47" s="24">
        <f t="shared" si="26"/>
        <v>13523.531935258703</v>
      </c>
      <c r="Z47" s="27">
        <f t="shared" si="28"/>
        <v>373.9539352587035</v>
      </c>
      <c r="AA47" s="18">
        <f t="shared" si="29"/>
        <v>2.8438474242953159E-2</v>
      </c>
    </row>
    <row r="48" spans="2:27" x14ac:dyDescent="0.3">
      <c r="B48" t="s">
        <v>24</v>
      </c>
      <c r="C48" s="13">
        <v>5280.0379999999996</v>
      </c>
      <c r="D48" s="13">
        <v>4302.8500000000004</v>
      </c>
      <c r="E48" s="13">
        <v>4666.7667552779385</v>
      </c>
      <c r="F48" s="12">
        <v>6495</v>
      </c>
      <c r="G48" s="14">
        <f t="shared" si="13"/>
        <v>-0.18507215288980861</v>
      </c>
      <c r="H48" s="14">
        <f t="shared" si="14"/>
        <v>-0.11614902103395108</v>
      </c>
      <c r="I48" s="14">
        <f t="shared" si="15"/>
        <v>0.23010478333678663</v>
      </c>
      <c r="J48">
        <f t="shared" si="27"/>
        <v>1</v>
      </c>
      <c r="K48">
        <f t="shared" si="16"/>
        <v>1</v>
      </c>
      <c r="L48" s="36">
        <f t="shared" si="17"/>
        <v>-0.39175586451891947</v>
      </c>
      <c r="M48" s="33"/>
      <c r="P48" s="26" t="str">
        <f t="shared" si="18"/>
        <v>EE</v>
      </c>
      <c r="Q48" s="24">
        <f t="shared" si="19"/>
        <v>5280.0379999999996</v>
      </c>
      <c r="R48" s="24">
        <f t="shared" si="20"/>
        <v>4302.8500000000004</v>
      </c>
      <c r="S48" s="24">
        <f t="shared" si="21"/>
        <v>4666.7667552779385</v>
      </c>
      <c r="T48" s="27">
        <f t="shared" si="22"/>
        <v>363.91675527793814</v>
      </c>
      <c r="U48" s="32">
        <f t="shared" si="23"/>
        <v>8.4575747534294268E-2</v>
      </c>
      <c r="V48" s="32"/>
      <c r="W48" s="24">
        <f t="shared" si="24"/>
        <v>2860.86</v>
      </c>
      <c r="X48" s="24">
        <f t="shared" si="25"/>
        <v>2750.819</v>
      </c>
      <c r="Y48" s="24">
        <f t="shared" si="26"/>
        <v>2757.4337851743462</v>
      </c>
      <c r="Z48" s="27">
        <f t="shared" si="28"/>
        <v>6.6147851743462525</v>
      </c>
      <c r="AA48" s="18">
        <f t="shared" si="29"/>
        <v>2.4046602754838661E-3</v>
      </c>
    </row>
    <row r="49" spans="2:27" x14ac:dyDescent="0.3">
      <c r="B49" t="s">
        <v>16</v>
      </c>
      <c r="C49" s="13">
        <v>136034.99100000001</v>
      </c>
      <c r="D49" s="13">
        <v>105030.789</v>
      </c>
      <c r="E49" s="13">
        <v>111543.85991433453</v>
      </c>
      <c r="F49" s="46">
        <v>123400</v>
      </c>
      <c r="G49" s="14">
        <f t="shared" si="13"/>
        <v>-0.22791343441923706</v>
      </c>
      <c r="H49" s="14">
        <f t="shared" si="14"/>
        <v>-0.1800355254602507</v>
      </c>
      <c r="I49" s="14">
        <f t="shared" si="15"/>
        <v>-9.2880448678090533E-2</v>
      </c>
      <c r="J49">
        <f t="shared" si="27"/>
        <v>1</v>
      </c>
      <c r="K49">
        <f t="shared" si="16"/>
        <v>1</v>
      </c>
      <c r="L49" s="36">
        <f t="shared" si="17"/>
        <v>-0.10629128393773496</v>
      </c>
      <c r="M49" s="33"/>
      <c r="P49" s="26" t="str">
        <f t="shared" si="18"/>
        <v>ES</v>
      </c>
      <c r="Q49" s="24">
        <f t="shared" si="19"/>
        <v>136034.99100000001</v>
      </c>
      <c r="R49" s="24">
        <f t="shared" si="20"/>
        <v>105030.789</v>
      </c>
      <c r="S49" s="24">
        <f t="shared" si="21"/>
        <v>111543.85991433453</v>
      </c>
      <c r="T49" s="27">
        <f t="shared" si="22"/>
        <v>6513.0709143345302</v>
      </c>
      <c r="U49" s="32">
        <f t="shared" si="23"/>
        <v>6.2011063387656072E-2</v>
      </c>
      <c r="V49" s="32"/>
      <c r="W49" s="24">
        <f t="shared" si="24"/>
        <v>98117.652000000002</v>
      </c>
      <c r="X49" s="24">
        <f t="shared" si="25"/>
        <v>73757.692999999999</v>
      </c>
      <c r="Y49" s="24">
        <f t="shared" si="26"/>
        <v>74494.3005238115</v>
      </c>
      <c r="Z49" s="27">
        <f t="shared" si="28"/>
        <v>736.60752381150087</v>
      </c>
      <c r="AA49" s="18">
        <f t="shared" si="29"/>
        <v>9.986856880291807E-3</v>
      </c>
    </row>
    <row r="50" spans="2:27" x14ac:dyDescent="0.3">
      <c r="B50" t="s">
        <v>27</v>
      </c>
      <c r="C50" s="13">
        <v>33560.19</v>
      </c>
      <c r="D50" s="13">
        <v>29855.278999999999</v>
      </c>
      <c r="E50" s="13">
        <v>31761.550739476334</v>
      </c>
      <c r="F50" s="12">
        <v>35860</v>
      </c>
      <c r="G50" s="14">
        <f t="shared" si="13"/>
        <v>-0.11039600788910919</v>
      </c>
      <c r="H50" s="14">
        <f t="shared" si="14"/>
        <v>-5.3594430202083765E-2</v>
      </c>
      <c r="I50" s="14">
        <f t="shared" si="15"/>
        <v>6.8527919538000193E-2</v>
      </c>
      <c r="J50">
        <f t="shared" si="27"/>
        <v>1</v>
      </c>
      <c r="K50">
        <f t="shared" si="16"/>
        <v>1</v>
      </c>
      <c r="L50" s="36">
        <f t="shared" si="17"/>
        <v>-0.12903807166536477</v>
      </c>
      <c r="M50" s="33"/>
      <c r="P50" s="26" t="str">
        <f t="shared" si="18"/>
        <v>FI</v>
      </c>
      <c r="Q50" s="24">
        <f t="shared" si="19"/>
        <v>33560.19</v>
      </c>
      <c r="R50" s="24">
        <f t="shared" si="20"/>
        <v>29855.278999999999</v>
      </c>
      <c r="S50" s="24">
        <f t="shared" si="21"/>
        <v>31761.550739476334</v>
      </c>
      <c r="T50" s="27">
        <f t="shared" si="22"/>
        <v>1906.2717394763349</v>
      </c>
      <c r="U50" s="32">
        <f t="shared" si="23"/>
        <v>6.385040781150747E-2</v>
      </c>
      <c r="V50" s="32"/>
      <c r="W50" s="24">
        <f t="shared" si="24"/>
        <v>25218.55</v>
      </c>
      <c r="X50" s="24">
        <f t="shared" si="25"/>
        <v>23328.498</v>
      </c>
      <c r="Y50" s="24">
        <f t="shared" si="26"/>
        <v>24729.589881047374</v>
      </c>
      <c r="Z50" s="27">
        <f t="shared" si="28"/>
        <v>1401.091881047374</v>
      </c>
      <c r="AA50" s="18">
        <f t="shared" si="29"/>
        <v>6.0059240892721598E-2</v>
      </c>
    </row>
    <row r="51" spans="2:27" x14ac:dyDescent="0.3">
      <c r="B51" t="s">
        <v>18</v>
      </c>
      <c r="C51" s="13">
        <v>260984.01500000001</v>
      </c>
      <c r="D51" s="13">
        <v>208402.31700000001</v>
      </c>
      <c r="E51" s="13">
        <v>225218.81333480665</v>
      </c>
      <c r="F51" s="46">
        <v>226400</v>
      </c>
      <c r="G51" s="14">
        <f t="shared" si="13"/>
        <v>-0.20147478381003525</v>
      </c>
      <c r="H51" s="14">
        <f t="shared" si="14"/>
        <v>-0.13703981703704482</v>
      </c>
      <c r="I51" s="14">
        <f t="shared" si="15"/>
        <v>-0.132513920440683</v>
      </c>
      <c r="J51">
        <f t="shared" si="27"/>
        <v>1</v>
      </c>
      <c r="K51">
        <f t="shared" si="16"/>
        <v>1</v>
      </c>
      <c r="L51" s="36">
        <f t="shared" si="17"/>
        <v>-5.2446181014079822E-3</v>
      </c>
      <c r="M51" s="33"/>
      <c r="P51" s="26" t="str">
        <f t="shared" si="18"/>
        <v>FR</v>
      </c>
      <c r="Q51" s="24">
        <f t="shared" si="19"/>
        <v>260984.01500000001</v>
      </c>
      <c r="R51" s="24">
        <f t="shared" si="20"/>
        <v>208402.31700000001</v>
      </c>
      <c r="S51" s="24">
        <f t="shared" si="21"/>
        <v>225218.81333480665</v>
      </c>
      <c r="T51" s="27">
        <f t="shared" si="22"/>
        <v>16816.496334806638</v>
      </c>
      <c r="U51" s="32">
        <f t="shared" si="23"/>
        <v>8.0692463389486394E-2</v>
      </c>
      <c r="V51" s="32"/>
      <c r="W51" s="24">
        <f t="shared" si="24"/>
        <v>160128.62599999999</v>
      </c>
      <c r="X51" s="24">
        <f t="shared" si="25"/>
        <v>130238.564</v>
      </c>
      <c r="Y51" s="24">
        <f t="shared" si="26"/>
        <v>142023.33808217366</v>
      </c>
      <c r="Z51" s="27">
        <f t="shared" si="28"/>
        <v>11784.774082173666</v>
      </c>
      <c r="AA51" s="18">
        <f t="shared" si="29"/>
        <v>9.0486056665778858E-2</v>
      </c>
    </row>
    <row r="52" spans="2:27" x14ac:dyDescent="0.3">
      <c r="B52" t="s">
        <v>12</v>
      </c>
      <c r="C52" s="13">
        <v>30291.437999999998</v>
      </c>
      <c r="D52" s="13">
        <v>19678.436000000002</v>
      </c>
      <c r="E52" s="13">
        <v>18931.586747585785</v>
      </c>
      <c r="F52" s="12">
        <v>24700</v>
      </c>
      <c r="G52" s="14">
        <f t="shared" si="13"/>
        <v>-0.35036309600092264</v>
      </c>
      <c r="H52" s="14">
        <f t="shared" si="14"/>
        <v>-0.37501855317711275</v>
      </c>
      <c r="I52" s="14">
        <f t="shared" si="15"/>
        <v>-0.18458806742684186</v>
      </c>
      <c r="J52">
        <f t="shared" si="27"/>
        <v>1</v>
      </c>
      <c r="K52">
        <f t="shared" si="16"/>
        <v>1</v>
      </c>
      <c r="L52" s="36">
        <f t="shared" si="17"/>
        <v>-0.30469782218069075</v>
      </c>
      <c r="M52" s="33"/>
      <c r="P52" s="26" t="str">
        <f t="shared" si="18"/>
        <v>EL</v>
      </c>
      <c r="Q52" s="24">
        <f t="shared" si="19"/>
        <v>30291.437999999998</v>
      </c>
      <c r="R52" s="24">
        <f t="shared" si="20"/>
        <v>19678.436000000002</v>
      </c>
      <c r="S52" s="24">
        <f t="shared" si="21"/>
        <v>18931.586747585785</v>
      </c>
      <c r="T52" s="27">
        <f t="shared" si="22"/>
        <v>-746.84925241421661</v>
      </c>
      <c r="U52" s="32">
        <f t="shared" si="23"/>
        <v>-3.7952673292441355E-2</v>
      </c>
      <c r="V52" s="32"/>
      <c r="W52" s="24">
        <f t="shared" si="24"/>
        <v>21022.402999999998</v>
      </c>
      <c r="X52" s="24">
        <f t="shared" si="25"/>
        <v>14328.672</v>
      </c>
      <c r="Y52" s="24">
        <f t="shared" si="26"/>
        <v>14523.968780306333</v>
      </c>
      <c r="Z52" s="27">
        <f t="shared" si="28"/>
        <v>195.29678030633295</v>
      </c>
      <c r="AA52" s="18">
        <f t="shared" si="29"/>
        <v>1.3629789299827154E-2</v>
      </c>
    </row>
    <row r="53" spans="2:27" x14ac:dyDescent="0.3">
      <c r="B53" t="s">
        <v>26</v>
      </c>
      <c r="C53" s="13">
        <v>9137.33</v>
      </c>
      <c r="D53" s="13">
        <v>7759.9210000000003</v>
      </c>
      <c r="E53" s="13">
        <v>8163.8615445680834</v>
      </c>
      <c r="F53" s="46">
        <v>10710</v>
      </c>
      <c r="G53" s="14">
        <f t="shared" si="13"/>
        <v>-0.1507452395831167</v>
      </c>
      <c r="H53" s="14">
        <f t="shared" si="14"/>
        <v>-0.10653751757153529</v>
      </c>
      <c r="I53" s="14">
        <f t="shared" si="15"/>
        <v>0.17211483004334971</v>
      </c>
      <c r="J53">
        <f t="shared" si="27"/>
        <v>1</v>
      </c>
      <c r="K53">
        <f t="shared" si="16"/>
        <v>1</v>
      </c>
      <c r="L53" s="36">
        <f t="shared" si="17"/>
        <v>-0.31187918138151405</v>
      </c>
      <c r="M53" s="33"/>
      <c r="P53" s="26" t="str">
        <f t="shared" si="18"/>
        <v>HR</v>
      </c>
      <c r="Q53" s="24">
        <f t="shared" si="19"/>
        <v>9137.33</v>
      </c>
      <c r="R53" s="24">
        <f t="shared" si="20"/>
        <v>7759.9210000000003</v>
      </c>
      <c r="S53" s="24">
        <f t="shared" si="21"/>
        <v>8163.8615445680834</v>
      </c>
      <c r="T53" s="27">
        <f t="shared" si="22"/>
        <v>403.94054456808317</v>
      </c>
      <c r="U53" s="32">
        <f t="shared" si="23"/>
        <v>5.2054723826193999E-2</v>
      </c>
      <c r="V53" s="32"/>
      <c r="W53" s="24">
        <f t="shared" si="24"/>
        <v>7239.4480000000003</v>
      </c>
      <c r="X53" s="24">
        <f t="shared" si="25"/>
        <v>6471.3329999999996</v>
      </c>
      <c r="Y53" s="24">
        <f t="shared" si="26"/>
        <v>6460.448536988687</v>
      </c>
      <c r="Z53" s="27">
        <f t="shared" si="28"/>
        <v>-10.884463011312619</v>
      </c>
      <c r="AA53" s="18">
        <f t="shared" si="29"/>
        <v>-1.6819506910419567E-3</v>
      </c>
    </row>
    <row r="54" spans="2:27" x14ac:dyDescent="0.3">
      <c r="B54" t="s">
        <v>30</v>
      </c>
      <c r="C54" s="13">
        <v>26340.712</v>
      </c>
      <c r="D54" s="13">
        <v>23887.05</v>
      </c>
      <c r="E54" s="13">
        <v>24951.409811269252</v>
      </c>
      <c r="F54" s="46">
        <v>26600</v>
      </c>
      <c r="G54" s="14">
        <f t="shared" si="13"/>
        <v>-9.3150936846354004E-2</v>
      </c>
      <c r="H54" s="14">
        <f t="shared" si="14"/>
        <v>-5.2743532093238343E-2</v>
      </c>
      <c r="I54" s="14">
        <f t="shared" si="15"/>
        <v>9.8436215391595194E-3</v>
      </c>
      <c r="J54">
        <f t="shared" si="27"/>
        <v>1</v>
      </c>
      <c r="K54">
        <f t="shared" si="16"/>
        <v>1</v>
      </c>
      <c r="L54" s="36">
        <f t="shared" si="17"/>
        <v>-6.6072025637051016E-2</v>
      </c>
      <c r="M54" s="33"/>
      <c r="P54" s="26" t="str">
        <f t="shared" si="18"/>
        <v>HU</v>
      </c>
      <c r="Q54" s="24">
        <f t="shared" si="19"/>
        <v>26340.712</v>
      </c>
      <c r="R54" s="24">
        <f t="shared" si="20"/>
        <v>23887.05</v>
      </c>
      <c r="S54" s="24">
        <f t="shared" si="21"/>
        <v>24951.409811269252</v>
      </c>
      <c r="T54" s="27">
        <f t="shared" si="22"/>
        <v>1064.3598112692525</v>
      </c>
      <c r="U54" s="32">
        <f t="shared" si="23"/>
        <v>4.4558026682627302E-2</v>
      </c>
      <c r="V54" s="32"/>
      <c r="W54" s="24">
        <f t="shared" si="24"/>
        <v>18741.555</v>
      </c>
      <c r="X54" s="24">
        <f t="shared" si="25"/>
        <v>18008.684000000001</v>
      </c>
      <c r="Y54" s="24">
        <f t="shared" si="26"/>
        <v>19421.015061806869</v>
      </c>
      <c r="Z54" s="27">
        <f t="shared" si="28"/>
        <v>1412.3310618068681</v>
      </c>
      <c r="AA54" s="18">
        <f t="shared" si="29"/>
        <v>7.8425001060980798E-2</v>
      </c>
    </row>
    <row r="55" spans="2:27" x14ac:dyDescent="0.3">
      <c r="B55" t="s">
        <v>31</v>
      </c>
      <c r="C55" s="13">
        <v>14946.57</v>
      </c>
      <c r="D55" s="13">
        <v>13429.237999999999</v>
      </c>
      <c r="E55" s="13">
        <v>14094.589197742425</v>
      </c>
      <c r="F55" s="12">
        <v>13900</v>
      </c>
      <c r="G55" s="14">
        <f t="shared" si="13"/>
        <v>-0.10151707047168679</v>
      </c>
      <c r="H55" s="14">
        <f t="shared" si="14"/>
        <v>-5.7001760421125036E-2</v>
      </c>
      <c r="I55" s="14">
        <f t="shared" si="15"/>
        <v>-7.0020747234984304E-2</v>
      </c>
      <c r="J55">
        <f t="shared" si="27"/>
        <v>1</v>
      </c>
      <c r="K55">
        <f t="shared" si="16"/>
        <v>0</v>
      </c>
      <c r="L55" s="36">
        <f t="shared" si="17"/>
        <v>1.3805950284354033E-2</v>
      </c>
      <c r="M55" s="33"/>
      <c r="P55" s="26" t="str">
        <f t="shared" si="18"/>
        <v>IE</v>
      </c>
      <c r="Q55" s="24">
        <f t="shared" si="19"/>
        <v>14946.57</v>
      </c>
      <c r="R55" s="24">
        <f t="shared" si="20"/>
        <v>13429.237999999999</v>
      </c>
      <c r="S55" s="24">
        <f t="shared" si="21"/>
        <v>14094.589197742425</v>
      </c>
      <c r="T55" s="27">
        <f t="shared" si="22"/>
        <v>665.35119774242594</v>
      </c>
      <c r="U55" s="32">
        <f t="shared" si="23"/>
        <v>4.9544970291123439E-2</v>
      </c>
      <c r="V55" s="32"/>
      <c r="W55" s="24">
        <f t="shared" si="24"/>
        <v>12612.204</v>
      </c>
      <c r="X55" s="24">
        <f t="shared" si="25"/>
        <v>11179.142</v>
      </c>
      <c r="Y55" s="24">
        <f t="shared" si="26"/>
        <v>11347.25824198008</v>
      </c>
      <c r="Z55" s="27">
        <f t="shared" si="28"/>
        <v>168.1162419800803</v>
      </c>
      <c r="AA55" s="18">
        <f t="shared" si="29"/>
        <v>1.5038385054960418E-2</v>
      </c>
    </row>
    <row r="56" spans="2:27" x14ac:dyDescent="0.3">
      <c r="B56" t="s">
        <v>14</v>
      </c>
      <c r="C56" s="13">
        <v>180834.427</v>
      </c>
      <c r="D56" s="13">
        <v>132316.302</v>
      </c>
      <c r="E56" s="13">
        <v>144539.22842100787</v>
      </c>
      <c r="F56" s="12">
        <v>158000</v>
      </c>
      <c r="G56" s="14">
        <f t="shared" si="13"/>
        <v>-0.26830137272478538</v>
      </c>
      <c r="H56" s="14">
        <f t="shared" si="14"/>
        <v>-0.20070956167540011</v>
      </c>
      <c r="I56" s="14">
        <f t="shared" si="15"/>
        <v>-0.12627256534509324</v>
      </c>
      <c r="J56">
        <f t="shared" si="27"/>
        <v>1</v>
      </c>
      <c r="K56">
        <f t="shared" si="16"/>
        <v>1</v>
      </c>
      <c r="L56" s="36">
        <f t="shared" si="17"/>
        <v>-9.312884623808948E-2</v>
      </c>
      <c r="M56" s="33"/>
      <c r="P56" s="26" t="str">
        <f t="shared" si="18"/>
        <v>IT</v>
      </c>
      <c r="Q56" s="24">
        <f t="shared" si="19"/>
        <v>180834.427</v>
      </c>
      <c r="R56" s="24">
        <f t="shared" si="20"/>
        <v>132316.302</v>
      </c>
      <c r="S56" s="24">
        <f t="shared" si="21"/>
        <v>144539.22842100787</v>
      </c>
      <c r="T56" s="27">
        <f t="shared" si="22"/>
        <v>12222.926421007869</v>
      </c>
      <c r="U56" s="32">
        <f t="shared" si="23"/>
        <v>9.2376572170282306E-2</v>
      </c>
      <c r="V56" s="32"/>
      <c r="W56" s="24">
        <f t="shared" si="24"/>
        <v>137215.73000000001</v>
      </c>
      <c r="X56" s="24">
        <f t="shared" si="25"/>
        <v>102738.061</v>
      </c>
      <c r="Y56" s="24">
        <f t="shared" si="26"/>
        <v>114416.08483540639</v>
      </c>
      <c r="Z56" s="27">
        <f t="shared" si="28"/>
        <v>11678.023835406391</v>
      </c>
      <c r="AA56" s="18">
        <f t="shared" si="29"/>
        <v>0.11366794079758222</v>
      </c>
    </row>
    <row r="57" spans="2:27" x14ac:dyDescent="0.3">
      <c r="B57" t="s">
        <v>32</v>
      </c>
      <c r="C57" s="13">
        <v>8047.9949999999999</v>
      </c>
      <c r="D57" s="13">
        <v>6226.5389999999998</v>
      </c>
      <c r="E57" s="13">
        <v>6551.9105267043187</v>
      </c>
      <c r="F57" s="12">
        <v>6490</v>
      </c>
      <c r="G57" s="14">
        <f t="shared" si="13"/>
        <v>-0.2263241962749728</v>
      </c>
      <c r="H57" s="14">
        <f t="shared" si="14"/>
        <v>-0.18589530352537265</v>
      </c>
      <c r="I57" s="14">
        <f t="shared" si="15"/>
        <v>-0.19358796818337987</v>
      </c>
      <c r="J57">
        <f t="shared" si="27"/>
        <v>1</v>
      </c>
      <c r="K57">
        <f t="shared" si="16"/>
        <v>0</v>
      </c>
      <c r="L57" s="36">
        <f t="shared" si="17"/>
        <v>9.4492326248936716E-3</v>
      </c>
      <c r="M57" s="33"/>
      <c r="P57" s="26" t="str">
        <f t="shared" si="18"/>
        <v>LT</v>
      </c>
      <c r="Q57" s="24">
        <f t="shared" si="19"/>
        <v>8047.9949999999999</v>
      </c>
      <c r="R57" s="24">
        <f t="shared" si="20"/>
        <v>6226.5389999999998</v>
      </c>
      <c r="S57" s="24">
        <f t="shared" si="21"/>
        <v>6551.9105267043187</v>
      </c>
      <c r="T57" s="27">
        <f t="shared" si="22"/>
        <v>325.37152670431897</v>
      </c>
      <c r="U57" s="32">
        <f t="shared" si="23"/>
        <v>5.2255599250935231E-2</v>
      </c>
      <c r="V57" s="32"/>
      <c r="W57" s="24">
        <f t="shared" si="24"/>
        <v>4668.8410000000003</v>
      </c>
      <c r="X57" s="24">
        <f t="shared" si="25"/>
        <v>5308.2359999999999</v>
      </c>
      <c r="Y57" s="24">
        <f t="shared" si="26"/>
        <v>5690.5155491220021</v>
      </c>
      <c r="Z57" s="27">
        <f t="shared" si="28"/>
        <v>382.27954912200221</v>
      </c>
      <c r="AA57" s="18">
        <f t="shared" si="29"/>
        <v>7.201630619324427E-2</v>
      </c>
    </row>
    <row r="58" spans="2:27" x14ac:dyDescent="0.3">
      <c r="B58" t="s">
        <v>33</v>
      </c>
      <c r="C58" s="13">
        <v>4773.7709999999997</v>
      </c>
      <c r="D58" s="13">
        <v>3933.9470000000001</v>
      </c>
      <c r="E58" s="13">
        <v>4092.3200861654122</v>
      </c>
      <c r="F58" s="12">
        <v>4480</v>
      </c>
      <c r="G58" s="14">
        <f t="shared" si="13"/>
        <v>-0.17592465160142778</v>
      </c>
      <c r="H58" s="14">
        <f t="shared" si="14"/>
        <v>-0.14274897430869382</v>
      </c>
      <c r="I58" s="14">
        <f t="shared" si="15"/>
        <v>-6.1538561443353679E-2</v>
      </c>
      <c r="J58">
        <f t="shared" si="27"/>
        <v>1</v>
      </c>
      <c r="K58">
        <f t="shared" si="16"/>
        <v>1</v>
      </c>
      <c r="L58" s="36">
        <f t="shared" si="17"/>
        <v>-9.4733526623488482E-2</v>
      </c>
      <c r="M58" s="33"/>
      <c r="P58" s="26" t="str">
        <f t="shared" si="18"/>
        <v>LU</v>
      </c>
      <c r="Q58" s="24">
        <f t="shared" si="19"/>
        <v>4773.7709999999997</v>
      </c>
      <c r="R58" s="24">
        <f t="shared" si="20"/>
        <v>3933.9470000000001</v>
      </c>
      <c r="S58" s="24">
        <f t="shared" si="21"/>
        <v>4092.3200861654122</v>
      </c>
      <c r="T58" s="27">
        <f t="shared" si="22"/>
        <v>158.37308616541213</v>
      </c>
      <c r="U58" s="32">
        <f t="shared" si="23"/>
        <v>4.0258063000190934E-2</v>
      </c>
      <c r="V58" s="32"/>
      <c r="W58" s="24">
        <f t="shared" si="24"/>
        <v>4478.3829999999998</v>
      </c>
      <c r="X58" s="24">
        <f t="shared" si="25"/>
        <v>3809.7750000000001</v>
      </c>
      <c r="Y58" s="24">
        <f t="shared" si="26"/>
        <v>3984.7041240026756</v>
      </c>
      <c r="Z58" s="27">
        <f t="shared" si="28"/>
        <v>174.92912400267551</v>
      </c>
      <c r="AA58" s="18">
        <f t="shared" si="29"/>
        <v>4.5915867473190805E-2</v>
      </c>
    </row>
    <row r="59" spans="2:27" x14ac:dyDescent="0.3">
      <c r="B59" t="s">
        <v>34</v>
      </c>
      <c r="C59" s="13">
        <v>4492.0640000000003</v>
      </c>
      <c r="D59" s="13">
        <v>4263.6279999999997</v>
      </c>
      <c r="E59" s="13">
        <v>4498.8980578588335</v>
      </c>
      <c r="F59" s="12">
        <v>5372.9999999999991</v>
      </c>
      <c r="G59" s="14">
        <f t="shared" si="13"/>
        <v>-5.0853238066065121E-2</v>
      </c>
      <c r="H59" s="14">
        <f t="shared" si="14"/>
        <v>1.5213625315295687E-3</v>
      </c>
      <c r="I59" s="14">
        <f t="shared" si="15"/>
        <v>0.19610940538692212</v>
      </c>
      <c r="J59">
        <f t="shared" si="27"/>
        <v>0</v>
      </c>
      <c r="K59">
        <f t="shared" si="16"/>
        <v>1</v>
      </c>
      <c r="L59" s="36">
        <f t="shared" si="17"/>
        <v>-0.19429245359633202</v>
      </c>
      <c r="M59" s="33"/>
      <c r="P59" s="26" t="str">
        <f t="shared" si="18"/>
        <v>LV</v>
      </c>
      <c r="Q59" s="24">
        <f t="shared" si="19"/>
        <v>4492.0640000000003</v>
      </c>
      <c r="R59" s="24">
        <f t="shared" si="20"/>
        <v>4263.6279999999997</v>
      </c>
      <c r="S59" s="24">
        <f t="shared" si="21"/>
        <v>4498.8980578588335</v>
      </c>
      <c r="T59" s="27">
        <f t="shared" si="22"/>
        <v>235.27005785883375</v>
      </c>
      <c r="U59" s="32">
        <f t="shared" si="23"/>
        <v>5.5180718828855092E-2</v>
      </c>
      <c r="V59" s="32"/>
      <c r="W59" s="24">
        <f t="shared" si="24"/>
        <v>4018.27</v>
      </c>
      <c r="X59" s="24">
        <f t="shared" si="25"/>
        <v>3855.2950000000001</v>
      </c>
      <c r="Y59" s="24">
        <f t="shared" si="26"/>
        <v>3909.333757347943</v>
      </c>
      <c r="Z59" s="27">
        <f t="shared" si="28"/>
        <v>54.038757347942919</v>
      </c>
      <c r="AA59" s="18">
        <f t="shared" si="29"/>
        <v>1.4016763269203243E-2</v>
      </c>
    </row>
    <row r="60" spans="2:27" x14ac:dyDescent="0.3">
      <c r="B60" t="s">
        <v>36</v>
      </c>
      <c r="C60" s="13">
        <v>915.721</v>
      </c>
      <c r="D60" s="13">
        <v>740.98699999999997</v>
      </c>
      <c r="E60" s="13">
        <v>759.62799711332787</v>
      </c>
      <c r="F60" s="46">
        <v>822.90300000000002</v>
      </c>
      <c r="G60" s="14">
        <f t="shared" si="13"/>
        <v>-0.19081576156929902</v>
      </c>
      <c r="H60" s="14">
        <f t="shared" si="14"/>
        <v>-0.17045912771103</v>
      </c>
      <c r="I60" s="14">
        <f t="shared" si="15"/>
        <v>-0.10136056724701081</v>
      </c>
      <c r="J60">
        <f t="shared" si="27"/>
        <v>1</v>
      </c>
      <c r="K60">
        <f t="shared" si="16"/>
        <v>1</v>
      </c>
      <c r="L60" s="36">
        <f t="shared" si="17"/>
        <v>-8.3297354925205902E-2</v>
      </c>
      <c r="M60" s="33"/>
      <c r="P60" s="26" t="str">
        <f t="shared" si="18"/>
        <v>MT</v>
      </c>
      <c r="Q60" s="24">
        <f t="shared" si="19"/>
        <v>915.721</v>
      </c>
      <c r="R60" s="24">
        <f t="shared" si="20"/>
        <v>740.98699999999997</v>
      </c>
      <c r="S60" s="24">
        <f t="shared" si="21"/>
        <v>759.62799711332787</v>
      </c>
      <c r="T60" s="27">
        <f t="shared" si="22"/>
        <v>18.640997113327899</v>
      </c>
      <c r="U60" s="32">
        <f t="shared" si="23"/>
        <v>2.5156982664105983E-2</v>
      </c>
      <c r="V60" s="32"/>
      <c r="W60" s="24">
        <f t="shared" si="24"/>
        <v>464.34500000000003</v>
      </c>
      <c r="X60" s="24">
        <f t="shared" si="25"/>
        <v>544.62900000000002</v>
      </c>
      <c r="Y60" s="24">
        <f t="shared" si="26"/>
        <v>592.03987499999994</v>
      </c>
      <c r="Z60" s="27">
        <f t="shared" si="28"/>
        <v>47.410874999999919</v>
      </c>
      <c r="AA60" s="18">
        <f t="shared" si="29"/>
        <v>8.705169023316775E-2</v>
      </c>
    </row>
    <row r="61" spans="2:27" x14ac:dyDescent="0.3">
      <c r="B61" t="s">
        <v>22</v>
      </c>
      <c r="C61" s="13">
        <v>70105.547999999995</v>
      </c>
      <c r="D61" s="13">
        <v>58420.597000000002</v>
      </c>
      <c r="E61" s="13">
        <v>60196.930741348995</v>
      </c>
      <c r="F61" s="12">
        <v>60700</v>
      </c>
      <c r="G61" s="14">
        <f t="shared" si="13"/>
        <v>-0.16667655176163798</v>
      </c>
      <c r="H61" s="14">
        <f t="shared" si="14"/>
        <v>-0.14133856080336182</v>
      </c>
      <c r="I61" s="14">
        <f t="shared" si="15"/>
        <v>-0.13416267711080432</v>
      </c>
      <c r="J61">
        <f t="shared" si="27"/>
        <v>1</v>
      </c>
      <c r="K61">
        <f t="shared" si="16"/>
        <v>1</v>
      </c>
      <c r="L61" s="36">
        <f t="shared" si="17"/>
        <v>-8.3570582827979453E-3</v>
      </c>
      <c r="M61" s="33"/>
      <c r="P61" s="26" t="str">
        <f t="shared" si="18"/>
        <v>NL</v>
      </c>
      <c r="Q61" s="24">
        <f t="shared" si="19"/>
        <v>70105.547999999995</v>
      </c>
      <c r="R61" s="24">
        <f t="shared" si="20"/>
        <v>58420.597000000002</v>
      </c>
      <c r="S61" s="24">
        <f t="shared" si="21"/>
        <v>60196.930741348995</v>
      </c>
      <c r="T61" s="27">
        <f t="shared" si="22"/>
        <v>1776.3337413489935</v>
      </c>
      <c r="U61" s="32">
        <f t="shared" si="23"/>
        <v>3.0405949828773461E-2</v>
      </c>
      <c r="V61" s="32"/>
      <c r="W61" s="24">
        <f t="shared" si="24"/>
        <v>54067.783000000003</v>
      </c>
      <c r="X61" s="24">
        <f t="shared" si="25"/>
        <v>45536.762000000002</v>
      </c>
      <c r="Y61" s="24">
        <f t="shared" si="26"/>
        <v>46922.033855837726</v>
      </c>
      <c r="Z61" s="27">
        <f t="shared" si="28"/>
        <v>1385.2718558377237</v>
      </c>
      <c r="AA61" s="18">
        <f t="shared" si="29"/>
        <v>3.0420956497471726E-2</v>
      </c>
    </row>
    <row r="62" spans="2:27" x14ac:dyDescent="0.3">
      <c r="B62" t="s">
        <v>37</v>
      </c>
      <c r="C62" s="13">
        <v>87955.4</v>
      </c>
      <c r="D62" s="13">
        <v>96859.153000000006</v>
      </c>
      <c r="E62" s="13">
        <v>101953.64921316576</v>
      </c>
      <c r="F62" s="12">
        <v>96400</v>
      </c>
      <c r="G62" s="14">
        <f t="shared" si="13"/>
        <v>0.10123031672870586</v>
      </c>
      <c r="H62" s="14">
        <f t="shared" si="14"/>
        <v>0.15915167474840386</v>
      </c>
      <c r="I62" s="14">
        <f t="shared" si="15"/>
        <v>9.6010023261789534E-2</v>
      </c>
      <c r="J62">
        <f t="shared" si="27"/>
        <v>0</v>
      </c>
      <c r="K62">
        <f t="shared" si="16"/>
        <v>0</v>
      </c>
      <c r="L62" s="36">
        <f t="shared" si="17"/>
        <v>5.4472294577255692E-2</v>
      </c>
      <c r="M62" s="33"/>
      <c r="P62" s="26" t="str">
        <f t="shared" si="18"/>
        <v>PL</v>
      </c>
      <c r="Q62" s="24">
        <f t="shared" si="19"/>
        <v>87955.4</v>
      </c>
      <c r="R62" s="24">
        <f t="shared" si="20"/>
        <v>96859.153000000006</v>
      </c>
      <c r="S62" s="24">
        <f t="shared" si="21"/>
        <v>101953.64921316576</v>
      </c>
      <c r="T62" s="27">
        <f t="shared" si="22"/>
        <v>5094.4962131657521</v>
      </c>
      <c r="U62" s="32">
        <f t="shared" si="23"/>
        <v>5.2596951918067583E-2</v>
      </c>
      <c r="V62" s="32"/>
      <c r="W62" s="24">
        <f t="shared" si="24"/>
        <v>58490.817999999999</v>
      </c>
      <c r="X62" s="24">
        <f t="shared" si="25"/>
        <v>71144.608999999997</v>
      </c>
      <c r="Y62" s="24">
        <f t="shared" si="26"/>
        <v>73246.290247697878</v>
      </c>
      <c r="Z62" s="27">
        <f t="shared" si="28"/>
        <v>2101.6812476978812</v>
      </c>
      <c r="AA62" s="18">
        <f t="shared" si="29"/>
        <v>2.9540976853184776E-2</v>
      </c>
    </row>
    <row r="63" spans="2:27" x14ac:dyDescent="0.3">
      <c r="B63" t="s">
        <v>20</v>
      </c>
      <c r="C63" s="13">
        <v>24851.128000000001</v>
      </c>
      <c r="D63" s="13">
        <v>19539.812999999998</v>
      </c>
      <c r="E63" s="13">
        <v>19584.378901635988</v>
      </c>
      <c r="F63" s="12">
        <v>22500</v>
      </c>
      <c r="G63" s="14">
        <f t="shared" si="13"/>
        <v>-0.21372530856547045</v>
      </c>
      <c r="H63" s="14">
        <f t="shared" si="14"/>
        <v>-0.21193199352415759</v>
      </c>
      <c r="I63" s="14">
        <f t="shared" si="15"/>
        <v>-9.4608502278045514E-2</v>
      </c>
      <c r="J63">
        <f t="shared" si="27"/>
        <v>1</v>
      </c>
      <c r="K63">
        <f t="shared" si="16"/>
        <v>1</v>
      </c>
      <c r="L63" s="36">
        <f t="shared" si="17"/>
        <v>-0.14887483095624007</v>
      </c>
      <c r="M63" s="33"/>
      <c r="P63" s="26" t="str">
        <f t="shared" si="18"/>
        <v>PT</v>
      </c>
      <c r="Q63" s="24">
        <f t="shared" si="19"/>
        <v>24851.128000000001</v>
      </c>
      <c r="R63" s="24">
        <f t="shared" si="20"/>
        <v>19539.812999999998</v>
      </c>
      <c r="S63" s="24">
        <f t="shared" si="21"/>
        <v>19584.378901635988</v>
      </c>
      <c r="T63" s="27">
        <f t="shared" si="22"/>
        <v>44.565901635989576</v>
      </c>
      <c r="U63" s="32">
        <f t="shared" si="23"/>
        <v>2.2807742139594467E-3</v>
      </c>
      <c r="V63" s="32"/>
      <c r="W63" s="24">
        <f t="shared" si="24"/>
        <v>19011.310000000001</v>
      </c>
      <c r="X63" s="24">
        <f t="shared" si="25"/>
        <v>15019.696</v>
      </c>
      <c r="Y63" s="24">
        <f t="shared" si="26"/>
        <v>15524.626618516091</v>
      </c>
      <c r="Z63" s="27">
        <f t="shared" si="28"/>
        <v>504.93061851609127</v>
      </c>
      <c r="AA63" s="18">
        <f t="shared" si="29"/>
        <v>3.361789869222994E-2</v>
      </c>
    </row>
    <row r="64" spans="2:27" x14ac:dyDescent="0.3">
      <c r="B64" t="s">
        <v>29</v>
      </c>
      <c r="C64" s="13">
        <v>36059.756000000001</v>
      </c>
      <c r="D64" s="13">
        <v>30915.644</v>
      </c>
      <c r="E64" s="13">
        <v>31961.90118330816</v>
      </c>
      <c r="F64" s="12">
        <v>42990</v>
      </c>
      <c r="G64" s="14">
        <f t="shared" si="13"/>
        <v>-0.14265520820495847</v>
      </c>
      <c r="H64" s="14">
        <f t="shared" si="14"/>
        <v>-0.11364066957890229</v>
      </c>
      <c r="I64" s="14">
        <f t="shared" si="15"/>
        <v>0.19218776743802701</v>
      </c>
      <c r="J64">
        <f t="shared" si="27"/>
        <v>1</v>
      </c>
      <c r="K64">
        <f t="shared" si="16"/>
        <v>1</v>
      </c>
      <c r="L64" s="36">
        <f t="shared" si="17"/>
        <v>-0.34503888718769876</v>
      </c>
      <c r="M64" s="33"/>
      <c r="P64" s="26" t="str">
        <f t="shared" si="18"/>
        <v>RO</v>
      </c>
      <c r="Q64" s="24">
        <f t="shared" si="19"/>
        <v>36059.756000000001</v>
      </c>
      <c r="R64" s="24">
        <f t="shared" si="20"/>
        <v>30915.644</v>
      </c>
      <c r="S64" s="24">
        <f t="shared" si="21"/>
        <v>31961.90118330816</v>
      </c>
      <c r="T64" s="27">
        <f t="shared" si="22"/>
        <v>1046.2571833081602</v>
      </c>
      <c r="U64" s="32">
        <f t="shared" si="23"/>
        <v>3.3842322136590788E-2</v>
      </c>
      <c r="V64" s="32"/>
      <c r="W64" s="24">
        <f t="shared" si="24"/>
        <v>24600.038</v>
      </c>
      <c r="X64" s="24">
        <f t="shared" si="25"/>
        <v>23529.344000000001</v>
      </c>
      <c r="Y64" s="24">
        <f t="shared" si="26"/>
        <v>24301.734525152766</v>
      </c>
      <c r="Z64" s="27">
        <f t="shared" si="28"/>
        <v>772.39052515276489</v>
      </c>
      <c r="AA64" s="18">
        <f t="shared" si="29"/>
        <v>3.2826691859865066E-2</v>
      </c>
    </row>
    <row r="65" spans="2:27" x14ac:dyDescent="0.3">
      <c r="B65" t="s">
        <v>25</v>
      </c>
      <c r="C65" s="13">
        <v>48993.220999999998</v>
      </c>
      <c r="D65" s="13">
        <v>41729.095000000001</v>
      </c>
      <c r="E65" s="13">
        <v>43251.922956655908</v>
      </c>
      <c r="F65" s="12">
        <v>43400</v>
      </c>
      <c r="G65" s="14">
        <f t="shared" si="13"/>
        <v>-0.14826798180915679</v>
      </c>
      <c r="H65" s="14">
        <f t="shared" si="14"/>
        <v>-0.11718556008685543</v>
      </c>
      <c r="I65" s="14">
        <f t="shared" si="15"/>
        <v>-0.11416316147084915</v>
      </c>
      <c r="J65">
        <f t="shared" si="27"/>
        <v>1</v>
      </c>
      <c r="K65">
        <f t="shared" si="16"/>
        <v>1</v>
      </c>
      <c r="L65" s="36">
        <f t="shared" si="17"/>
        <v>-3.4235944490256464E-3</v>
      </c>
      <c r="M65" s="33"/>
      <c r="P65" s="26" t="str">
        <f t="shared" si="18"/>
        <v>SE</v>
      </c>
      <c r="Q65" s="24">
        <f t="shared" si="19"/>
        <v>48993.220999999998</v>
      </c>
      <c r="R65" s="24">
        <f t="shared" si="20"/>
        <v>41729.095000000001</v>
      </c>
      <c r="S65" s="24">
        <f t="shared" si="21"/>
        <v>43251.922956655908</v>
      </c>
      <c r="T65" s="27">
        <f t="shared" si="22"/>
        <v>1522.8279566559067</v>
      </c>
      <c r="U65" s="32">
        <f t="shared" si="23"/>
        <v>3.6493193937129638E-2</v>
      </c>
      <c r="V65" s="32"/>
      <c r="W65" s="24">
        <f t="shared" si="24"/>
        <v>33243.838000000003</v>
      </c>
      <c r="X65" s="24">
        <f t="shared" si="25"/>
        <v>30933.749</v>
      </c>
      <c r="Y65" s="24">
        <f t="shared" si="26"/>
        <v>31842.990958093014</v>
      </c>
      <c r="Z65" s="27">
        <f t="shared" si="28"/>
        <v>909.24195809301455</v>
      </c>
      <c r="AA65" s="18">
        <f t="shared" si="29"/>
        <v>2.9393202812016562E-2</v>
      </c>
    </row>
    <row r="66" spans="2:27" x14ac:dyDescent="0.3">
      <c r="B66" t="s">
        <v>35</v>
      </c>
      <c r="C66" s="13">
        <v>7249.8019999999997</v>
      </c>
      <c r="D66" s="13">
        <v>6128.857</v>
      </c>
      <c r="E66" s="13">
        <v>6158.0267463780492</v>
      </c>
      <c r="F66" s="46">
        <v>7125</v>
      </c>
      <c r="G66" s="14">
        <f t="shared" si="13"/>
        <v>-0.15461732610076795</v>
      </c>
      <c r="H66" s="14">
        <f t="shared" si="14"/>
        <v>-0.15059380292343849</v>
      </c>
      <c r="I66" s="14">
        <f t="shared" si="15"/>
        <v>-1.7214539100516069E-2</v>
      </c>
      <c r="J66">
        <f t="shared" si="27"/>
        <v>1</v>
      </c>
      <c r="K66">
        <f t="shared" si="16"/>
        <v>1</v>
      </c>
      <c r="L66" s="36">
        <f t="shared" si="17"/>
        <v>-0.15702647835862243</v>
      </c>
      <c r="M66" s="33"/>
      <c r="P66" s="26" t="str">
        <f t="shared" si="18"/>
        <v>SI</v>
      </c>
      <c r="Q66" s="24">
        <f t="shared" si="19"/>
        <v>7249.8019999999997</v>
      </c>
      <c r="R66" s="24">
        <f t="shared" si="20"/>
        <v>6128.857</v>
      </c>
      <c r="S66" s="24">
        <f t="shared" si="21"/>
        <v>6158.0267463780492</v>
      </c>
      <c r="T66" s="27">
        <f t="shared" si="22"/>
        <v>29.16974637804924</v>
      </c>
      <c r="U66" s="32">
        <f t="shared" si="23"/>
        <v>4.7594105031409997E-3</v>
      </c>
      <c r="V66" s="32"/>
      <c r="W66" s="24">
        <f t="shared" si="24"/>
        <v>5131.6890000000003</v>
      </c>
      <c r="X66" s="24">
        <f t="shared" si="25"/>
        <v>4391.5190000000002</v>
      </c>
      <c r="Y66" s="24">
        <f t="shared" si="26"/>
        <v>4430.4833508527545</v>
      </c>
      <c r="Z66" s="27">
        <f t="shared" si="28"/>
        <v>38.964350852754251</v>
      </c>
      <c r="AA66" s="18">
        <f t="shared" si="29"/>
        <v>8.8726362911681015E-3</v>
      </c>
    </row>
    <row r="67" spans="2:27" x14ac:dyDescent="0.3">
      <c r="B67" t="s">
        <v>28</v>
      </c>
      <c r="C67" s="13">
        <v>17414.237000000001</v>
      </c>
      <c r="D67" s="13">
        <v>15185.120999999999</v>
      </c>
      <c r="E67" s="13">
        <v>16414.313693906141</v>
      </c>
      <c r="F67" s="12">
        <v>16379.999999999998</v>
      </c>
      <c r="G67" s="14">
        <f t="shared" si="13"/>
        <v>-0.12800537858764649</v>
      </c>
      <c r="H67" s="14">
        <f t="shared" si="14"/>
        <v>-5.7419874674604521E-2</v>
      </c>
      <c r="I67" s="14">
        <f t="shared" si="15"/>
        <v>-5.9390313798991179E-2</v>
      </c>
      <c r="J67">
        <f t="shared" si="27"/>
        <v>1</v>
      </c>
      <c r="K67">
        <f t="shared" si="16"/>
        <v>0</v>
      </c>
      <c r="L67" s="36">
        <f t="shared" si="17"/>
        <v>2.0904738721352336E-3</v>
      </c>
      <c r="M67" s="33"/>
      <c r="P67" s="26" t="str">
        <f t="shared" si="18"/>
        <v>SK</v>
      </c>
      <c r="Q67" s="24">
        <f t="shared" si="19"/>
        <v>17414.237000000001</v>
      </c>
      <c r="R67" s="24">
        <f t="shared" si="20"/>
        <v>15185.120999999999</v>
      </c>
      <c r="S67" s="24">
        <f t="shared" si="21"/>
        <v>16414.313693906141</v>
      </c>
      <c r="T67" s="27">
        <f t="shared" si="22"/>
        <v>1229.1926939061414</v>
      </c>
      <c r="U67" s="32">
        <f t="shared" si="23"/>
        <v>8.0947178090062064E-2</v>
      </c>
      <c r="V67" s="32"/>
      <c r="W67" s="24">
        <f t="shared" si="24"/>
        <v>11557.519</v>
      </c>
      <c r="X67" s="24">
        <f t="shared" si="25"/>
        <v>10370.726000000001</v>
      </c>
      <c r="Y67" s="24">
        <f t="shared" si="26"/>
        <v>10375.2898305245</v>
      </c>
      <c r="Z67" s="27">
        <f t="shared" si="28"/>
        <v>4.5638305244992807</v>
      </c>
      <c r="AA67" s="18">
        <f t="shared" si="29"/>
        <v>4.4006856651108907E-4</v>
      </c>
    </row>
    <row r="68" spans="2:27" x14ac:dyDescent="0.3">
      <c r="B68" s="41"/>
      <c r="C68" s="39"/>
      <c r="D68" s="39"/>
      <c r="E68" s="39"/>
      <c r="F68" s="39"/>
      <c r="G68" s="34"/>
      <c r="H68" s="34"/>
      <c r="I68" s="34"/>
      <c r="J68" s="35"/>
      <c r="K68" s="35"/>
      <c r="L68" s="36"/>
      <c r="M68" s="33"/>
      <c r="P68" s="30"/>
      <c r="Q68" s="29"/>
      <c r="R68" s="29"/>
      <c r="S68" s="29"/>
      <c r="T68" s="31"/>
      <c r="U68" s="44"/>
      <c r="V68" s="44"/>
      <c r="W68" s="29"/>
      <c r="X68" s="29"/>
      <c r="Y68" s="29"/>
      <c r="Z68" s="31"/>
      <c r="AA68" s="45"/>
    </row>
    <row r="69" spans="2:27" x14ac:dyDescent="0.3">
      <c r="B69" s="42"/>
      <c r="C69" s="39"/>
      <c r="D69" s="39"/>
      <c r="E69" s="39"/>
      <c r="F69" s="39"/>
      <c r="G69" s="34"/>
      <c r="H69" s="34"/>
      <c r="I69" s="34"/>
      <c r="J69" s="35"/>
      <c r="K69" s="35"/>
      <c r="L69" s="36"/>
      <c r="M69" s="33"/>
      <c r="O69" s="28"/>
      <c r="P69" s="30"/>
      <c r="Q69" s="29"/>
      <c r="R69" s="29"/>
      <c r="S69" s="29"/>
      <c r="T69" s="31"/>
      <c r="U69" s="44"/>
      <c r="V69" s="32"/>
      <c r="W69" s="29"/>
      <c r="X69" s="29"/>
      <c r="Y69" s="29"/>
      <c r="Z69" s="31"/>
      <c r="AA69" s="44"/>
    </row>
    <row r="70" spans="2:27" x14ac:dyDescent="0.3">
      <c r="B70" s="42" t="s">
        <v>44</v>
      </c>
      <c r="C70" s="39">
        <v>1497856.787</v>
      </c>
      <c r="D70" s="39">
        <v>1236887.2439999999</v>
      </c>
      <c r="E70" s="39">
        <v>1305720.3984242231</v>
      </c>
      <c r="F70" s="39">
        <v>1312000</v>
      </c>
      <c r="G70" s="34">
        <f t="shared" si="13"/>
        <v>-0.174228634716598</v>
      </c>
      <c r="H70" s="34">
        <f t="shared" si="14"/>
        <v>-0.12827420501301701</v>
      </c>
      <c r="I70" s="34">
        <f t="shared" si="15"/>
        <v>-0.1240818138376536</v>
      </c>
      <c r="J70" s="35">
        <f t="shared" ref="J70" si="30">IF(H70&lt;0, 1,0)</f>
        <v>1</v>
      </c>
      <c r="K70" s="35">
        <f t="shared" si="16"/>
        <v>1</v>
      </c>
      <c r="L70" s="32">
        <f t="shared" si="17"/>
        <v>-4.8093003550800919E-3</v>
      </c>
      <c r="M70" s="33"/>
      <c r="O70" s="28"/>
      <c r="P70" s="30" t="str">
        <f t="shared" si="18"/>
        <v>EU 27</v>
      </c>
      <c r="Q70" s="29">
        <f t="shared" si="19"/>
        <v>1497856.787</v>
      </c>
      <c r="R70" s="29">
        <f t="shared" si="20"/>
        <v>1236887.2439999999</v>
      </c>
      <c r="S70" s="29">
        <f t="shared" si="21"/>
        <v>1305720.3984242231</v>
      </c>
      <c r="T70" s="31">
        <f t="shared" si="22"/>
        <v>68833.154424223118</v>
      </c>
      <c r="U70" s="44">
        <f t="shared" si="23"/>
        <v>5.5650306653354992E-2</v>
      </c>
      <c r="V70" s="32"/>
      <c r="W70" s="29">
        <f t="shared" si="24"/>
        <v>1040898.099</v>
      </c>
      <c r="X70" s="29">
        <f t="shared" si="25"/>
        <v>907013.31900000002</v>
      </c>
      <c r="Y70" s="29">
        <f t="shared" si="26"/>
        <v>951868.75250925461</v>
      </c>
      <c r="Z70" s="31">
        <f t="shared" ref="Z70" si="31">Y70-X70</f>
        <v>44855.433509254595</v>
      </c>
      <c r="AA70" s="44">
        <f t="shared" ref="AA70" si="32">Z70/X70</f>
        <v>4.9453996506587786E-2</v>
      </c>
    </row>
    <row r="71" spans="2:27" x14ac:dyDescent="0.3">
      <c r="O71" s="28"/>
      <c r="V71" s="32"/>
    </row>
    <row r="72" spans="2:27" x14ac:dyDescent="0.3">
      <c r="O72" s="28"/>
      <c r="V72" s="32"/>
    </row>
  </sheetData>
  <sortState xmlns:xlrd2="http://schemas.microsoft.com/office/spreadsheetml/2017/richdata2" ref="U6:Y32">
    <sortCondition ref="V6:V32"/>
  </sortState>
  <mergeCells count="6">
    <mergeCell ref="W39:Z39"/>
    <mergeCell ref="O3:P3"/>
    <mergeCell ref="Q3:R3"/>
    <mergeCell ref="V3:W3"/>
    <mergeCell ref="X3:Y3"/>
    <mergeCell ref="Q39:S39"/>
  </mergeCells>
  <phoneticPr fontId="12" type="noConversion"/>
  <conditionalFormatting sqref="G41:H70">
    <cfRule type="dataBar" priority="1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{33E5EDB1-5A4B-4216-A6B8-E0B5FC51D544}</x14:id>
        </ext>
      </extLst>
    </cfRule>
  </conditionalFormatting>
  <conditionalFormatting sqref="I41:I70">
    <cfRule type="dataBar" priority="1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{523A105E-BC99-4D2E-BB08-86BEC369C489}</x14:id>
        </ext>
      </extLst>
    </cfRule>
  </conditionalFormatting>
  <conditionalFormatting sqref="I6:I35">
    <cfRule type="dataBar" priority="2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{7B2B4E4E-AFBD-4C8E-86FB-664DA10D0EE4}</x14:id>
        </ext>
      </extLst>
    </cfRule>
  </conditionalFormatting>
  <conditionalFormatting sqref="T41:T68">
    <cfRule type="cellIs" dxfId="7" priority="11" operator="lessThan">
      <formula>0</formula>
    </cfRule>
    <cfRule type="cellIs" dxfId="6" priority="12" operator="greaterThan">
      <formula>0</formula>
    </cfRule>
  </conditionalFormatting>
  <conditionalFormatting sqref="Z41:Z68">
    <cfRule type="cellIs" dxfId="5" priority="9" operator="lessThan">
      <formula>0</formula>
    </cfRule>
    <cfRule type="cellIs" dxfId="4" priority="10" operator="greaterThan">
      <formula>0</formula>
    </cfRule>
  </conditionalFormatting>
  <conditionalFormatting sqref="AA41:AA6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1:U68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:L35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L41:L70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G6:H35">
    <cfRule type="dataBar" priority="2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{E6A28FC9-7F99-448B-ACE9-9FD6FBD86847}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E5EDB1-5A4B-4216-A6B8-E0B5FC51D5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G41:H70</xm:sqref>
        </x14:conditionalFormatting>
        <x14:conditionalFormatting xmlns:xm="http://schemas.microsoft.com/office/excel/2006/main">
          <x14:cfRule type="dataBar" id="{523A105E-BC99-4D2E-BB08-86BEC369C4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I41:I70</xm:sqref>
        </x14:conditionalFormatting>
        <x14:conditionalFormatting xmlns:xm="http://schemas.microsoft.com/office/excel/2006/main">
          <x14:cfRule type="dataBar" id="{7B2B4E4E-AFBD-4C8E-86FB-664DA10D0E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I6:I35</xm:sqref>
        </x14:conditionalFormatting>
        <x14:conditionalFormatting xmlns:xm="http://schemas.microsoft.com/office/excel/2006/main">
          <x14:cfRule type="dataBar" id="{E6A28FC9-7F99-448B-ACE9-9FD6FBD868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G6:H35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E28"/>
  <sheetViews>
    <sheetView topLeftCell="B1" zoomScale="150" zoomScaleNormal="150" workbookViewId="0">
      <selection activeCell="G26" sqref="G26"/>
    </sheetView>
  </sheetViews>
  <sheetFormatPr baseColWidth="10" defaultColWidth="8.77734375" defaultRowHeight="10.199999999999999" x14ac:dyDescent="0.3"/>
  <cols>
    <col min="1" max="1" width="9" style="47" bestFit="1" customWidth="1"/>
    <col min="2" max="2" width="22.44140625" style="47" bestFit="1" customWidth="1"/>
    <col min="3" max="3" width="27" style="47" bestFit="1" customWidth="1"/>
    <col min="4" max="4" width="24.6640625" style="47" bestFit="1" customWidth="1"/>
    <col min="5" max="5" width="29.21875" style="47" bestFit="1" customWidth="1"/>
    <col min="6" max="16384" width="8.77734375" style="47"/>
  </cols>
  <sheetData>
    <row r="1" spans="1:5" x14ac:dyDescent="0.3">
      <c r="A1" s="48" t="s">
        <v>56</v>
      </c>
      <c r="B1" s="49" t="s">
        <v>51</v>
      </c>
      <c r="C1" s="49" t="s">
        <v>57</v>
      </c>
      <c r="D1" s="50" t="s">
        <v>53</v>
      </c>
      <c r="E1" s="50" t="s">
        <v>58</v>
      </c>
    </row>
    <row r="2" spans="1:5" x14ac:dyDescent="0.3">
      <c r="A2" s="51" t="s">
        <v>60</v>
      </c>
      <c r="B2" s="52">
        <v>-30.911947695483079</v>
      </c>
      <c r="C2" s="52">
        <v>-12.474325603975899</v>
      </c>
      <c r="D2" s="52">
        <v>-37.501855317711275</v>
      </c>
      <c r="E2" s="52">
        <v>-18.458806742684185</v>
      </c>
    </row>
    <row r="3" spans="1:5" x14ac:dyDescent="0.3">
      <c r="A3" s="51" t="s">
        <v>59</v>
      </c>
      <c r="B3" s="52">
        <v>-24.076556047415909</v>
      </c>
      <c r="C3" s="52">
        <v>-11.090412151322171</v>
      </c>
      <c r="D3" s="52">
        <v>-18.00355254602507</v>
      </c>
      <c r="E3" s="52">
        <v>-9.2880448678090524</v>
      </c>
    </row>
    <row r="4" spans="1:5" x14ac:dyDescent="0.3">
      <c r="A4" s="51" t="s">
        <v>61</v>
      </c>
      <c r="B4" s="52">
        <v>-18.34004801080993</v>
      </c>
      <c r="C4" s="52">
        <v>-8.4755337743690475</v>
      </c>
      <c r="D4" s="52">
        <v>-21.19319935241576</v>
      </c>
      <c r="E4" s="52">
        <v>-9.460850227804551</v>
      </c>
    </row>
    <row r="5" spans="1:5" x14ac:dyDescent="0.3">
      <c r="A5" s="51" t="s">
        <v>62</v>
      </c>
      <c r="B5" s="52">
        <v>-16.615912158608648</v>
      </c>
      <c r="C5" s="52">
        <v>-9.6313520323070954</v>
      </c>
      <c r="D5" s="52">
        <v>-20.070956167540011</v>
      </c>
      <c r="E5" s="52">
        <v>-12.627256534509323</v>
      </c>
    </row>
    <row r="6" spans="1:5" x14ac:dyDescent="0.3">
      <c r="A6" s="51" t="s">
        <v>80</v>
      </c>
      <c r="B6" s="52">
        <v>-13.664227297235776</v>
      </c>
      <c r="C6" s="52">
        <v>-0.26675427914669703</v>
      </c>
      <c r="D6" s="52">
        <v>-15.05938029234385</v>
      </c>
      <c r="E6" s="52">
        <v>-1.7214539100516069</v>
      </c>
    </row>
    <row r="7" spans="1:5" x14ac:dyDescent="0.3">
      <c r="A7" s="51" t="s">
        <v>63</v>
      </c>
      <c r="B7" s="52">
        <v>-13.216279173426205</v>
      </c>
      <c r="C7" s="52">
        <v>-3.4545211517180263</v>
      </c>
      <c r="D7" s="52">
        <v>-14.133856080336182</v>
      </c>
      <c r="E7" s="52">
        <v>-13.416267711080431</v>
      </c>
    </row>
    <row r="8" spans="1:5" x14ac:dyDescent="0.3">
      <c r="A8" s="51" t="s">
        <v>64</v>
      </c>
      <c r="B8" s="52">
        <v>-12.799539199455168</v>
      </c>
      <c r="C8" s="52">
        <v>4.4711014176663122</v>
      </c>
      <c r="D8" s="52">
        <v>-7.1712948078897725</v>
      </c>
      <c r="E8" s="52">
        <v>-9.7956364194563434</v>
      </c>
    </row>
    <row r="9" spans="1:5" x14ac:dyDescent="0.3">
      <c r="A9" s="51" t="s">
        <v>65</v>
      </c>
      <c r="B9" s="52">
        <v>-12.761110085183414</v>
      </c>
      <c r="C9" s="52">
        <v>-2.1457039564597769</v>
      </c>
      <c r="D9" s="52">
        <v>-17.769326969157994</v>
      </c>
      <c r="E9" s="52">
        <v>-9.8908244017498976</v>
      </c>
    </row>
    <row r="10" spans="1:5" x14ac:dyDescent="0.3">
      <c r="A10" s="51" t="s">
        <v>66</v>
      </c>
      <c r="B10" s="52">
        <v>-11.306715338846619</v>
      </c>
      <c r="C10" s="52">
        <v>-13.881731552483313</v>
      </c>
      <c r="D10" s="52">
        <v>-13.703981703704482</v>
      </c>
      <c r="E10" s="52">
        <v>-13.2513920440683</v>
      </c>
    </row>
    <row r="11" spans="1:5" x14ac:dyDescent="0.3">
      <c r="A11" s="51" t="s">
        <v>67</v>
      </c>
      <c r="B11" s="52">
        <v>-11.023596597194219</v>
      </c>
      <c r="C11" s="52">
        <v>-5.3229703667596056</v>
      </c>
      <c r="D11" s="52">
        <v>-14.274897430869382</v>
      </c>
      <c r="E11" s="52">
        <v>-6.1538561443353679</v>
      </c>
    </row>
    <row r="12" spans="1:5" x14ac:dyDescent="0.3">
      <c r="A12" s="51" t="s">
        <v>81</v>
      </c>
      <c r="B12" s="52">
        <v>-10.760481503718422</v>
      </c>
      <c r="C12" s="52">
        <v>-3.8600733094567463</v>
      </c>
      <c r="D12" s="52">
        <v>-10.653751757153529</v>
      </c>
      <c r="E12" s="52">
        <v>17.211483004334973</v>
      </c>
    </row>
    <row r="13" spans="1:5" x14ac:dyDescent="0.3">
      <c r="A13" s="51" t="s">
        <v>68</v>
      </c>
      <c r="B13" s="52">
        <v>-10.229091290920655</v>
      </c>
      <c r="C13" s="52">
        <v>-10.188337133601078</v>
      </c>
      <c r="D13" s="52">
        <v>-5.7419874674604525</v>
      </c>
      <c r="E13" s="52">
        <v>-5.9390313798991183</v>
      </c>
    </row>
    <row r="14" spans="1:5" x14ac:dyDescent="0.3">
      <c r="A14" s="51" t="s">
        <v>69</v>
      </c>
      <c r="B14" s="52">
        <v>-10.029537724095805</v>
      </c>
      <c r="C14" s="52">
        <v>-7.232708890531736</v>
      </c>
      <c r="D14" s="52">
        <v>-5.7001760421125036</v>
      </c>
      <c r="E14" s="52">
        <v>-7.0020747234984304</v>
      </c>
    </row>
    <row r="15" spans="1:5" x14ac:dyDescent="0.3">
      <c r="A15" s="51" t="s">
        <v>70</v>
      </c>
      <c r="B15" s="52">
        <v>-6.3603650337907824</v>
      </c>
      <c r="C15" s="52">
        <v>-3.1876892218890673</v>
      </c>
      <c r="D15" s="52">
        <v>-7.6018504665146702</v>
      </c>
      <c r="E15" s="52">
        <v>4.2147203827668678</v>
      </c>
    </row>
    <row r="16" spans="1:5" x14ac:dyDescent="0.3">
      <c r="A16" s="51" t="s">
        <v>82</v>
      </c>
      <c r="B16" s="52">
        <v>-5.463321125156928</v>
      </c>
      <c r="C16" s="52">
        <v>-11.559082690805667</v>
      </c>
      <c r="D16" s="52">
        <v>-15.99120552621347</v>
      </c>
      <c r="E16" s="52">
        <v>-13.997121994218064</v>
      </c>
    </row>
    <row r="17" spans="1:5" x14ac:dyDescent="0.3">
      <c r="A17" s="51" t="s">
        <v>71</v>
      </c>
      <c r="B17" s="52">
        <v>-4.2138547357467804</v>
      </c>
      <c r="C17" s="52">
        <v>-8.855289211793183</v>
      </c>
      <c r="D17" s="52">
        <v>-11.718556008685542</v>
      </c>
      <c r="E17" s="52">
        <v>-11.416316147084915</v>
      </c>
    </row>
    <row r="18" spans="1:5" x14ac:dyDescent="0.3">
      <c r="A18" s="51" t="s">
        <v>72</v>
      </c>
      <c r="B18" s="52">
        <v>-3.6152141253208425</v>
      </c>
      <c r="C18" s="52">
        <v>-2.1273323406248545</v>
      </c>
      <c r="D18" s="52">
        <v>-11.614902103395108</v>
      </c>
      <c r="E18" s="52">
        <v>23.010478333678662</v>
      </c>
    </row>
    <row r="19" spans="1:5" x14ac:dyDescent="0.3">
      <c r="A19" s="51" t="s">
        <v>85</v>
      </c>
      <c r="B19" s="52">
        <v>-3.3921309168250424</v>
      </c>
      <c r="C19" s="52">
        <v>-14.783701127628945</v>
      </c>
      <c r="D19" s="52">
        <v>-3.7642126033613832</v>
      </c>
      <c r="E19" s="52">
        <v>-12.205665851849901</v>
      </c>
    </row>
    <row r="20" spans="1:5" x14ac:dyDescent="0.3">
      <c r="A20" s="51" t="s">
        <v>73</v>
      </c>
      <c r="B20" s="52">
        <v>-2.7110234666176458</v>
      </c>
      <c r="C20" s="52">
        <v>11.131407297170192</v>
      </c>
      <c r="D20" s="52">
        <v>0.15213625315295687</v>
      </c>
      <c r="E20" s="52">
        <v>19.610940538692212</v>
      </c>
    </row>
    <row r="21" spans="1:5" x14ac:dyDescent="0.3">
      <c r="A21" s="51" t="s">
        <v>84</v>
      </c>
      <c r="B21" s="52">
        <v>-1.9388906933690664</v>
      </c>
      <c r="C21" s="52">
        <v>5.715832194951731</v>
      </c>
      <c r="D21" s="52">
        <v>-5.359443020208376</v>
      </c>
      <c r="E21" s="52">
        <v>6.8527919538000193</v>
      </c>
    </row>
    <row r="22" spans="1:5" x14ac:dyDescent="0.3">
      <c r="A22" s="51" t="s">
        <v>83</v>
      </c>
      <c r="B22" s="52">
        <v>-1.5117748989699642</v>
      </c>
      <c r="C22" s="52">
        <v>-11.757692815007259</v>
      </c>
      <c r="D22" s="52">
        <v>-5.9073789357674045</v>
      </c>
      <c r="E22" s="52">
        <v>-15.326416567252711</v>
      </c>
    </row>
    <row r="23" spans="1:5" x14ac:dyDescent="0.3">
      <c r="A23" s="51" t="s">
        <v>74</v>
      </c>
      <c r="B23" s="52">
        <v>-1.2126138782681317</v>
      </c>
      <c r="C23" s="52">
        <v>23.251842131300759</v>
      </c>
      <c r="D23" s="52">
        <v>-11.364066957890229</v>
      </c>
      <c r="E23" s="52">
        <v>19.2187767438027</v>
      </c>
    </row>
    <row r="24" spans="1:5" x14ac:dyDescent="0.3">
      <c r="A24" s="51" t="s">
        <v>75</v>
      </c>
      <c r="B24" s="52">
        <v>-0.21209536323179012</v>
      </c>
      <c r="C24" s="52">
        <v>-9.9864178402991435</v>
      </c>
      <c r="D24" s="52">
        <v>-3.3630113967476283</v>
      </c>
      <c r="E24" s="52">
        <v>-3.6270221569481231</v>
      </c>
    </row>
    <row r="25" spans="1:5" x14ac:dyDescent="0.3">
      <c r="A25" s="51" t="s">
        <v>76</v>
      </c>
      <c r="B25" s="52">
        <v>3.6254198854196895</v>
      </c>
      <c r="C25" s="52">
        <v>-2.889594806834328</v>
      </c>
      <c r="D25" s="52">
        <v>-5.2743532093238343</v>
      </c>
      <c r="E25" s="52">
        <v>0.98436215391595194</v>
      </c>
    </row>
    <row r="26" spans="1:5" x14ac:dyDescent="0.3">
      <c r="A26" s="51" t="s">
        <v>77</v>
      </c>
      <c r="B26" s="52">
        <v>21.882830216792605</v>
      </c>
      <c r="C26" s="52">
        <v>-7.9000548530138488</v>
      </c>
      <c r="D26" s="52">
        <v>-18.589530352537263</v>
      </c>
      <c r="E26" s="52">
        <v>-19.358796818337986</v>
      </c>
    </row>
    <row r="27" spans="1:5" x14ac:dyDescent="0.3">
      <c r="A27" s="51" t="s">
        <v>78</v>
      </c>
      <c r="B27" s="52">
        <v>25.226989042447446</v>
      </c>
      <c r="C27" s="52">
        <v>22.412375904881344</v>
      </c>
      <c r="D27" s="52">
        <v>15.915167474840386</v>
      </c>
      <c r="E27" s="52">
        <v>9.6010023261789534</v>
      </c>
    </row>
    <row r="28" spans="1:5" x14ac:dyDescent="0.3">
      <c r="A28" s="51" t="s">
        <v>79</v>
      </c>
      <c r="B28" s="52">
        <v>27.499999999999968</v>
      </c>
      <c r="C28" s="52">
        <v>36.50949186488495</v>
      </c>
      <c r="D28" s="52">
        <v>-17.045912771103001</v>
      </c>
      <c r="E28" s="52">
        <v>-10.136056724701081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9ACD8FE689A844B2384B5229685DD9" ma:contentTypeVersion="15" ma:contentTypeDescription="Create a new document." ma:contentTypeScope="" ma:versionID="900706df8e443d5a3304afe3399f0d89">
  <xsd:schema xmlns:xsd="http://www.w3.org/2001/XMLSchema" xmlns:xs="http://www.w3.org/2001/XMLSchema" xmlns:p="http://schemas.microsoft.com/office/2006/metadata/properties" xmlns:ns2="ab36edd1-f22d-48fa-8c14-ce14ffa55440" xmlns:ns3="9962651d-4d37-485e-88c7-c8ed15b30222" targetNamespace="http://schemas.microsoft.com/office/2006/metadata/properties" ma:root="true" ma:fieldsID="ad9affa6572545588a60734a1275149f" ns2:_="" ns3:_="">
    <xsd:import namespace="ab36edd1-f22d-48fa-8c14-ce14ffa55440"/>
    <xsd:import namespace="9962651d-4d37-485e-88c7-c8ed15b302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36edd1-f22d-48fa-8c14-ce14ffa554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62651d-4d37-485e-88c7-c8ed15b3022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de7c6e4-8fc2-4828-80e1-98a7b17a4eaa}" ma:internalName="TaxCatchAll" ma:showField="CatchAllData" ma:web="9962651d-4d37-485e-88c7-c8ed15b302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b36edd1-f22d-48fa-8c14-ce14ffa55440">
      <Terms xmlns="http://schemas.microsoft.com/office/infopath/2007/PartnerControls"/>
    </lcf76f155ced4ddcb4097134ff3c332f>
    <TaxCatchAll xmlns="9962651d-4d37-485e-88c7-c8ed15b30222" xsi:nil="true"/>
  </documentManagement>
</p:properties>
</file>

<file path=customXml/itemProps1.xml><?xml version="1.0" encoding="utf-8"?>
<ds:datastoreItem xmlns:ds="http://schemas.openxmlformats.org/officeDocument/2006/customXml" ds:itemID="{4CBCCF3A-8D88-4BB6-B2F0-E5C49D769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36edd1-f22d-48fa-8c14-ce14ffa55440"/>
    <ds:schemaRef ds:uri="9962651d-4d37-485e-88c7-c8ed15b302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7EE31B-C4EE-4A2E-A4F9-C865700790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D10F55-5C5B-4BDF-B526-E7A4CC68B054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ab36edd1-f22d-48fa-8c14-ce14ffa55440"/>
    <ds:schemaRef ds:uri="9962651d-4d37-485e-88c7-c8ed15b3022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 AND CHART</vt:lpstr>
      <vt:lpstr>Combo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2022-10-21T07:52:05Z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0x010100079ACD8FE689A844B2384B5229685DD9</vt:lpwstr>
  </property>
  <property fmtid="{D5CDD505-2E9C-101B-9397-08002B2CF9AE}" pid="3" name="MediaServiceImageTags">
    <vt:lpwstr/>
  </property>
  <property fmtid="{D5CDD505-2E9C-101B-9397-08002B2CF9AE}" pid="4" name="ESRI_WORKBOOK_ID">
    <vt:lpwstr>b8d4b36428454a5ba29efb9c2e17520c</vt:lpwstr>
  </property>
</Properties>
</file>