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1" sheetId="1" r:id="rId1"/>
    <sheet name="Fig1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countries">[1]Input_data!$A$1:$B$35</definedName>
    <definedName name="GDP_95_constant_prices">'[2]New Cronos'!$A$46:$IV$93</definedName>
    <definedName name="GIEC">'[3]New Cronos'!$A$15:$M$40</definedName>
    <definedName name="GIEC2002">'[2]New Cronos'!$A$1:$IV$43</definedName>
    <definedName name="invyear">[1]Input_data!$B$37</definedName>
    <definedName name="NO2_EM_FACT">[4]OUT_FILE_NO2!$A$17:$P$256</definedName>
    <definedName name="SO2_EM_FACT">[4]OUT_FILE_SO2!$A$12:$L$203</definedName>
  </definedNames>
  <calcPr calcId="145621"/>
</workbook>
</file>

<file path=xl/calcChain.xml><?xml version="1.0" encoding="utf-8"?>
<calcChain xmlns="http://schemas.openxmlformats.org/spreadsheetml/2006/main">
  <c r="I13" i="2" l="1"/>
  <c r="C13" i="2"/>
  <c r="B13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B11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B9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B7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B5" i="2"/>
  <c r="V28" i="2" l="1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H27" i="2"/>
  <c r="A27" i="2"/>
  <c r="V23" i="2"/>
  <c r="U23" i="2"/>
  <c r="T23" i="2"/>
  <c r="S23" i="2"/>
  <c r="R23" i="2"/>
  <c r="Q23" i="2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2" i="2"/>
  <c r="A26" i="2" s="1"/>
  <c r="V18" i="2"/>
  <c r="U18" i="2"/>
  <c r="T18" i="2"/>
  <c r="S18" i="2"/>
  <c r="R18" i="2"/>
  <c r="Q18" i="2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7" i="2"/>
  <c r="A21" i="2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H13" i="2"/>
  <c r="G13" i="2"/>
  <c r="F13" i="2"/>
  <c r="E13" i="2"/>
  <c r="D13" i="2"/>
  <c r="AH12" i="2"/>
  <c r="A12" i="2"/>
  <c r="A11" i="2"/>
  <c r="A28" i="2" s="1"/>
  <c r="A9" i="2"/>
  <c r="A23" i="2" s="1"/>
  <c r="A25" i="2" s="1"/>
  <c r="A7" i="2"/>
  <c r="A18" i="2" s="1"/>
  <c r="A20" i="2" s="1"/>
  <c r="A5" i="2"/>
  <c r="A13" i="2" s="1"/>
  <c r="A19" i="2" l="1"/>
  <c r="A24" i="2"/>
</calcChain>
</file>

<file path=xl/sharedStrings.xml><?xml version="1.0" encoding="utf-8"?>
<sst xmlns="http://schemas.openxmlformats.org/spreadsheetml/2006/main" count="14" uniqueCount="14">
  <si>
    <t>CSI 002 Figure 1. Emission trends of ozone-precursor pollutants (EEA member countries, EU-27)</t>
  </si>
  <si>
    <t>Graph axis maxima</t>
  </si>
  <si>
    <t xml:space="preserve">   EEA-32 CO</t>
  </si>
  <si>
    <t xml:space="preserve">   EEA-32 NOX</t>
  </si>
  <si>
    <t xml:space="preserve">   EEA-32 NMVOC</t>
  </si>
  <si>
    <t xml:space="preserve">   EEA-32 CH4</t>
  </si>
  <si>
    <t>Metadata</t>
  </si>
  <si>
    <t xml:space="preserve">Geographical coverage: </t>
  </si>
  <si>
    <t>EEA-32</t>
  </si>
  <si>
    <t xml:space="preserve">Source: </t>
  </si>
  <si>
    <t>Data from 2012 officially reported national total and sectoral emissions to UNECE/EMEP Convention on Long-Range Transboundary Atmospheric Pollution and the UNFCCC</t>
  </si>
  <si>
    <t xml:space="preserve">Note: </t>
  </si>
  <si>
    <t>Targets for 2010 are NEC Directive ceilings for EU member states; targets for 2020 are Gothenburg protocol targets as agreed in 2012.</t>
  </si>
  <si>
    <t>Index paths are relative to EU-27 emission totals in 1990.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</si>
</sst>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u/>
      <sz val="10"/>
      <name val="Arial"/>
      <family val="2"/>
    </font>
    <font>
      <sz val="8"/>
      <color rgb="FF26487B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2" fillId="0" borderId="1" xfId="0" applyNumberFormat="1" applyFont="1" applyBorder="1"/>
    <xf numFmtId="9" fontId="2" fillId="0" borderId="0" xfId="1" applyFont="1"/>
    <xf numFmtId="0" fontId="3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3" fillId="0" borderId="1" xfId="0" applyFont="1" applyFill="1" applyBorder="1"/>
    <xf numFmtId="0" fontId="1" fillId="0" borderId="1" xfId="0" applyFont="1" applyFill="1" applyBorder="1"/>
    <xf numFmtId="164" fontId="2" fillId="0" borderId="0" xfId="0" applyNumberFormat="1" applyFont="1"/>
    <xf numFmtId="0" fontId="5" fillId="0" borderId="0" xfId="0" applyFont="1" applyFill="1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92033734530146E-2"/>
          <c:y val="3.6109238909722279E-2"/>
          <c:w val="0.89857173060424789"/>
          <c:h val="0.77594219565840616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'Fig1 data'!$A$7</c:f>
              <c:strCache>
                <c:ptCount val="1"/>
                <c:pt idx="0">
                  <c:v>   EEA-32 NOX index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data'!$B$7:$AF$7</c:f>
              <c:numCache>
                <c:formatCode>0.0</c:formatCode>
                <c:ptCount val="31"/>
                <c:pt idx="0">
                  <c:v>100</c:v>
                </c:pt>
                <c:pt idx="1">
                  <c:v>98.497856948287293</c:v>
                </c:pt>
                <c:pt idx="2">
                  <c:v>95.841090381403134</c:v>
                </c:pt>
                <c:pt idx="3">
                  <c:v>92.666834963457958</c:v>
                </c:pt>
                <c:pt idx="4">
                  <c:v>88.96633718732248</c:v>
                </c:pt>
                <c:pt idx="5">
                  <c:v>87.498978340197738</c:v>
                </c:pt>
                <c:pt idx="6">
                  <c:v>86.694326341614726</c:v>
                </c:pt>
                <c:pt idx="7">
                  <c:v>84.082181491632795</c:v>
                </c:pt>
                <c:pt idx="8">
                  <c:v>81.604979716599757</c:v>
                </c:pt>
                <c:pt idx="9">
                  <c:v>79.298912936127266</c:v>
                </c:pt>
                <c:pt idx="10">
                  <c:v>77.29586416542503</c:v>
                </c:pt>
                <c:pt idx="11">
                  <c:v>75.572406068510602</c:v>
                </c:pt>
                <c:pt idx="12">
                  <c:v>74.279463331197505</c:v>
                </c:pt>
                <c:pt idx="13">
                  <c:v>74.12810216057612</c:v>
                </c:pt>
                <c:pt idx="14">
                  <c:v>73.325455651846454</c:v>
                </c:pt>
                <c:pt idx="15">
                  <c:v>71.508189323162725</c:v>
                </c:pt>
                <c:pt idx="16">
                  <c:v>69.987769368365164</c:v>
                </c:pt>
                <c:pt idx="17">
                  <c:v>68.950412478419594</c:v>
                </c:pt>
                <c:pt idx="18">
                  <c:v>62.216744530473299</c:v>
                </c:pt>
                <c:pt idx="19">
                  <c:v>56.948761216259349</c:v>
                </c:pt>
                <c:pt idx="20">
                  <c:v>58.029455527517904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'Fig1 data'!$A$9</c:f>
              <c:strCache>
                <c:ptCount val="1"/>
                <c:pt idx="0">
                  <c:v>   EEA-32 NMVOC index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data'!$B$9:$AF$9</c:f>
              <c:numCache>
                <c:formatCode>0.0</c:formatCode>
                <c:ptCount val="31"/>
                <c:pt idx="0">
                  <c:v>100</c:v>
                </c:pt>
                <c:pt idx="1">
                  <c:v>96.123805838104289</c:v>
                </c:pt>
                <c:pt idx="2">
                  <c:v>92.721372681614199</c:v>
                </c:pt>
                <c:pt idx="3">
                  <c:v>89.613582153038578</c:v>
                </c:pt>
                <c:pt idx="4">
                  <c:v>84.006624877274575</c:v>
                </c:pt>
                <c:pt idx="5">
                  <c:v>82.788562446035385</c:v>
                </c:pt>
                <c:pt idx="6">
                  <c:v>82.216409479878266</c:v>
                </c:pt>
                <c:pt idx="7">
                  <c:v>80.386069776551849</c:v>
                </c:pt>
                <c:pt idx="8">
                  <c:v>78.491264475927338</c:v>
                </c:pt>
                <c:pt idx="9">
                  <c:v>74.388275200835707</c:v>
                </c:pt>
                <c:pt idx="10">
                  <c:v>68.885720433734477</c:v>
                </c:pt>
                <c:pt idx="11">
                  <c:v>65.291650226157458</c:v>
                </c:pt>
                <c:pt idx="12">
                  <c:v>62.421636293771463</c:v>
                </c:pt>
                <c:pt idx="13">
                  <c:v>60.236928281114778</c:v>
                </c:pt>
                <c:pt idx="14">
                  <c:v>58.557133272079668</c:v>
                </c:pt>
                <c:pt idx="15">
                  <c:v>57.435995932966662</c:v>
                </c:pt>
                <c:pt idx="16">
                  <c:v>56.875024773384744</c:v>
                </c:pt>
                <c:pt idx="17">
                  <c:v>55.404143762968829</c:v>
                </c:pt>
                <c:pt idx="18">
                  <c:v>51.44669710413531</c:v>
                </c:pt>
                <c:pt idx="19">
                  <c:v>48.539826504854247</c:v>
                </c:pt>
                <c:pt idx="20">
                  <c:v>46.976931365952488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'Fig1 data'!$A$5</c:f>
              <c:strCache>
                <c:ptCount val="1"/>
                <c:pt idx="0">
                  <c:v>   EEA-32 CO index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data'!$B$5:$AF$5</c:f>
              <c:numCache>
                <c:formatCode>0.0</c:formatCode>
                <c:ptCount val="31"/>
                <c:pt idx="0">
                  <c:v>100</c:v>
                </c:pt>
                <c:pt idx="1">
                  <c:v>97.492698689780809</c:v>
                </c:pt>
                <c:pt idx="2">
                  <c:v>92.918501674015801</c:v>
                </c:pt>
                <c:pt idx="3">
                  <c:v>92.445328364490493</c:v>
                </c:pt>
                <c:pt idx="4">
                  <c:v>83.998607025729868</c:v>
                </c:pt>
                <c:pt idx="5">
                  <c:v>79.83484246026751</c:v>
                </c:pt>
                <c:pt idx="6">
                  <c:v>79.108758894643387</c:v>
                </c:pt>
                <c:pt idx="7">
                  <c:v>76.156633232123852</c:v>
                </c:pt>
                <c:pt idx="8">
                  <c:v>72.239649144603078</c:v>
                </c:pt>
                <c:pt idx="9">
                  <c:v>68.83440686077563</c:v>
                </c:pt>
                <c:pt idx="10">
                  <c:v>62.320591713535087</c:v>
                </c:pt>
                <c:pt idx="11">
                  <c:v>59.509768503135454</c:v>
                </c:pt>
                <c:pt idx="12">
                  <c:v>55.875569057722075</c:v>
                </c:pt>
                <c:pt idx="13">
                  <c:v>54.010510091962061</c:v>
                </c:pt>
                <c:pt idx="14">
                  <c:v>52.782167380084744</c:v>
                </c:pt>
                <c:pt idx="15">
                  <c:v>47.505368871470203</c:v>
                </c:pt>
                <c:pt idx="16">
                  <c:v>45.871659021477221</c:v>
                </c:pt>
                <c:pt idx="17">
                  <c:v>44.428749116372899</c:v>
                </c:pt>
                <c:pt idx="18">
                  <c:v>41.280894033612157</c:v>
                </c:pt>
                <c:pt idx="19">
                  <c:v>37.74646427744301</c:v>
                </c:pt>
                <c:pt idx="20">
                  <c:v>38.887780136064471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'Fig1 data'!$A$11</c:f>
              <c:strCache>
                <c:ptCount val="1"/>
                <c:pt idx="0">
                  <c:v>   EEA-32 CH4 index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data'!$B$11:$AF$11</c:f>
              <c:numCache>
                <c:formatCode>0.0</c:formatCode>
                <c:ptCount val="31"/>
                <c:pt idx="0">
                  <c:v>100</c:v>
                </c:pt>
                <c:pt idx="1">
                  <c:v>98.400330791896224</c:v>
                </c:pt>
                <c:pt idx="2">
                  <c:v>96.033495835904503</c:v>
                </c:pt>
                <c:pt idx="3">
                  <c:v>94.927173702044271</c:v>
                </c:pt>
                <c:pt idx="4">
                  <c:v>92.941317580737064</c:v>
                </c:pt>
                <c:pt idx="5">
                  <c:v>93.168579188833888</c:v>
                </c:pt>
                <c:pt idx="6">
                  <c:v>92.878662817949248</c:v>
                </c:pt>
                <c:pt idx="7">
                  <c:v>91.136323822540248</c:v>
                </c:pt>
                <c:pt idx="8">
                  <c:v>89.135316927359938</c:v>
                </c:pt>
                <c:pt idx="9">
                  <c:v>87.71982431415131</c:v>
                </c:pt>
                <c:pt idx="10">
                  <c:v>85.648587269246619</c:v>
                </c:pt>
                <c:pt idx="11">
                  <c:v>83.73201437429671</c:v>
                </c:pt>
                <c:pt idx="12">
                  <c:v>82.036863726680039</c:v>
                </c:pt>
                <c:pt idx="13">
                  <c:v>80.695546777225232</c:v>
                </c:pt>
                <c:pt idx="14">
                  <c:v>78.197878576016649</c:v>
                </c:pt>
                <c:pt idx="15">
                  <c:v>77.593268006142381</c:v>
                </c:pt>
                <c:pt idx="16">
                  <c:v>76.684221573755067</c:v>
                </c:pt>
                <c:pt idx="17">
                  <c:v>75.968505328811247</c:v>
                </c:pt>
                <c:pt idx="18">
                  <c:v>75.07745044039828</c:v>
                </c:pt>
                <c:pt idx="19">
                  <c:v>73.71293386845025</c:v>
                </c:pt>
                <c:pt idx="20">
                  <c:v>73.682947961826358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'Fig1 data'!$A$18</c:f>
              <c:strCache>
                <c:ptCount val="1"/>
                <c:pt idx="0">
                  <c:v>   EU-27 NOX index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data'!$B$18:$AF$18</c:f>
              <c:numCache>
                <c:formatCode>0.0</c:formatCode>
                <c:ptCount val="31"/>
                <c:pt idx="0">
                  <c:v>100</c:v>
                </c:pt>
                <c:pt idx="1">
                  <c:v>98.412021110256447</c:v>
                </c:pt>
                <c:pt idx="2">
                  <c:v>95.51855722480353</c:v>
                </c:pt>
                <c:pt idx="3">
                  <c:v>91.72401694788627</c:v>
                </c:pt>
                <c:pt idx="4">
                  <c:v>87.705724504514521</c:v>
                </c:pt>
                <c:pt idx="5">
                  <c:v>85.818184739723222</c:v>
                </c:pt>
                <c:pt idx="6">
                  <c:v>84.446805751914539</c:v>
                </c:pt>
                <c:pt idx="7">
                  <c:v>81.506682277838053</c:v>
                </c:pt>
                <c:pt idx="8">
                  <c:v>78.942666929491224</c:v>
                </c:pt>
                <c:pt idx="9">
                  <c:v>76.324220644725756</c:v>
                </c:pt>
                <c:pt idx="10">
                  <c:v>73.757942752000133</c:v>
                </c:pt>
                <c:pt idx="11">
                  <c:v>72.229238614996788</c:v>
                </c:pt>
                <c:pt idx="12">
                  <c:v>70.73947347494979</c:v>
                </c:pt>
                <c:pt idx="13">
                  <c:v>70.247274228942345</c:v>
                </c:pt>
                <c:pt idx="14">
                  <c:v>69.069699883443562</c:v>
                </c:pt>
                <c:pt idx="15">
                  <c:v>67.588623253177005</c:v>
                </c:pt>
                <c:pt idx="16">
                  <c:v>65.768546607852343</c:v>
                </c:pt>
                <c:pt idx="17">
                  <c:v>64.202140572565696</c:v>
                </c:pt>
                <c:pt idx="18">
                  <c:v>59.128314607408385</c:v>
                </c:pt>
                <c:pt idx="19">
                  <c:v>54.210856459280777</c:v>
                </c:pt>
                <c:pt idx="20">
                  <c:v>53.445598540529936</c:v>
                </c:pt>
              </c:numCache>
            </c:numRef>
          </c:yVal>
          <c:smooth val="0"/>
        </c:ser>
        <c:ser>
          <c:idx val="7"/>
          <c:order val="5"/>
          <c:tx>
            <c:strRef>
              <c:f>'Fig1 data'!$A$23</c:f>
              <c:strCache>
                <c:ptCount val="1"/>
                <c:pt idx="0">
                  <c:v>   EU-27 NMVOC index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data'!$B$23:$AF$23</c:f>
              <c:numCache>
                <c:formatCode>0.0</c:formatCode>
                <c:ptCount val="31"/>
                <c:pt idx="0">
                  <c:v>100</c:v>
                </c:pt>
                <c:pt idx="1">
                  <c:v>95.946716680820757</c:v>
                </c:pt>
                <c:pt idx="2">
                  <c:v>92.147871958024169</c:v>
                </c:pt>
                <c:pt idx="3">
                  <c:v>88.582415154996596</c:v>
                </c:pt>
                <c:pt idx="4">
                  <c:v>82.302588140098294</c:v>
                </c:pt>
                <c:pt idx="5">
                  <c:v>78.91821789883241</c:v>
                </c:pt>
                <c:pt idx="6">
                  <c:v>77.765540200901057</c:v>
                </c:pt>
                <c:pt idx="7">
                  <c:v>75.54533898673516</c:v>
                </c:pt>
                <c:pt idx="8">
                  <c:v>72.738371672785433</c:v>
                </c:pt>
                <c:pt idx="9">
                  <c:v>69.563546750801819</c:v>
                </c:pt>
                <c:pt idx="10">
                  <c:v>63.907218343155982</c:v>
                </c:pt>
                <c:pt idx="11">
                  <c:v>60.723006755479794</c:v>
                </c:pt>
                <c:pt idx="12">
                  <c:v>57.806006542487395</c:v>
                </c:pt>
                <c:pt idx="13">
                  <c:v>55.540419360888251</c:v>
                </c:pt>
                <c:pt idx="14">
                  <c:v>54.081552979748459</c:v>
                </c:pt>
                <c:pt idx="15">
                  <c:v>52.751627944224111</c:v>
                </c:pt>
                <c:pt idx="16">
                  <c:v>51.318536822727168</c:v>
                </c:pt>
                <c:pt idx="17">
                  <c:v>49.651286874407063</c:v>
                </c:pt>
                <c:pt idx="18">
                  <c:v>47.269542868925051</c:v>
                </c:pt>
                <c:pt idx="19">
                  <c:v>44.071705994210234</c:v>
                </c:pt>
                <c:pt idx="20">
                  <c:v>44.277283917774298</c:v>
                </c:pt>
              </c:numCache>
            </c:numRef>
          </c:yVal>
          <c:smooth val="0"/>
        </c:ser>
        <c:ser>
          <c:idx val="3"/>
          <c:order val="6"/>
          <c:tx>
            <c:strRef>
              <c:f>'Fig1 data'!$A$13</c:f>
              <c:strCache>
                <c:ptCount val="1"/>
                <c:pt idx="0">
                  <c:v>   EU-27 CO index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data'!$B$13:$AF$13</c:f>
              <c:numCache>
                <c:formatCode>0.0</c:formatCode>
                <c:ptCount val="31"/>
                <c:pt idx="0">
                  <c:v>100</c:v>
                </c:pt>
                <c:pt idx="1">
                  <c:v>97.452650537648708</c:v>
                </c:pt>
                <c:pt idx="2">
                  <c:v>92.425954763565471</c:v>
                </c:pt>
                <c:pt idx="3">
                  <c:v>91.515503349936182</c:v>
                </c:pt>
                <c:pt idx="4">
                  <c:v>81.901263216622525</c:v>
                </c:pt>
                <c:pt idx="5">
                  <c:v>77.170269972584819</c:v>
                </c:pt>
                <c:pt idx="6">
                  <c:v>76.265690862829885</c:v>
                </c:pt>
                <c:pt idx="7">
                  <c:v>73.002021342742623</c:v>
                </c:pt>
                <c:pt idx="8">
                  <c:v>68.954034130143839</c:v>
                </c:pt>
                <c:pt idx="9">
                  <c:v>65.738950315713595</c:v>
                </c:pt>
                <c:pt idx="10">
                  <c:v>59.279267680973277</c:v>
                </c:pt>
                <c:pt idx="11">
                  <c:v>56.93335374703269</c:v>
                </c:pt>
                <c:pt idx="12">
                  <c:v>53.171809202580341</c:v>
                </c:pt>
                <c:pt idx="13">
                  <c:v>51.382086728614155</c:v>
                </c:pt>
                <c:pt idx="14">
                  <c:v>50.269356952256615</c:v>
                </c:pt>
                <c:pt idx="15">
                  <c:v>45.201207714069653</c:v>
                </c:pt>
                <c:pt idx="16">
                  <c:v>43.365963243971379</c:v>
                </c:pt>
                <c:pt idx="17">
                  <c:v>41.991786515658198</c:v>
                </c:pt>
                <c:pt idx="18">
                  <c:v>40.552526628021475</c:v>
                </c:pt>
                <c:pt idx="19">
                  <c:v>36.685083840064088</c:v>
                </c:pt>
                <c:pt idx="20">
                  <c:v>37.928674958444688</c:v>
                </c:pt>
              </c:numCache>
            </c:numRef>
          </c:yVal>
          <c:smooth val="0"/>
        </c:ser>
        <c:ser>
          <c:idx val="9"/>
          <c:order val="7"/>
          <c:tx>
            <c:strRef>
              <c:f>'Fig1 data'!$A$28</c:f>
              <c:strCache>
                <c:ptCount val="1"/>
                <c:pt idx="0">
                  <c:v>   EU-27 CH4 index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data'!$B$28:$AF$28</c:f>
              <c:numCache>
                <c:formatCode>0.0</c:formatCode>
                <c:ptCount val="31"/>
                <c:pt idx="0">
                  <c:v>100</c:v>
                </c:pt>
                <c:pt idx="1">
                  <c:v>97.593432970324017</c:v>
                </c:pt>
                <c:pt idx="2">
                  <c:v>94.479988752301637</c:v>
                </c:pt>
                <c:pt idx="3">
                  <c:v>92.913441846519746</c:v>
                </c:pt>
                <c:pt idx="4">
                  <c:v>90.718446733509168</c:v>
                </c:pt>
                <c:pt idx="5">
                  <c:v>90.433866413254677</c:v>
                </c:pt>
                <c:pt idx="6">
                  <c:v>89.719874716901856</c:v>
                </c:pt>
                <c:pt idx="7">
                  <c:v>87.648536528763799</c:v>
                </c:pt>
                <c:pt idx="8">
                  <c:v>85.307863394670562</c:v>
                </c:pt>
                <c:pt idx="9">
                  <c:v>83.613085951726376</c:v>
                </c:pt>
                <c:pt idx="10">
                  <c:v>81.353721480562996</c:v>
                </c:pt>
                <c:pt idx="11">
                  <c:v>79.386051837660489</c:v>
                </c:pt>
                <c:pt idx="12">
                  <c:v>77.996690059846557</c:v>
                </c:pt>
                <c:pt idx="13">
                  <c:v>76.352561138185777</c:v>
                </c:pt>
                <c:pt idx="14">
                  <c:v>74.061350774041543</c:v>
                </c:pt>
                <c:pt idx="15">
                  <c:v>72.931668538459846</c:v>
                </c:pt>
                <c:pt idx="16">
                  <c:v>71.815029567556493</c:v>
                </c:pt>
                <c:pt idx="17">
                  <c:v>70.640288781267842</c:v>
                </c:pt>
                <c:pt idx="18">
                  <c:v>69.909527173185765</c:v>
                </c:pt>
                <c:pt idx="19">
                  <c:v>68.447495777878288</c:v>
                </c:pt>
                <c:pt idx="20">
                  <c:v>67.875624848604971</c:v>
                </c:pt>
              </c:numCache>
            </c:numRef>
          </c:yVal>
          <c:smooth val="0"/>
        </c:ser>
        <c:ser>
          <c:idx val="6"/>
          <c:order val="8"/>
          <c:tx>
            <c:strRef>
              <c:f>'Fig1 data'!$A$20</c:f>
              <c:strCache>
                <c:ptCount val="1"/>
                <c:pt idx="0">
                  <c:v>   NOX index targets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20"/>
            <c:bubble3D val="0"/>
          </c:dPt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data'!$B$20:$AF$20</c:f>
              <c:numCache>
                <c:formatCode>0.0</c:formatCode>
                <c:ptCount val="31"/>
                <c:pt idx="20">
                  <c:v>52.51657341581415</c:v>
                </c:pt>
                <c:pt idx="30">
                  <c:v>39.010845617706586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'Fig1 data'!$A$25</c:f>
              <c:strCache>
                <c:ptCount val="1"/>
                <c:pt idx="0">
                  <c:v>   NMVOC index targets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ln>
                <a:noFill/>
              </a:ln>
            </c:spPr>
          </c:marker>
          <c:dPt>
            <c:idx val="20"/>
            <c:marker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</c:dPt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data'!$B$25:$AF$25</c:f>
              <c:numCache>
                <c:formatCode>0.0</c:formatCode>
                <c:ptCount val="31"/>
                <c:pt idx="20">
                  <c:v>52.855528178429324</c:v>
                </c:pt>
                <c:pt idx="30">
                  <c:v>37.832770886354837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26880"/>
        <c:axId val="104028416"/>
      </c:scatterChart>
      <c:valAx>
        <c:axId val="104026880"/>
        <c:scaling>
          <c:orientation val="minMax"/>
          <c:max val="2020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4028416"/>
        <c:crosses val="autoZero"/>
        <c:crossBetween val="midCat"/>
      </c:valAx>
      <c:valAx>
        <c:axId val="104028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100">
                    <a:latin typeface="Verdana" pitchFamily="34" charset="0"/>
                  </a:defRPr>
                </a:pPr>
                <a:r>
                  <a:rPr lang="en-US" sz="1100">
                    <a:latin typeface="Verdana" pitchFamily="34" charset="0"/>
                  </a:rPr>
                  <a:t>Index:</a:t>
                </a:r>
              </a:p>
              <a:p>
                <a:pPr>
                  <a:defRPr sz="1100">
                    <a:latin typeface="Verdana" pitchFamily="34" charset="0"/>
                  </a:defRPr>
                </a:pPr>
                <a:r>
                  <a:rPr lang="en-US" sz="1100">
                    <a:latin typeface="Verdana" pitchFamily="34" charset="0"/>
                  </a:rPr>
                  <a:t>1990 EU-27 = 100</a:t>
                </a:r>
              </a:p>
            </c:rich>
          </c:tx>
          <c:layout>
            <c:manualLayout>
              <c:xMode val="edge"/>
              <c:yMode val="edge"/>
              <c:x val="8.1843939589518522E-2"/>
              <c:y val="2.434077815744730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Verdana" pitchFamily="34" charset="0"/>
              </a:defRPr>
            </a:pPr>
            <a:endParaRPr lang="en-US"/>
          </a:p>
        </c:txPr>
        <c:crossAx val="104026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"/>
          <c:y val="0.85740504135096318"/>
          <c:w val="0.99936470031410007"/>
          <c:h val="0.11955116459499171"/>
        </c:manualLayout>
      </c:layout>
      <c:overlay val="0"/>
      <c:txPr>
        <a:bodyPr/>
        <a:lstStyle/>
        <a:p>
          <a:pPr>
            <a:defRPr>
              <a:latin typeface="Verdana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data_v0_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"/>
      <sheetName val="NOx"/>
      <sheetName val="NMVOC"/>
      <sheetName val="Lookups"/>
      <sheetName val="Input_data"/>
      <sheetName val="Text"/>
      <sheetName val="Data by Sector"/>
      <sheetName val="Targets"/>
      <sheetName val="CO NTOT changes"/>
      <sheetName val="NOX NTOT changes"/>
      <sheetName val="NMVOC NTOT changes"/>
      <sheetName val="CH4 NTOT changes"/>
    </sheetNames>
    <sheetDataSet>
      <sheetData sheetId="0"/>
      <sheetData sheetId="1"/>
      <sheetData sheetId="2"/>
      <sheetData sheetId="3"/>
      <sheetData sheetId="4">
        <row r="1">
          <cell r="A1" t="str">
            <v>Austria</v>
          </cell>
          <cell r="B1" t="str">
            <v>EU15</v>
          </cell>
        </row>
        <row r="2">
          <cell r="A2" t="str">
            <v>Belgium</v>
          </cell>
          <cell r="B2" t="str">
            <v>EU15</v>
          </cell>
        </row>
        <row r="3">
          <cell r="A3" t="str">
            <v>Bulgaria</v>
          </cell>
          <cell r="B3" t="str">
            <v>NewEU12</v>
          </cell>
        </row>
        <row r="4">
          <cell r="A4" t="str">
            <v>Croatia</v>
          </cell>
          <cell r="B4" t="str">
            <v>CC3</v>
          </cell>
        </row>
        <row r="5">
          <cell r="A5" t="str">
            <v>Cyprus</v>
          </cell>
          <cell r="B5" t="str">
            <v>NewEU12</v>
          </cell>
        </row>
        <row r="6">
          <cell r="A6" t="str">
            <v>Czech Republic</v>
          </cell>
          <cell r="B6" t="str">
            <v>NewEU12</v>
          </cell>
        </row>
        <row r="7">
          <cell r="A7" t="str">
            <v>Denmark</v>
          </cell>
          <cell r="B7" t="str">
            <v>EU15</v>
          </cell>
        </row>
        <row r="8">
          <cell r="A8" t="str">
            <v>Estonia</v>
          </cell>
          <cell r="B8" t="str">
            <v>NewEU12</v>
          </cell>
        </row>
        <row r="9">
          <cell r="A9" t="str">
            <v>Finland</v>
          </cell>
          <cell r="B9" t="str">
            <v>EU15</v>
          </cell>
        </row>
        <row r="10">
          <cell r="A10" t="str">
            <v>France</v>
          </cell>
          <cell r="B10" t="str">
            <v>EU15</v>
          </cell>
        </row>
        <row r="11">
          <cell r="A11" t="str">
            <v>FYR of Macedonia</v>
          </cell>
          <cell r="B11" t="str">
            <v>CC3</v>
          </cell>
        </row>
        <row r="12">
          <cell r="A12" t="str">
            <v>Germany</v>
          </cell>
          <cell r="B12" t="str">
            <v>EU15</v>
          </cell>
        </row>
        <row r="13">
          <cell r="A13" t="str">
            <v>Greece</v>
          </cell>
          <cell r="B13" t="str">
            <v>EU15</v>
          </cell>
        </row>
        <row r="14">
          <cell r="A14" t="str">
            <v>Hungary</v>
          </cell>
          <cell r="B14" t="str">
            <v>NewEU12</v>
          </cell>
        </row>
        <row r="15">
          <cell r="A15" t="str">
            <v>Iceland</v>
          </cell>
          <cell r="B15" t="str">
            <v>EFTA4</v>
          </cell>
        </row>
        <row r="16">
          <cell r="A16" t="str">
            <v>Ireland</v>
          </cell>
          <cell r="B16" t="str">
            <v>EU15</v>
          </cell>
        </row>
        <row r="17">
          <cell r="A17" t="str">
            <v>Italy</v>
          </cell>
          <cell r="B17" t="str">
            <v>EU15</v>
          </cell>
        </row>
        <row r="18">
          <cell r="A18" t="str">
            <v>Latvia</v>
          </cell>
          <cell r="B18" t="str">
            <v>NewEU12</v>
          </cell>
        </row>
        <row r="19">
          <cell r="A19" t="str">
            <v>Liechtenstein</v>
          </cell>
          <cell r="B19" t="str">
            <v>EFTA4</v>
          </cell>
        </row>
        <row r="20">
          <cell r="A20" t="str">
            <v>Lithuania</v>
          </cell>
          <cell r="B20" t="str">
            <v>NewEU12</v>
          </cell>
        </row>
        <row r="21">
          <cell r="A21" t="str">
            <v>Luxembourg</v>
          </cell>
          <cell r="B21" t="str">
            <v>EU15</v>
          </cell>
        </row>
        <row r="22">
          <cell r="A22" t="str">
            <v>Malta</v>
          </cell>
          <cell r="B22" t="str">
            <v>NewEU12</v>
          </cell>
        </row>
        <row r="23">
          <cell r="A23" t="str">
            <v>Netherlands</v>
          </cell>
          <cell r="B23" t="str">
            <v>EU15</v>
          </cell>
        </row>
        <row r="24">
          <cell r="A24" t="str">
            <v>Norway</v>
          </cell>
          <cell r="B24" t="str">
            <v>EFTA4</v>
          </cell>
        </row>
        <row r="25">
          <cell r="A25" t="str">
            <v>Poland</v>
          </cell>
          <cell r="B25" t="str">
            <v>NewEU12</v>
          </cell>
        </row>
        <row r="26">
          <cell r="A26" t="str">
            <v>Portugal</v>
          </cell>
          <cell r="B26" t="str">
            <v>EU15</v>
          </cell>
        </row>
        <row r="27">
          <cell r="A27" t="str">
            <v>Romania</v>
          </cell>
          <cell r="B27" t="str">
            <v>NewEU12</v>
          </cell>
        </row>
        <row r="28">
          <cell r="A28" t="str">
            <v>Serbia</v>
          </cell>
          <cell r="B28" t="str">
            <v>BC</v>
          </cell>
        </row>
        <row r="29">
          <cell r="A29" t="str">
            <v>Slovakia</v>
          </cell>
          <cell r="B29" t="str">
            <v>NewEU12</v>
          </cell>
        </row>
        <row r="30">
          <cell r="A30" t="str">
            <v>Slovenia</v>
          </cell>
          <cell r="B30" t="str">
            <v>NewEU12</v>
          </cell>
        </row>
        <row r="31">
          <cell r="A31" t="str">
            <v>Spain</v>
          </cell>
          <cell r="B31" t="str">
            <v>EU15</v>
          </cell>
        </row>
        <row r="32">
          <cell r="A32" t="str">
            <v>Sweden</v>
          </cell>
          <cell r="B32" t="str">
            <v>EU15</v>
          </cell>
        </row>
        <row r="33">
          <cell r="A33" t="str">
            <v>Switzerland</v>
          </cell>
          <cell r="B33" t="str">
            <v>EFTA4</v>
          </cell>
        </row>
        <row r="34">
          <cell r="A34" t="str">
            <v>Turkey</v>
          </cell>
          <cell r="B34" t="str">
            <v>CC3</v>
          </cell>
        </row>
        <row r="35">
          <cell r="A35" t="str">
            <v>United Kingdom</v>
          </cell>
          <cell r="B35" t="str">
            <v>EU15</v>
          </cell>
        </row>
        <row r="37">
          <cell r="B37">
            <v>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45"/>
  <sheetViews>
    <sheetView zoomScaleNormal="100" workbookViewId="0">
      <selection activeCell="A34" sqref="A34"/>
    </sheetView>
  </sheetViews>
  <sheetFormatPr defaultRowHeight="12.75" x14ac:dyDescent="0.2"/>
  <cols>
    <col min="1" max="1" width="29.42578125" style="2" customWidth="1"/>
    <col min="2" max="32" width="8.5703125" style="2" customWidth="1"/>
    <col min="33" max="16384" width="9.140625" style="2"/>
  </cols>
  <sheetData>
    <row r="1" spans="1:36" x14ac:dyDescent="0.2">
      <c r="A1" s="1" t="s">
        <v>0</v>
      </c>
    </row>
    <row r="2" spans="1:36" x14ac:dyDescent="0.2">
      <c r="A2" s="1"/>
    </row>
    <row r="3" spans="1:36" x14ac:dyDescent="0.2">
      <c r="A3" s="3"/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H3" s="2" t="s">
        <v>1</v>
      </c>
    </row>
    <row r="4" spans="1:36" x14ac:dyDescent="0.2">
      <c r="A4" s="3" t="s">
        <v>2</v>
      </c>
      <c r="B4" s="4">
        <v>70.878607684036993</v>
      </c>
      <c r="C4" s="4">
        <v>69.101467424910012</v>
      </c>
      <c r="D4" s="4">
        <v>65.859340267411</v>
      </c>
      <c r="E4" s="4">
        <v>65.523961613686993</v>
      </c>
      <c r="F4" s="4">
        <v>59.537043133823005</v>
      </c>
      <c r="G4" s="4">
        <v>56.585824782581994</v>
      </c>
      <c r="H4" s="4">
        <v>56.071186860645</v>
      </c>
      <c r="I4" s="4">
        <v>53.978761293968006</v>
      </c>
      <c r="J4" s="4">
        <v>51.202457509528003</v>
      </c>
      <c r="K4" s="4">
        <v>48.788869190483005</v>
      </c>
      <c r="L4" s="4">
        <v>44.171967707007006</v>
      </c>
      <c r="M4" s="4">
        <v>42.179695351015994</v>
      </c>
      <c r="N4" s="4">
        <v>39.603825383645997</v>
      </c>
      <c r="O4" s="4">
        <v>38.281897556228998</v>
      </c>
      <c r="P4" s="4">
        <v>37.411265344462009</v>
      </c>
      <c r="Q4" s="4">
        <v>33.671144031263999</v>
      </c>
      <c r="R4" s="4">
        <v>32.513193235992006</v>
      </c>
      <c r="S4" s="4">
        <v>31.490478785118999</v>
      </c>
      <c r="T4" s="4">
        <v>29.259322930546997</v>
      </c>
      <c r="U4" s="4">
        <v>26.754168329803999</v>
      </c>
      <c r="V4" s="4">
        <v>27.563117119672004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5"/>
      <c r="AI4" s="5"/>
      <c r="AJ4" s="5"/>
    </row>
    <row r="5" spans="1:36" x14ac:dyDescent="0.2">
      <c r="A5" s="3" t="str">
        <f>A4&amp;" index"</f>
        <v xml:space="preserve">   EEA-32 CO index</v>
      </c>
      <c r="B5" s="4">
        <f>B4/$B$4*100</f>
        <v>100</v>
      </c>
      <c r="C5" s="4">
        <f t="shared" ref="C5:V5" si="0">C4/$B$4*100</f>
        <v>97.492698689780809</v>
      </c>
      <c r="D5" s="4">
        <f t="shared" si="0"/>
        <v>92.918501674015801</v>
      </c>
      <c r="E5" s="4">
        <f t="shared" si="0"/>
        <v>92.445328364490493</v>
      </c>
      <c r="F5" s="4">
        <f t="shared" si="0"/>
        <v>83.998607025729868</v>
      </c>
      <c r="G5" s="4">
        <f t="shared" si="0"/>
        <v>79.83484246026751</v>
      </c>
      <c r="H5" s="4">
        <f t="shared" si="0"/>
        <v>79.108758894643387</v>
      </c>
      <c r="I5" s="4">
        <f t="shared" si="0"/>
        <v>76.156633232123852</v>
      </c>
      <c r="J5" s="4">
        <f t="shared" si="0"/>
        <v>72.239649144603078</v>
      </c>
      <c r="K5" s="4">
        <f t="shared" si="0"/>
        <v>68.83440686077563</v>
      </c>
      <c r="L5" s="4">
        <f t="shared" si="0"/>
        <v>62.320591713535087</v>
      </c>
      <c r="M5" s="4">
        <f t="shared" si="0"/>
        <v>59.509768503135454</v>
      </c>
      <c r="N5" s="4">
        <f t="shared" si="0"/>
        <v>55.875569057722075</v>
      </c>
      <c r="O5" s="4">
        <f t="shared" si="0"/>
        <v>54.010510091962061</v>
      </c>
      <c r="P5" s="4">
        <f t="shared" si="0"/>
        <v>52.782167380084744</v>
      </c>
      <c r="Q5" s="4">
        <f t="shared" si="0"/>
        <v>47.505368871470203</v>
      </c>
      <c r="R5" s="4">
        <f t="shared" si="0"/>
        <v>45.871659021477221</v>
      </c>
      <c r="S5" s="4">
        <f t="shared" si="0"/>
        <v>44.428749116372899</v>
      </c>
      <c r="T5" s="4">
        <f t="shared" si="0"/>
        <v>41.280894033612157</v>
      </c>
      <c r="U5" s="4">
        <f t="shared" si="0"/>
        <v>37.74646427744301</v>
      </c>
      <c r="V5" s="4">
        <f t="shared" si="0"/>
        <v>38.887780136064471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5"/>
      <c r="AI5" s="5"/>
      <c r="AJ5" s="5"/>
    </row>
    <row r="6" spans="1:36" x14ac:dyDescent="0.2">
      <c r="A6" s="3" t="s">
        <v>3</v>
      </c>
      <c r="B6" s="4">
        <v>18.150014291790999</v>
      </c>
      <c r="C6" s="4">
        <v>17.877375113221998</v>
      </c>
      <c r="D6" s="4">
        <v>17.395171601632999</v>
      </c>
      <c r="E6" s="4">
        <v>16.819043789617997</v>
      </c>
      <c r="F6" s="4">
        <v>16.147402914381999</v>
      </c>
      <c r="G6" s="4">
        <v>15.881077073917002</v>
      </c>
      <c r="H6" s="4">
        <v>15.735032621175002</v>
      </c>
      <c r="I6" s="4">
        <v>15.260927957581</v>
      </c>
      <c r="J6" s="4">
        <v>14.811315481376003</v>
      </c>
      <c r="K6" s="4">
        <v>14.392764031142001</v>
      </c>
      <c r="L6" s="4">
        <v>14.029210392988</v>
      </c>
      <c r="M6" s="4">
        <v>13.716402502085002</v>
      </c>
      <c r="N6" s="4">
        <v>13.481733210478001</v>
      </c>
      <c r="O6" s="4">
        <v>13.454261136377998</v>
      </c>
      <c r="P6" s="4">
        <v>13.308580680331003</v>
      </c>
      <c r="Q6" s="4">
        <v>12.978746581955001</v>
      </c>
      <c r="R6" s="4">
        <v>12.702790142864</v>
      </c>
      <c r="S6" s="4">
        <v>12.514509719082</v>
      </c>
      <c r="T6" s="4">
        <v>11.292348024167998</v>
      </c>
      <c r="U6" s="4">
        <v>10.336208299749002</v>
      </c>
      <c r="V6" s="4">
        <v>10.532354471693001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5"/>
      <c r="AI6" s="5"/>
      <c r="AJ6" s="5"/>
    </row>
    <row r="7" spans="1:36" x14ac:dyDescent="0.2">
      <c r="A7" s="3" t="str">
        <f>A6&amp;" index"</f>
        <v xml:space="preserve">   EEA-32 NOX index</v>
      </c>
      <c r="B7" s="4">
        <f>B6/$B$6*100</f>
        <v>100</v>
      </c>
      <c r="C7" s="4">
        <f t="shared" ref="C7:V7" si="1">C6/$B$6*100</f>
        <v>98.497856948287293</v>
      </c>
      <c r="D7" s="4">
        <f t="shared" si="1"/>
        <v>95.841090381403134</v>
      </c>
      <c r="E7" s="4">
        <f t="shared" si="1"/>
        <v>92.666834963457958</v>
      </c>
      <c r="F7" s="4">
        <f t="shared" si="1"/>
        <v>88.96633718732248</v>
      </c>
      <c r="G7" s="4">
        <f t="shared" si="1"/>
        <v>87.498978340197738</v>
      </c>
      <c r="H7" s="4">
        <f t="shared" si="1"/>
        <v>86.694326341614726</v>
      </c>
      <c r="I7" s="4">
        <f t="shared" si="1"/>
        <v>84.082181491632795</v>
      </c>
      <c r="J7" s="4">
        <f t="shared" si="1"/>
        <v>81.604979716599757</v>
      </c>
      <c r="K7" s="4">
        <f t="shared" si="1"/>
        <v>79.298912936127266</v>
      </c>
      <c r="L7" s="4">
        <f t="shared" si="1"/>
        <v>77.29586416542503</v>
      </c>
      <c r="M7" s="4">
        <f t="shared" si="1"/>
        <v>75.572406068510602</v>
      </c>
      <c r="N7" s="4">
        <f t="shared" si="1"/>
        <v>74.279463331197505</v>
      </c>
      <c r="O7" s="4">
        <f t="shared" si="1"/>
        <v>74.12810216057612</v>
      </c>
      <c r="P7" s="4">
        <f t="shared" si="1"/>
        <v>73.325455651846454</v>
      </c>
      <c r="Q7" s="4">
        <f t="shared" si="1"/>
        <v>71.508189323162725</v>
      </c>
      <c r="R7" s="4">
        <f t="shared" si="1"/>
        <v>69.987769368365164</v>
      </c>
      <c r="S7" s="4">
        <f t="shared" si="1"/>
        <v>68.950412478419594</v>
      </c>
      <c r="T7" s="4">
        <f t="shared" si="1"/>
        <v>62.216744530473299</v>
      </c>
      <c r="U7" s="4">
        <f t="shared" si="1"/>
        <v>56.948761216259349</v>
      </c>
      <c r="V7" s="4">
        <f t="shared" si="1"/>
        <v>58.029455527517904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5"/>
      <c r="AI7" s="5"/>
      <c r="AJ7" s="5"/>
    </row>
    <row r="8" spans="1:36" x14ac:dyDescent="0.2">
      <c r="A8" s="3" t="s">
        <v>4</v>
      </c>
      <c r="B8" s="4">
        <v>17.817852362230997</v>
      </c>
      <c r="C8" s="4">
        <v>17.127197809191003</v>
      </c>
      <c r="D8" s="4">
        <v>16.520957292644002</v>
      </c>
      <c r="E8" s="4">
        <v>15.967215764535002</v>
      </c>
      <c r="F8" s="4">
        <v>14.968176395125999</v>
      </c>
      <c r="G8" s="4">
        <v>14.751143829448001</v>
      </c>
      <c r="H8" s="4">
        <v>14.649198458652</v>
      </c>
      <c r="I8" s="4">
        <v>14.323071232586001</v>
      </c>
      <c r="J8" s="4">
        <v>13.985457621568999</v>
      </c>
      <c r="K8" s="4">
        <v>13.254393050095</v>
      </c>
      <c r="L8" s="4">
        <v>12.273955965541999</v>
      </c>
      <c r="M8" s="4">
        <v>11.633569842160998</v>
      </c>
      <c r="N8" s="4">
        <v>11.122194996913001</v>
      </c>
      <c r="O8" s="4">
        <v>10.732926948672</v>
      </c>
      <c r="P8" s="4">
        <v>10.433623553974</v>
      </c>
      <c r="Q8" s="4">
        <v>10.233860958113</v>
      </c>
      <c r="R8" s="4">
        <v>10.133907945103998</v>
      </c>
      <c r="S8" s="4">
        <v>9.8718285382439994</v>
      </c>
      <c r="T8" s="4">
        <v>9.1666965352589997</v>
      </c>
      <c r="U8" s="4">
        <v>8.6487546235180002</v>
      </c>
      <c r="V8" s="4">
        <v>8.370280275092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5"/>
      <c r="AI8" s="5"/>
      <c r="AJ8" s="5"/>
    </row>
    <row r="9" spans="1:36" x14ac:dyDescent="0.2">
      <c r="A9" s="3" t="str">
        <f>A8&amp;" index"</f>
        <v xml:space="preserve">   EEA-32 NMVOC index</v>
      </c>
      <c r="B9" s="4">
        <f>B8/$B$8*100</f>
        <v>100</v>
      </c>
      <c r="C9" s="4">
        <f t="shared" ref="C9:V9" si="2">C8/$B$8*100</f>
        <v>96.123805838104289</v>
      </c>
      <c r="D9" s="4">
        <f t="shared" si="2"/>
        <v>92.721372681614199</v>
      </c>
      <c r="E9" s="4">
        <f t="shared" si="2"/>
        <v>89.613582153038578</v>
      </c>
      <c r="F9" s="4">
        <f t="shared" si="2"/>
        <v>84.006624877274575</v>
      </c>
      <c r="G9" s="4">
        <f t="shared" si="2"/>
        <v>82.788562446035385</v>
      </c>
      <c r="H9" s="4">
        <f t="shared" si="2"/>
        <v>82.216409479878266</v>
      </c>
      <c r="I9" s="4">
        <f t="shared" si="2"/>
        <v>80.386069776551849</v>
      </c>
      <c r="J9" s="4">
        <f t="shared" si="2"/>
        <v>78.491264475927338</v>
      </c>
      <c r="K9" s="4">
        <f t="shared" si="2"/>
        <v>74.388275200835707</v>
      </c>
      <c r="L9" s="4">
        <f t="shared" si="2"/>
        <v>68.885720433734477</v>
      </c>
      <c r="M9" s="4">
        <f t="shared" si="2"/>
        <v>65.291650226157458</v>
      </c>
      <c r="N9" s="4">
        <f t="shared" si="2"/>
        <v>62.421636293771463</v>
      </c>
      <c r="O9" s="4">
        <f t="shared" si="2"/>
        <v>60.236928281114778</v>
      </c>
      <c r="P9" s="4">
        <f t="shared" si="2"/>
        <v>58.557133272079668</v>
      </c>
      <c r="Q9" s="4">
        <f t="shared" si="2"/>
        <v>57.435995932966662</v>
      </c>
      <c r="R9" s="4">
        <f t="shared" si="2"/>
        <v>56.875024773384744</v>
      </c>
      <c r="S9" s="4">
        <f t="shared" si="2"/>
        <v>55.404143762968829</v>
      </c>
      <c r="T9" s="4">
        <f t="shared" si="2"/>
        <v>51.44669710413531</v>
      </c>
      <c r="U9" s="4">
        <f t="shared" si="2"/>
        <v>48.539826504854247</v>
      </c>
      <c r="V9" s="4">
        <f t="shared" si="2"/>
        <v>46.976931365952488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5"/>
      <c r="AI9" s="5"/>
      <c r="AJ9" s="5"/>
    </row>
    <row r="10" spans="1:36" x14ac:dyDescent="0.2">
      <c r="A10" s="3" t="s">
        <v>5</v>
      </c>
      <c r="B10" s="4">
        <v>30.172904761904761</v>
      </c>
      <c r="C10" s="4">
        <v>29.690238095238094</v>
      </c>
      <c r="D10" s="4">
        <v>28.97609523809524</v>
      </c>
      <c r="E10" s="4">
        <v>28.642285714285716</v>
      </c>
      <c r="F10" s="4">
        <v>28.043095238095237</v>
      </c>
      <c r="G10" s="4">
        <v>28.111666666666668</v>
      </c>
      <c r="H10" s="4">
        <v>28.024190476190476</v>
      </c>
      <c r="I10" s="4">
        <v>27.49847619047619</v>
      </c>
      <c r="J10" s="4">
        <v>26.894714285714286</v>
      </c>
      <c r="K10" s="4">
        <v>26.467619047619049</v>
      </c>
      <c r="L10" s="4">
        <v>25.842666666666666</v>
      </c>
      <c r="M10" s="4">
        <v>25.264380952380954</v>
      </c>
      <c r="N10" s="4">
        <v>24.752904761904762</v>
      </c>
      <c r="O10" s="4">
        <v>24.348190476190478</v>
      </c>
      <c r="P10" s="4">
        <v>23.594571428571427</v>
      </c>
      <c r="Q10" s="4">
        <v>23.412142857142857</v>
      </c>
      <c r="R10" s="4">
        <v>23.137857142857143</v>
      </c>
      <c r="S10" s="4">
        <v>22.921904761904763</v>
      </c>
      <c r="T10" s="4">
        <v>22.653047619047619</v>
      </c>
      <c r="U10" s="4">
        <v>22.241333333333333</v>
      </c>
      <c r="V10" s="4">
        <v>22.232285714285712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  <c r="AI10" s="5"/>
      <c r="AJ10" s="5"/>
    </row>
    <row r="11" spans="1:36" x14ac:dyDescent="0.2">
      <c r="A11" s="3" t="str">
        <f>A10&amp;" index"</f>
        <v xml:space="preserve">   EEA-32 CH4 index</v>
      </c>
      <c r="B11" s="4">
        <f>B10/$B$10*100</f>
        <v>100</v>
      </c>
      <c r="C11" s="4">
        <f t="shared" ref="C11:V11" si="3">C10/$B$10*100</f>
        <v>98.400330791896224</v>
      </c>
      <c r="D11" s="4">
        <f t="shared" si="3"/>
        <v>96.033495835904503</v>
      </c>
      <c r="E11" s="4">
        <f t="shared" si="3"/>
        <v>94.927173702044271</v>
      </c>
      <c r="F11" s="4">
        <f t="shared" si="3"/>
        <v>92.941317580737064</v>
      </c>
      <c r="G11" s="4">
        <f t="shared" si="3"/>
        <v>93.168579188833888</v>
      </c>
      <c r="H11" s="4">
        <f t="shared" si="3"/>
        <v>92.878662817949248</v>
      </c>
      <c r="I11" s="4">
        <f t="shared" si="3"/>
        <v>91.136323822540248</v>
      </c>
      <c r="J11" s="4">
        <f t="shared" si="3"/>
        <v>89.135316927359938</v>
      </c>
      <c r="K11" s="4">
        <f t="shared" si="3"/>
        <v>87.71982431415131</v>
      </c>
      <c r="L11" s="4">
        <f t="shared" si="3"/>
        <v>85.648587269246619</v>
      </c>
      <c r="M11" s="4">
        <f t="shared" si="3"/>
        <v>83.73201437429671</v>
      </c>
      <c r="N11" s="4">
        <f t="shared" si="3"/>
        <v>82.036863726680039</v>
      </c>
      <c r="O11" s="4">
        <f t="shared" si="3"/>
        <v>80.695546777225232</v>
      </c>
      <c r="P11" s="4">
        <f t="shared" si="3"/>
        <v>78.197878576016649</v>
      </c>
      <c r="Q11" s="4">
        <f t="shared" si="3"/>
        <v>77.593268006142381</v>
      </c>
      <c r="R11" s="4">
        <f t="shared" si="3"/>
        <v>76.684221573755067</v>
      </c>
      <c r="S11" s="4">
        <f t="shared" si="3"/>
        <v>75.968505328811247</v>
      </c>
      <c r="T11" s="4">
        <f t="shared" si="3"/>
        <v>75.07745044039828</v>
      </c>
      <c r="U11" s="4">
        <f t="shared" si="3"/>
        <v>73.71293386845025</v>
      </c>
      <c r="V11" s="4">
        <f t="shared" si="3"/>
        <v>73.682947961826358</v>
      </c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6" x14ac:dyDescent="0.2">
      <c r="A12" s="3" t="str">
        <f>SUBSTITUTE(A4,"EEA-32","EU-27")</f>
        <v xml:space="preserve">   EU-27 CO</v>
      </c>
      <c r="B12" s="4">
        <v>65.66955325344</v>
      </c>
      <c r="C12" s="4">
        <v>63.996720241710001</v>
      </c>
      <c r="D12" s="4">
        <v>60.695711583459996</v>
      </c>
      <c r="E12" s="4">
        <v>60.097822207540005</v>
      </c>
      <c r="F12" s="4">
        <v>53.784193663279993</v>
      </c>
      <c r="G12" s="4">
        <v>50.677371535470002</v>
      </c>
      <c r="H12" s="4">
        <v>50.083338475269997</v>
      </c>
      <c r="I12" s="4">
        <v>47.940101281760008</v>
      </c>
      <c r="J12" s="4">
        <v>45.281806163490003</v>
      </c>
      <c r="K12" s="4">
        <v>43.170474985830005</v>
      </c>
      <c r="L12" s="4">
        <v>38.928430258005996</v>
      </c>
      <c r="M12" s="4">
        <v>37.387879057877008</v>
      </c>
      <c r="N12" s="4">
        <v>34.917689560106012</v>
      </c>
      <c r="O12" s="4">
        <v>33.742386806975993</v>
      </c>
      <c r="P12" s="4">
        <v>33.011662133923998</v>
      </c>
      <c r="Q12" s="4">
        <v>29.683431170989</v>
      </c>
      <c r="R12" s="4">
        <v>28.478234326367001</v>
      </c>
      <c r="S12" s="4">
        <v>27.575818607970998</v>
      </c>
      <c r="T12" s="4">
        <v>26.630663069603997</v>
      </c>
      <c r="U12" s="4">
        <v>24.090930668419997</v>
      </c>
      <c r="V12" s="4">
        <v>24.907591400159998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H12" s="2">
        <f>B12*1.2</f>
        <v>78.803463904127995</v>
      </c>
    </row>
    <row r="13" spans="1:36" x14ac:dyDescent="0.2">
      <c r="A13" s="3" t="str">
        <f>SUBSTITUTE(A5,"EEA-32","EU-27")</f>
        <v xml:space="preserve">   EU-27 CO index</v>
      </c>
      <c r="B13" s="4">
        <f>B12/$B12*100</f>
        <v>100</v>
      </c>
      <c r="C13" s="4">
        <f>C12/$B12*100</f>
        <v>97.452650537648708</v>
      </c>
      <c r="D13" s="4">
        <f t="shared" ref="B13:V13" si="4">D12/$B12*100</f>
        <v>92.425954763565471</v>
      </c>
      <c r="E13" s="4">
        <f t="shared" si="4"/>
        <v>91.515503349936182</v>
      </c>
      <c r="F13" s="4">
        <f t="shared" si="4"/>
        <v>81.901263216622525</v>
      </c>
      <c r="G13" s="4">
        <f t="shared" si="4"/>
        <v>77.170269972584819</v>
      </c>
      <c r="H13" s="4">
        <f t="shared" si="4"/>
        <v>76.265690862829885</v>
      </c>
      <c r="I13" s="4">
        <f>I12/$B12*100</f>
        <v>73.002021342742623</v>
      </c>
      <c r="J13" s="4">
        <f t="shared" si="4"/>
        <v>68.954034130143839</v>
      </c>
      <c r="K13" s="4">
        <f t="shared" si="4"/>
        <v>65.738950315713595</v>
      </c>
      <c r="L13" s="4">
        <f t="shared" si="4"/>
        <v>59.279267680973277</v>
      </c>
      <c r="M13" s="4">
        <f t="shared" si="4"/>
        <v>56.93335374703269</v>
      </c>
      <c r="N13" s="4">
        <f t="shared" si="4"/>
        <v>53.171809202580341</v>
      </c>
      <c r="O13" s="4">
        <f t="shared" si="4"/>
        <v>51.382086728614155</v>
      </c>
      <c r="P13" s="4">
        <f t="shared" si="4"/>
        <v>50.269356952256615</v>
      </c>
      <c r="Q13" s="4">
        <f t="shared" si="4"/>
        <v>45.201207714069653</v>
      </c>
      <c r="R13" s="4">
        <f t="shared" si="4"/>
        <v>43.365963243971379</v>
      </c>
      <c r="S13" s="4">
        <f t="shared" si="4"/>
        <v>41.991786515658198</v>
      </c>
      <c r="T13" s="4">
        <f t="shared" si="4"/>
        <v>40.552526628021475</v>
      </c>
      <c r="U13" s="4">
        <f t="shared" si="4"/>
        <v>36.685083840064088</v>
      </c>
      <c r="V13" s="4">
        <f t="shared" si="4"/>
        <v>37.928674958444688</v>
      </c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6" s="8" customFormat="1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6" s="8" customFormat="1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6" s="8" customFormat="1" x14ac:dyDescent="0.2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4" x14ac:dyDescent="0.2">
      <c r="A17" s="3" t="str">
        <f>SUBSTITUTE(A6,"EEA-32","EU-27")</f>
        <v xml:space="preserve">   EU-27 NOX</v>
      </c>
      <c r="B17" s="4">
        <v>17.143159605476001</v>
      </c>
      <c r="C17" s="4">
        <v>16.870929849905998</v>
      </c>
      <c r="D17" s="4">
        <v>16.374898717895999</v>
      </c>
      <c r="E17" s="4">
        <v>15.724394621929999</v>
      </c>
      <c r="F17" s="4">
        <v>15.035532334947998</v>
      </c>
      <c r="G17" s="4">
        <v>14.711948380453002</v>
      </c>
      <c r="H17" s="4">
        <v>14.476850691776999</v>
      </c>
      <c r="I17" s="4">
        <v>13.972820632017999</v>
      </c>
      <c r="J17" s="4">
        <v>13.533267388542001</v>
      </c>
      <c r="K17" s="4">
        <v>13.084382962761001</v>
      </c>
      <c r="L17" s="4">
        <v>12.644441847691001</v>
      </c>
      <c r="M17" s="4">
        <v>12.382373657589003</v>
      </c>
      <c r="N17" s="4">
        <v>12.126980841884002</v>
      </c>
      <c r="O17" s="4">
        <v>12.042602339563997</v>
      </c>
      <c r="P17" s="4">
        <v>11.840728890042</v>
      </c>
      <c r="Q17" s="4">
        <v>11.586825559435999</v>
      </c>
      <c r="R17" s="4">
        <v>11.274806915186</v>
      </c>
      <c r="S17" s="4">
        <v>11.006275428487001</v>
      </c>
      <c r="T17" s="4">
        <v>10.136461345176</v>
      </c>
      <c r="U17" s="4">
        <v>9.2934536463099988</v>
      </c>
      <c r="V17" s="4">
        <v>9.1622642599049993</v>
      </c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4" x14ac:dyDescent="0.2">
      <c r="A18" s="3" t="str">
        <f>SUBSTITUTE(A7,"EEA-32","EU-27")</f>
        <v xml:space="preserve">   EU-27 NOX index</v>
      </c>
      <c r="B18" s="4">
        <f t="shared" ref="B18:V18" si="5">B17/$B17*100</f>
        <v>100</v>
      </c>
      <c r="C18" s="4">
        <f t="shared" si="5"/>
        <v>98.412021110256447</v>
      </c>
      <c r="D18" s="4">
        <f t="shared" si="5"/>
        <v>95.51855722480353</v>
      </c>
      <c r="E18" s="4">
        <f t="shared" si="5"/>
        <v>91.72401694788627</v>
      </c>
      <c r="F18" s="4">
        <f t="shared" si="5"/>
        <v>87.705724504514521</v>
      </c>
      <c r="G18" s="4">
        <f t="shared" si="5"/>
        <v>85.818184739723222</v>
      </c>
      <c r="H18" s="4">
        <f t="shared" si="5"/>
        <v>84.446805751914539</v>
      </c>
      <c r="I18" s="4">
        <f t="shared" si="5"/>
        <v>81.506682277838053</v>
      </c>
      <c r="J18" s="4">
        <f t="shared" si="5"/>
        <v>78.942666929491224</v>
      </c>
      <c r="K18" s="4">
        <f t="shared" si="5"/>
        <v>76.324220644725756</v>
      </c>
      <c r="L18" s="4">
        <f t="shared" si="5"/>
        <v>73.757942752000133</v>
      </c>
      <c r="M18" s="4">
        <f t="shared" si="5"/>
        <v>72.229238614996788</v>
      </c>
      <c r="N18" s="4">
        <f t="shared" si="5"/>
        <v>70.73947347494979</v>
      </c>
      <c r="O18" s="4">
        <f t="shared" si="5"/>
        <v>70.247274228942345</v>
      </c>
      <c r="P18" s="4">
        <f t="shared" si="5"/>
        <v>69.069699883443562</v>
      </c>
      <c r="Q18" s="4">
        <f t="shared" si="5"/>
        <v>67.588623253177005</v>
      </c>
      <c r="R18" s="4">
        <f t="shared" si="5"/>
        <v>65.768546607852343</v>
      </c>
      <c r="S18" s="4">
        <f t="shared" si="5"/>
        <v>64.202140572565696</v>
      </c>
      <c r="T18" s="4">
        <f t="shared" si="5"/>
        <v>59.128314607408385</v>
      </c>
      <c r="U18" s="4">
        <f t="shared" si="5"/>
        <v>54.210856459280777</v>
      </c>
      <c r="V18" s="4">
        <f t="shared" si="5"/>
        <v>53.445598540529936</v>
      </c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4" x14ac:dyDescent="0.2">
      <c r="A19" s="3" t="str">
        <f>SUBSTITUTE(A17,"EU-27 ","")&amp;" Gothenburg Target Path"</f>
        <v xml:space="preserve">   NOX Gothenburg Target Path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>Q18</f>
        <v>67.588623253177005</v>
      </c>
      <c r="R19" s="4">
        <f t="shared" ref="R19:AE19" si="6">Q19-($Q19-$AF20)/($AF$3-$Q$3)</f>
        <v>65.683438077478982</v>
      </c>
      <c r="S19" s="4">
        <f t="shared" si="6"/>
        <v>63.778252901780952</v>
      </c>
      <c r="T19" s="4">
        <f t="shared" si="6"/>
        <v>61.873067726082922</v>
      </c>
      <c r="U19" s="4">
        <f t="shared" si="6"/>
        <v>59.967882550384893</v>
      </c>
      <c r="V19" s="4">
        <f t="shared" si="6"/>
        <v>58.062697374686863</v>
      </c>
      <c r="W19" s="4">
        <f t="shared" si="6"/>
        <v>56.157512198988833</v>
      </c>
      <c r="X19" s="4">
        <f t="shared" si="6"/>
        <v>54.252327023290803</v>
      </c>
      <c r="Y19" s="4">
        <f t="shared" si="6"/>
        <v>52.347141847592773</v>
      </c>
      <c r="Z19" s="4">
        <f t="shared" si="6"/>
        <v>50.441956671894744</v>
      </c>
      <c r="AA19" s="4">
        <f t="shared" si="6"/>
        <v>48.536771496196714</v>
      </c>
      <c r="AB19" s="4">
        <f t="shared" si="6"/>
        <v>46.631586320498684</v>
      </c>
      <c r="AC19" s="4">
        <f t="shared" si="6"/>
        <v>44.726401144800654</v>
      </c>
      <c r="AD19" s="4">
        <f t="shared" si="6"/>
        <v>42.821215969102624</v>
      </c>
      <c r="AE19" s="4">
        <f t="shared" si="6"/>
        <v>40.916030793404595</v>
      </c>
      <c r="AF19" s="4">
        <f>AE19-($Q19-$AF20)/($AF$3-$Q$3)</f>
        <v>39.010845617706565</v>
      </c>
    </row>
    <row r="20" spans="1:34" x14ac:dyDescent="0.2">
      <c r="A20" s="3" t="str">
        <f>SUBSTITUTE(A18,"EU-27 ","")&amp;" targets"</f>
        <v xml:space="preserve">   NOX index targets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v>52.51657341581415</v>
      </c>
      <c r="W20" s="4"/>
      <c r="X20" s="4"/>
      <c r="Y20" s="4"/>
      <c r="Z20" s="4"/>
      <c r="AA20" s="4"/>
      <c r="AB20" s="4"/>
      <c r="AC20" s="4"/>
      <c r="AD20" s="4"/>
      <c r="AE20" s="4"/>
      <c r="AF20" s="4">
        <v>39.010845617706586</v>
      </c>
    </row>
    <row r="21" spans="1:34" x14ac:dyDescent="0.2">
      <c r="A21" s="10" t="str">
        <f>A17&amp;" WM projections for 2020"</f>
        <v xml:space="preserve">   EU-27 NOX WM projections for 2020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4" x14ac:dyDescent="0.2">
      <c r="A22" s="3" t="str">
        <f>SUBSTITUTE(A8,"EEA-32","EU-27")</f>
        <v xml:space="preserve">   EU-27 NMVOC</v>
      </c>
      <c r="B22" s="4">
        <v>16.739970831680999</v>
      </c>
      <c r="C22" s="4">
        <v>16.061452386325001</v>
      </c>
      <c r="D22" s="4">
        <v>15.425526887787999</v>
      </c>
      <c r="E22" s="4">
        <v>14.828670458945</v>
      </c>
      <c r="F22" s="4">
        <v>13.777429248371</v>
      </c>
      <c r="G22" s="4">
        <v>13.210886657146999</v>
      </c>
      <c r="H22" s="4">
        <v>13.01792874673</v>
      </c>
      <c r="I22" s="4">
        <v>12.646267711074</v>
      </c>
      <c r="J22" s="4">
        <v>12.176382201463998</v>
      </c>
      <c r="K22" s="4">
        <v>11.644917435567001</v>
      </c>
      <c r="L22" s="4">
        <v>10.698049709983</v>
      </c>
      <c r="M22" s="4">
        <v>10.165013618987</v>
      </c>
      <c r="N22" s="4">
        <v>9.6767086341719999</v>
      </c>
      <c r="O22" s="4">
        <v>9.2974500008060001</v>
      </c>
      <c r="P22" s="4">
        <v>9.0532361941299992</v>
      </c>
      <c r="Q22" s="4">
        <v>8.830607131099999</v>
      </c>
      <c r="R22" s="4">
        <v>8.590708095370001</v>
      </c>
      <c r="S22" s="4">
        <v>8.3116109403299987</v>
      </c>
      <c r="T22" s="4">
        <v>7.9129076885269996</v>
      </c>
      <c r="U22" s="4">
        <v>7.377590728455</v>
      </c>
      <c r="V22" s="4">
        <v>7.4120044128959996</v>
      </c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4" x14ac:dyDescent="0.2">
      <c r="A23" s="3" t="str">
        <f>SUBSTITUTE(A9,"EEA-32","EU-27")</f>
        <v xml:space="preserve">   EU-27 NMVOC index</v>
      </c>
      <c r="B23" s="4">
        <f t="shared" ref="B23:V23" si="7">B22/$B22*100</f>
        <v>100</v>
      </c>
      <c r="C23" s="4">
        <f t="shared" si="7"/>
        <v>95.946716680820757</v>
      </c>
      <c r="D23" s="4">
        <f t="shared" si="7"/>
        <v>92.147871958024169</v>
      </c>
      <c r="E23" s="4">
        <f t="shared" si="7"/>
        <v>88.582415154996596</v>
      </c>
      <c r="F23" s="4">
        <f t="shared" si="7"/>
        <v>82.302588140098294</v>
      </c>
      <c r="G23" s="4">
        <f t="shared" si="7"/>
        <v>78.91821789883241</v>
      </c>
      <c r="H23" s="4">
        <f t="shared" si="7"/>
        <v>77.765540200901057</v>
      </c>
      <c r="I23" s="4">
        <f t="shared" si="7"/>
        <v>75.54533898673516</v>
      </c>
      <c r="J23" s="4">
        <f t="shared" si="7"/>
        <v>72.738371672785433</v>
      </c>
      <c r="K23" s="4">
        <f t="shared" si="7"/>
        <v>69.563546750801819</v>
      </c>
      <c r="L23" s="4">
        <f t="shared" si="7"/>
        <v>63.907218343155982</v>
      </c>
      <c r="M23" s="4">
        <f t="shared" si="7"/>
        <v>60.723006755479794</v>
      </c>
      <c r="N23" s="4">
        <f t="shared" si="7"/>
        <v>57.806006542487395</v>
      </c>
      <c r="O23" s="4">
        <f t="shared" si="7"/>
        <v>55.540419360888251</v>
      </c>
      <c r="P23" s="4">
        <f t="shared" si="7"/>
        <v>54.081552979748459</v>
      </c>
      <c r="Q23" s="4">
        <f t="shared" si="7"/>
        <v>52.751627944224111</v>
      </c>
      <c r="R23" s="4">
        <f t="shared" si="7"/>
        <v>51.318536822727168</v>
      </c>
      <c r="S23" s="4">
        <f t="shared" si="7"/>
        <v>49.651286874407063</v>
      </c>
      <c r="T23" s="4">
        <f t="shared" si="7"/>
        <v>47.269542868925051</v>
      </c>
      <c r="U23" s="4">
        <f t="shared" si="7"/>
        <v>44.071705994210234</v>
      </c>
      <c r="V23" s="4">
        <f t="shared" si="7"/>
        <v>44.277283917774298</v>
      </c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4" x14ac:dyDescent="0.2">
      <c r="A24" s="3" t="str">
        <f>SUBSTITUTE(A22,"EU-27 ","")&amp;" Gothenburg Target Path"</f>
        <v xml:space="preserve">   NMVOC Gothenburg Target Path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f>Q23</f>
        <v>52.751627944224111</v>
      </c>
      <c r="R24" s="4">
        <f t="shared" ref="R24:AF24" si="8">Q24-($Q24-$AF25)/($AF$3-$Q$3)</f>
        <v>51.757037473699491</v>
      </c>
      <c r="S24" s="4">
        <f t="shared" si="8"/>
        <v>50.76244700317487</v>
      </c>
      <c r="T24" s="4">
        <f t="shared" si="8"/>
        <v>49.767856532650249</v>
      </c>
      <c r="U24" s="4">
        <f t="shared" si="8"/>
        <v>48.773266062125629</v>
      </c>
      <c r="V24" s="4">
        <f t="shared" si="8"/>
        <v>47.778675591601008</v>
      </c>
      <c r="W24" s="4">
        <f t="shared" si="8"/>
        <v>46.784085121076387</v>
      </c>
      <c r="X24" s="4">
        <f t="shared" si="8"/>
        <v>45.789494650551767</v>
      </c>
      <c r="Y24" s="4">
        <f t="shared" si="8"/>
        <v>44.794904180027146</v>
      </c>
      <c r="Z24" s="4">
        <f t="shared" si="8"/>
        <v>43.800313709502525</v>
      </c>
      <c r="AA24" s="4">
        <f t="shared" si="8"/>
        <v>42.805723238977905</v>
      </c>
      <c r="AB24" s="4">
        <f t="shared" si="8"/>
        <v>41.811132768453284</v>
      </c>
      <c r="AC24" s="4">
        <f t="shared" si="8"/>
        <v>40.816542297928663</v>
      </c>
      <c r="AD24" s="4">
        <f t="shared" si="8"/>
        <v>39.821951827404042</v>
      </c>
      <c r="AE24" s="4">
        <f t="shared" si="8"/>
        <v>38.827361356879422</v>
      </c>
      <c r="AF24" s="4">
        <f t="shared" si="8"/>
        <v>37.832770886354801</v>
      </c>
    </row>
    <row r="25" spans="1:34" x14ac:dyDescent="0.2">
      <c r="A25" s="3" t="str">
        <f>SUBSTITUTE(A23,"EU-27 ","")&amp;" targets"</f>
        <v xml:space="preserve">   NMVOC index targets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v>52.855528178429324</v>
      </c>
      <c r="W25" s="4"/>
      <c r="X25" s="4"/>
      <c r="Y25" s="4"/>
      <c r="Z25" s="4"/>
      <c r="AA25" s="4"/>
      <c r="AB25" s="4"/>
      <c r="AC25" s="4"/>
      <c r="AD25" s="4"/>
      <c r="AE25" s="4"/>
      <c r="AF25" s="4">
        <v>37.832770886354837</v>
      </c>
    </row>
    <row r="26" spans="1:34" x14ac:dyDescent="0.2">
      <c r="A26" s="10" t="str">
        <f>A22&amp;" WM projections for 2010"</f>
        <v xml:space="preserve">   EU-27 NMVOC WM projections for 2010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4" x14ac:dyDescent="0.2">
      <c r="A27" s="3" t="str">
        <f>SUBSTITUTE(A10,"EEA-32","EU-27")</f>
        <v xml:space="preserve">   EU-27 CH4</v>
      </c>
      <c r="B27" s="4">
        <v>28.111571428571427</v>
      </c>
      <c r="C27" s="4">
        <v>27.435047619047616</v>
      </c>
      <c r="D27" s="4">
        <v>26.559809523809523</v>
      </c>
      <c r="E27" s="4">
        <v>26.119428571428575</v>
      </c>
      <c r="F27" s="4">
        <v>25.50238095238095</v>
      </c>
      <c r="G27" s="4">
        <v>25.422380952380951</v>
      </c>
      <c r="H27" s="4">
        <v>25.221666666666664</v>
      </c>
      <c r="I27" s="4">
        <v>24.639380952380954</v>
      </c>
      <c r="J27" s="4">
        <v>23.981380952380952</v>
      </c>
      <c r="K27" s="4">
        <v>23.504952380952382</v>
      </c>
      <c r="L27" s="4">
        <v>22.869809523809526</v>
      </c>
      <c r="M27" s="4">
        <v>22.316666666666666</v>
      </c>
      <c r="N27" s="4">
        <v>21.926095238095236</v>
      </c>
      <c r="O27" s="4">
        <v>21.463904761904764</v>
      </c>
      <c r="P27" s="4">
        <v>20.819809523809525</v>
      </c>
      <c r="Q27" s="4">
        <v>20.502238095238095</v>
      </c>
      <c r="R27" s="4">
        <v>20.188333333333333</v>
      </c>
      <c r="S27" s="4">
        <v>19.858095238095238</v>
      </c>
      <c r="T27" s="4">
        <v>19.652666666666669</v>
      </c>
      <c r="U27" s="4">
        <v>19.241666666666667</v>
      </c>
      <c r="V27" s="4">
        <v>19.080904761904762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H27" s="2">
        <f>B27*1.2</f>
        <v>33.733885714285712</v>
      </c>
    </row>
    <row r="28" spans="1:34" x14ac:dyDescent="0.2">
      <c r="A28" s="3" t="str">
        <f>SUBSTITUTE(A11,"EEA-32","EU-27")</f>
        <v xml:space="preserve">   EU-27 CH4 index</v>
      </c>
      <c r="B28" s="4">
        <f t="shared" ref="B28:V28" si="9">B27/$B27*100</f>
        <v>100</v>
      </c>
      <c r="C28" s="4">
        <f t="shared" si="9"/>
        <v>97.593432970324017</v>
      </c>
      <c r="D28" s="4">
        <f t="shared" si="9"/>
        <v>94.479988752301637</v>
      </c>
      <c r="E28" s="4">
        <f t="shared" si="9"/>
        <v>92.913441846519746</v>
      </c>
      <c r="F28" s="4">
        <f t="shared" si="9"/>
        <v>90.718446733509168</v>
      </c>
      <c r="G28" s="4">
        <f t="shared" si="9"/>
        <v>90.433866413254677</v>
      </c>
      <c r="H28" s="4">
        <f t="shared" si="9"/>
        <v>89.719874716901856</v>
      </c>
      <c r="I28" s="4">
        <f t="shared" si="9"/>
        <v>87.648536528763799</v>
      </c>
      <c r="J28" s="4">
        <f t="shared" si="9"/>
        <v>85.307863394670562</v>
      </c>
      <c r="K28" s="4">
        <f t="shared" si="9"/>
        <v>83.613085951726376</v>
      </c>
      <c r="L28" s="4">
        <f t="shared" si="9"/>
        <v>81.353721480562996</v>
      </c>
      <c r="M28" s="4">
        <f t="shared" si="9"/>
        <v>79.386051837660489</v>
      </c>
      <c r="N28" s="4">
        <f t="shared" si="9"/>
        <v>77.996690059846557</v>
      </c>
      <c r="O28" s="4">
        <f t="shared" si="9"/>
        <v>76.352561138185777</v>
      </c>
      <c r="P28" s="4">
        <f t="shared" si="9"/>
        <v>74.061350774041543</v>
      </c>
      <c r="Q28" s="4">
        <f t="shared" si="9"/>
        <v>72.931668538459846</v>
      </c>
      <c r="R28" s="4">
        <f t="shared" si="9"/>
        <v>71.815029567556493</v>
      </c>
      <c r="S28" s="4">
        <f t="shared" si="9"/>
        <v>70.640288781267842</v>
      </c>
      <c r="T28" s="4">
        <f t="shared" si="9"/>
        <v>69.909527173185765</v>
      </c>
      <c r="U28" s="4">
        <f t="shared" si="9"/>
        <v>68.447495777878288</v>
      </c>
      <c r="V28" s="4">
        <f t="shared" si="9"/>
        <v>67.875624848604971</v>
      </c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4" x14ac:dyDescent="0.2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4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4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3" spans="1:5" x14ac:dyDescent="0.2">
      <c r="C33" s="11"/>
      <c r="D33" s="11"/>
      <c r="E33" s="11"/>
    </row>
    <row r="34" spans="1:5" x14ac:dyDescent="0.2">
      <c r="A34" s="12" t="s">
        <v>6</v>
      </c>
    </row>
    <row r="35" spans="1:5" x14ac:dyDescent="0.2">
      <c r="A35" s="13" t="s">
        <v>7</v>
      </c>
      <c r="B35" s="2" t="s">
        <v>8</v>
      </c>
    </row>
    <row r="36" spans="1:5" x14ac:dyDescent="0.2">
      <c r="A36" s="1" t="s">
        <v>9</v>
      </c>
      <c r="B36" s="2" t="s">
        <v>10</v>
      </c>
    </row>
    <row r="37" spans="1:5" x14ac:dyDescent="0.2">
      <c r="A37" s="1" t="s">
        <v>11</v>
      </c>
      <c r="B37" s="2" t="s">
        <v>12</v>
      </c>
    </row>
    <row r="38" spans="1:5" x14ac:dyDescent="0.2">
      <c r="B38" s="14" t="s">
        <v>13</v>
      </c>
    </row>
    <row r="41" spans="1:5" x14ac:dyDescent="0.2">
      <c r="C41" s="15"/>
    </row>
    <row r="44" spans="1:5" x14ac:dyDescent="0.2">
      <c r="C44" s="15"/>
    </row>
    <row r="45" spans="1:5" x14ac:dyDescent="0.2">
      <c r="C45" s="1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 data</vt:lpstr>
      <vt:lpstr>Fig1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2012-12-03T16:47:01Z</dcterms:created>
  <dcterms:modified xsi:type="dcterms:W3CDTF">2012-12-04T12:57:32Z</dcterms:modified>
</cp:coreProperties>
</file>