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820" windowHeight="6105" tabRatio="648" activeTab="3"/>
  </bookViews>
  <sheets>
    <sheet name="Eurostat_Data2009" sheetId="1" r:id="rId1"/>
    <sheet name="EffTotal" sheetId="2" r:id="rId2"/>
    <sheet name="EffPublic" sheetId="3" r:id="rId3"/>
    <sheet name="EffAuto" sheetId="4" r:id="rId4"/>
    <sheet name="Fig1a EffTotal" sheetId="5" r:id="rId5"/>
    <sheet name="Fig1b EffPublic" sheetId="6" r:id="rId6"/>
    <sheet name="Fig1c EffAuto" sheetId="7" r:id="rId7"/>
    <sheet name="Fig2 EffEU27" sheetId="8" r:id="rId8"/>
  </sheets>
  <definedNames/>
  <calcPr fullCalcOnLoad="1"/>
</workbook>
</file>

<file path=xl/comments2.xml><?xml version="1.0" encoding="utf-8"?>
<comments xmlns="http://schemas.openxmlformats.org/spreadsheetml/2006/main">
  <authors>
    <author>Benno Schepers</author>
  </authors>
  <commentList>
    <comment ref="B40" authorId="0">
      <text>
        <r>
          <rPr>
            <b/>
            <sz val="8"/>
            <rFont val="Tahoma"/>
            <family val="0"/>
          </rPr>
          <t>excludes norway , and any other country where efficiencies are higher than 100% in either 1990 or in 2007</t>
        </r>
      </text>
    </comment>
  </commentList>
</comments>
</file>

<file path=xl/comments3.xml><?xml version="1.0" encoding="utf-8"?>
<comments xmlns="http://schemas.openxmlformats.org/spreadsheetml/2006/main">
  <authors>
    <author>Benno Schepers</author>
  </authors>
  <commentList>
    <comment ref="B39" authorId="0">
      <text>
        <r>
          <rPr>
            <b/>
            <sz val="8"/>
            <rFont val="Tahoma"/>
            <family val="0"/>
          </rPr>
          <t>Includes luxembourg in 1990</t>
        </r>
      </text>
    </comment>
    <comment ref="B40" authorId="0">
      <text>
        <r>
          <rPr>
            <b/>
            <sz val="8"/>
            <rFont val="Tahoma"/>
            <family val="0"/>
          </rPr>
          <t>includes luxembourg in 1990 and excludes norway and switzerland; and any other country where efficiencies are higher than 100% in either 1990 or in 2007</t>
        </r>
      </text>
    </comment>
  </commentList>
</comments>
</file>

<file path=xl/comments4.xml><?xml version="1.0" encoding="utf-8"?>
<comments xmlns="http://schemas.openxmlformats.org/spreadsheetml/2006/main">
  <authors>
    <author>Benno Schepers</author>
    <author>lw</author>
    <author>fernandez</author>
  </authors>
  <commentList>
    <comment ref="B22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No data</t>
        </r>
      </text>
    </comment>
    <comment ref="B27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No data</t>
        </r>
      </text>
    </comment>
    <comment ref="B10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No data</t>
        </r>
      </text>
    </comment>
    <comment ref="B19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Efficiencies &gt;100%</t>
        </r>
      </text>
    </comment>
    <comment ref="B8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Efficiencies &gt;100%</t>
        </r>
      </text>
    </comment>
    <comment ref="B24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Efficiencies &gt;100%</t>
        </r>
      </text>
    </comment>
    <comment ref="B25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Efficiencies &gt;100%</t>
        </r>
      </text>
    </comment>
    <comment ref="B32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Efficiencies &gt;100%</t>
        </r>
      </text>
    </comment>
    <comment ref="B45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Efficiencies &gt;100%</t>
        </r>
      </text>
    </comment>
    <comment ref="B56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Efficiencies &gt;100%</t>
        </r>
      </text>
    </comment>
    <comment ref="B59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No data</t>
        </r>
      </text>
    </comment>
    <comment ref="B64" authorId="0">
      <text>
        <r>
          <rPr>
            <b/>
            <sz val="8"/>
            <rFont val="Tahoma"/>
            <family val="0"/>
          </rPr>
          <t xml:space="preserve">Benno Schepers:
</t>
        </r>
        <r>
          <rPr>
            <sz val="8"/>
            <rFont val="Tahoma"/>
            <family val="2"/>
          </rPr>
          <t>No data</t>
        </r>
      </text>
    </comment>
    <comment ref="B47" authorId="1">
      <text>
        <r>
          <rPr>
            <b/>
            <sz val="8"/>
            <rFont val="Tahoma"/>
            <family val="0"/>
          </rPr>
          <t>lw:</t>
        </r>
        <r>
          <rPr>
            <sz val="8"/>
            <rFont val="Tahoma"/>
            <family val="0"/>
          </rPr>
          <t xml:space="preserve">
No data</t>
        </r>
      </text>
    </comment>
    <comment ref="B61" authorId="1">
      <text>
        <r>
          <rPr>
            <b/>
            <sz val="8"/>
            <rFont val="Tahoma"/>
            <family val="0"/>
          </rPr>
          <t>lw:</t>
        </r>
        <r>
          <rPr>
            <sz val="8"/>
            <rFont val="Tahoma"/>
            <family val="0"/>
          </rPr>
          <t xml:space="preserve">
Efficiencies &gt;100%</t>
        </r>
      </text>
    </comment>
    <comment ref="B62" authorId="1">
      <text>
        <r>
          <rPr>
            <b/>
            <sz val="8"/>
            <rFont val="Tahoma"/>
            <family val="0"/>
          </rPr>
          <t>lw:</t>
        </r>
        <r>
          <rPr>
            <sz val="8"/>
            <rFont val="Tahoma"/>
            <family val="0"/>
          </rPr>
          <t xml:space="preserve">
Efficiencies &gt;100%</t>
        </r>
      </text>
    </comment>
    <comment ref="B69" authorId="1">
      <text>
        <r>
          <rPr>
            <b/>
            <sz val="8"/>
            <rFont val="Tahoma"/>
            <family val="0"/>
          </rPr>
          <t>lw:</t>
        </r>
        <r>
          <rPr>
            <sz val="8"/>
            <rFont val="Tahoma"/>
            <family val="0"/>
          </rPr>
          <t xml:space="preserve">
Efficiencies &gt;100%</t>
        </r>
      </text>
    </comment>
    <comment ref="B29" authorId="1">
      <text>
        <r>
          <rPr>
            <b/>
            <sz val="8"/>
            <rFont val="Tahoma"/>
            <family val="0"/>
          </rPr>
          <t>lw:</t>
        </r>
        <r>
          <rPr>
            <sz val="8"/>
            <rFont val="Tahoma"/>
            <family val="0"/>
          </rPr>
          <t xml:space="preserve">
No data available for 1990 - 1993</t>
        </r>
      </text>
    </comment>
    <comment ref="B39" authorId="2">
      <text>
        <r>
          <rPr>
            <b/>
            <sz val="8"/>
            <rFont val="Tahoma"/>
            <family val="0"/>
          </rPr>
          <t>fernandez:</t>
        </r>
        <r>
          <rPr>
            <sz val="8"/>
            <rFont val="Tahoma"/>
            <family val="0"/>
          </rPr>
          <t xml:space="preserve">
they had calculated the efficiency of austria and not the EU's.</t>
        </r>
      </text>
    </comment>
  </commentList>
</comments>
</file>

<file path=xl/sharedStrings.xml><?xml version="1.0" encoding="utf-8"?>
<sst xmlns="http://schemas.openxmlformats.org/spreadsheetml/2006/main" count="1051" uniqueCount="175">
  <si>
    <t>time</t>
  </si>
  <si>
    <t>geo</t>
  </si>
  <si>
    <t>eu27</t>
  </si>
  <si>
    <t>European Union (27 countries)</t>
  </si>
  <si>
    <t>be</t>
  </si>
  <si>
    <t>Belgium</t>
  </si>
  <si>
    <t>bg</t>
  </si>
  <si>
    <t>Bulgaria</t>
  </si>
  <si>
    <t>cz</t>
  </si>
  <si>
    <t>Czech Republic</t>
  </si>
  <si>
    <t>dk</t>
  </si>
  <si>
    <t>Denmark</t>
  </si>
  <si>
    <t>de</t>
  </si>
  <si>
    <t>ee</t>
  </si>
  <si>
    <t>Estonia</t>
  </si>
  <si>
    <t>ie</t>
  </si>
  <si>
    <t>Ireland</t>
  </si>
  <si>
    <t>gr</t>
  </si>
  <si>
    <t>Greece</t>
  </si>
  <si>
    <t>es</t>
  </si>
  <si>
    <t>Spain</t>
  </si>
  <si>
    <t>fr</t>
  </si>
  <si>
    <t>France</t>
  </si>
  <si>
    <t>it</t>
  </si>
  <si>
    <t>Italy</t>
  </si>
  <si>
    <t>cy</t>
  </si>
  <si>
    <t>Cyprus</t>
  </si>
  <si>
    <t>lv</t>
  </si>
  <si>
    <t>Latvia</t>
  </si>
  <si>
    <t>lt</t>
  </si>
  <si>
    <t>Lithuania</t>
  </si>
  <si>
    <t>lu</t>
  </si>
  <si>
    <t>hu</t>
  </si>
  <si>
    <t>Hungary</t>
  </si>
  <si>
    <t>mt</t>
  </si>
  <si>
    <t>Malta</t>
  </si>
  <si>
    <t>nl</t>
  </si>
  <si>
    <t>Netherlands</t>
  </si>
  <si>
    <t>at</t>
  </si>
  <si>
    <t>Austria</t>
  </si>
  <si>
    <t>pl</t>
  </si>
  <si>
    <t>Poland</t>
  </si>
  <si>
    <t>pt</t>
  </si>
  <si>
    <t>Portugal</t>
  </si>
  <si>
    <t>ro</t>
  </si>
  <si>
    <t>Romania</t>
  </si>
  <si>
    <t>si</t>
  </si>
  <si>
    <t>Slovenia</t>
  </si>
  <si>
    <t>sk</t>
  </si>
  <si>
    <t>Slovakia</t>
  </si>
  <si>
    <t>fi</t>
  </si>
  <si>
    <t>Finland</t>
  </si>
  <si>
    <t>se</t>
  </si>
  <si>
    <t>Sweden</t>
  </si>
  <si>
    <t>uk</t>
  </si>
  <si>
    <t>United Kingdom</t>
  </si>
  <si>
    <t>tr</t>
  </si>
  <si>
    <t>Turkey</t>
  </si>
  <si>
    <t>is</t>
  </si>
  <si>
    <t>Iceland</t>
  </si>
  <si>
    <t>no</t>
  </si>
  <si>
    <t>Norway</t>
  </si>
  <si>
    <t>ch</t>
  </si>
  <si>
    <t>Switzerland</t>
  </si>
  <si>
    <t>Germany</t>
  </si>
  <si>
    <t>Luxembourg</t>
  </si>
  <si>
    <t>EU27</t>
  </si>
  <si>
    <t>EEA</t>
  </si>
  <si>
    <t>diff</t>
  </si>
  <si>
    <t>Efficiency of electricity and heat producttion from conventional thermal plants - Autoproducers</t>
  </si>
  <si>
    <t>2000-2001</t>
  </si>
  <si>
    <t>2001-2002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</si>
  <si>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</si>
  <si>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</si>
  <si>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</si>
  <si>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</si>
  <si>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</si>
  <si>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</si>
  <si>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</si>
  <si>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</si>
  <si>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</si>
  <si>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</si>
  <si>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2002-2003</t>
  </si>
  <si>
    <t>2003-2004</t>
  </si>
  <si>
    <t>2004-2005</t>
  </si>
  <si>
    <t>2005-2006</t>
  </si>
  <si>
    <t>DS-073190-table: nrg_105a - Supply, transformation, consumption - electricity  - annual data</t>
  </si>
  <si>
    <t/>
  </si>
  <si>
    <t>Extracted on</t>
  </si>
  <si>
    <t>INDICATORS</t>
  </si>
  <si>
    <t>VALUE</t>
  </si>
  <si>
    <t>Energy indicator</t>
  </si>
  <si>
    <t>101101 - Output from conventional thermal power stations</t>
  </si>
  <si>
    <t>Products</t>
  </si>
  <si>
    <t>6000 - Electrical Energy</t>
  </si>
  <si>
    <t>Unit</t>
  </si>
  <si>
    <t>1000TOE - Thousand tonnes of oil equivalent (TOE)</t>
  </si>
  <si>
    <t>geo/time</t>
  </si>
  <si>
    <t>1990A00</t>
  </si>
  <si>
    <t>1991A00</t>
  </si>
  <si>
    <t>1992A00</t>
  </si>
  <si>
    <t>1993A00</t>
  </si>
  <si>
    <t>1994A00</t>
  </si>
  <si>
    <t>1995A00</t>
  </si>
  <si>
    <t>1996A00</t>
  </si>
  <si>
    <t>1997A00</t>
  </si>
  <si>
    <t>1998A00</t>
  </si>
  <si>
    <t>1999A00</t>
  </si>
  <si>
    <t>2000A00</t>
  </si>
  <si>
    <t>2001A00</t>
  </si>
  <si>
    <t>2002A00</t>
  </si>
  <si>
    <t>2003A00</t>
  </si>
  <si>
    <t>2004A00</t>
  </si>
  <si>
    <t>2005A00</t>
  </si>
  <si>
    <t>2006A00</t>
  </si>
  <si>
    <t>2007A00</t>
  </si>
  <si>
    <t>AT Austria</t>
  </si>
  <si>
    <t>BE Belgium</t>
  </si>
  <si>
    <t>BG Bulgaria</t>
  </si>
  <si>
    <t>CH Switzerland</t>
  </si>
  <si>
    <t>CY Cyprus</t>
  </si>
  <si>
    <t>CZ Czech Republic</t>
  </si>
  <si>
    <t>DE Germany (including ex-GDR from 1991)</t>
  </si>
  <si>
    <t>DK Denmark</t>
  </si>
  <si>
    <t>EE Estonia</t>
  </si>
  <si>
    <t>ES Spain</t>
  </si>
  <si>
    <t>EU27 European Union (27 countries)</t>
  </si>
  <si>
    <t>FI Finland</t>
  </si>
  <si>
    <t>FR France</t>
  </si>
  <si>
    <t>GR Greece</t>
  </si>
  <si>
    <t>HU Hungary</t>
  </si>
  <si>
    <t>IE Ireland</t>
  </si>
  <si>
    <t>IS Iceland</t>
  </si>
  <si>
    <t>IT Italy</t>
  </si>
  <si>
    <t>LT Lithuania</t>
  </si>
  <si>
    <t>LU Luxembourg (Grand-Duché)</t>
  </si>
  <si>
    <t>LV Latvia</t>
  </si>
  <si>
    <t>MT Malta</t>
  </si>
  <si>
    <t>NL Netherlands</t>
  </si>
  <si>
    <t>NO Norway</t>
  </si>
  <si>
    <t>PL Poland</t>
  </si>
  <si>
    <t>PT Portugal</t>
  </si>
  <si>
    <t>RO Romania</t>
  </si>
  <si>
    <t>SE Sweden</t>
  </si>
  <si>
    <t>SI Slovenia</t>
  </si>
  <si>
    <t>SK Slovakia</t>
  </si>
  <si>
    <t>TR Turkey</t>
  </si>
  <si>
    <t>UK United Kingdom</t>
  </si>
  <si>
    <t>101121 - Output from public thermal power stations</t>
  </si>
  <si>
    <t>101122 - Output from autoproducer thermal power stations</t>
  </si>
  <si>
    <t>DS-073192-table: nrg_106a - Supply, transformation, consumption - heat - annual data</t>
  </si>
  <si>
    <t>5200 - Derived Heat</t>
  </si>
  <si>
    <t>DS-073180-table: nrg_100a - Supply, transformation, consumption - all products - annual data</t>
  </si>
  <si>
    <t>101001 - Input to conventional thermal power stations</t>
  </si>
  <si>
    <t>0000 - All Products</t>
  </si>
  <si>
    <t>101021 - Input to public thermal power stations</t>
  </si>
  <si>
    <t>101022 - Input to autoproducer thermal power stations</t>
  </si>
  <si>
    <t>2006-2007</t>
  </si>
  <si>
    <t>EU15</t>
  </si>
  <si>
    <t>EU12 New member states</t>
  </si>
  <si>
    <t>DS-073180-Supply, transformation, consumption - all products - annual data</t>
  </si>
  <si>
    <t>Thousand tonnes of oil equivalent (TOE)</t>
  </si>
  <si>
    <t>Input to district heating plants</t>
  </si>
  <si>
    <t>Germany (including ex-GDR from 1991)</t>
  </si>
  <si>
    <t>Luxembourg (Grand-Duché)</t>
  </si>
  <si>
    <t>Output from district heating plants</t>
  </si>
  <si>
    <t>Efficiency of electricity and heat production from conventional thermal plants - Total (including district heating)</t>
  </si>
  <si>
    <t>Efficiency of electricity and heat producttion from conventional thermal plants - Public (including district heating)</t>
  </si>
  <si>
    <t>Efficiencies from district heating plants</t>
  </si>
  <si>
    <t>%</t>
  </si>
  <si>
    <t>check</t>
  </si>
  <si>
    <t>EU27 (public+district)</t>
  </si>
  <si>
    <t>EU27 (total+district)</t>
  </si>
  <si>
    <t>EEA (total+district)-Norway</t>
  </si>
  <si>
    <t>EEA (public+district)-Norway-Switzerland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</si>
</sst>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%"/>
    <numFmt numFmtId="173" formatCode="yyyy/mm/dd\ hh:mm:ss"/>
    <numFmt numFmtId="174" formatCode="0.0"/>
    <numFmt numFmtId="175" formatCode="yyyy\-mm\-dd\ hh:mm:ss"/>
    <numFmt numFmtId="176" formatCode="#0"/>
    <numFmt numFmtId="177" formatCode="0.00000"/>
    <numFmt numFmtId="178" formatCode="0.0000"/>
    <numFmt numFmtId="179" formatCode="0.000%"/>
  </numFmts>
  <fonts count="22">
    <font>
      <sz val="10"/>
      <name val="Arial"/>
      <family val="0"/>
    </font>
    <font>
      <sz val="8"/>
      <name val="Arial"/>
      <family val="0"/>
    </font>
    <font>
      <sz val="9.5"/>
      <name val="Arial"/>
      <family val="0"/>
    </font>
    <font>
      <b/>
      <sz val="12"/>
      <name val="Arial"/>
      <family val="0"/>
    </font>
    <font>
      <sz val="10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Trebuchet MS"/>
      <family val="0"/>
    </font>
    <font>
      <b/>
      <sz val="8"/>
      <color indexed="12"/>
      <name val="Arial"/>
      <family val="0"/>
    </font>
    <font>
      <sz val="8"/>
      <name val="Trebuchet MS"/>
      <family val="0"/>
    </font>
    <font>
      <b/>
      <sz val="8"/>
      <name val="Trebuchet MS"/>
      <family val="2"/>
    </font>
    <font>
      <i/>
      <sz val="8"/>
      <color indexed="10"/>
      <name val="Trebuchet MS"/>
      <family val="2"/>
    </font>
    <font>
      <i/>
      <sz val="8"/>
      <name val="Trebuchet MS"/>
      <family val="2"/>
    </font>
    <font>
      <sz val="8"/>
      <color indexed="10"/>
      <name val="Trebuchet MS"/>
      <family val="2"/>
    </font>
    <font>
      <sz val="10.5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i/>
      <sz val="8"/>
      <color indexed="55"/>
      <name val="Trebuchet MS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</cellStyleXfs>
  <cellXfs count="76">
    <xf numFmtId="0" fontId="0" fillId="0" borderId="0" xfId="0" applyAlignment="1">
      <alignment/>
    </xf>
    <xf numFmtId="0" fontId="10" fillId="0" borderId="0" xfId="22" applyNumberFormat="1" applyFont="1" applyFill="1" applyBorder="1" applyAlignment="1">
      <alignment horizontal="left"/>
      <protection/>
    </xf>
    <xf numFmtId="0" fontId="11" fillId="0" borderId="0" xfId="22" applyNumberFormat="1" applyFont="1" applyFill="1" applyBorder="1" applyAlignment="1">
      <alignment/>
      <protection/>
    </xf>
    <xf numFmtId="0" fontId="11" fillId="0" borderId="0" xfId="22" applyNumberFormat="1" applyFont="1" applyFill="1" applyBorder="1" applyAlignment="1">
      <alignment horizontal="left"/>
      <protection/>
    </xf>
    <xf numFmtId="173" fontId="11" fillId="0" borderId="0" xfId="22" applyNumberFormat="1" applyFont="1" applyFill="1" applyBorder="1" applyAlignment="1">
      <alignment horizontal="left"/>
      <protection/>
    </xf>
    <xf numFmtId="0" fontId="11" fillId="2" borderId="1" xfId="22" applyNumberFormat="1" applyFont="1" applyFill="1" applyBorder="1" applyAlignment="1">
      <alignment horizontal="left" shrinkToFit="1"/>
      <protection/>
    </xf>
    <xf numFmtId="0" fontId="11" fillId="2" borderId="1" xfId="22" applyNumberFormat="1" applyFont="1" applyFill="1" applyBorder="1" applyAlignment="1">
      <alignment horizontal="center" shrinkToFit="1"/>
      <protection/>
    </xf>
    <xf numFmtId="0" fontId="11" fillId="0" borderId="1" xfId="22" applyNumberFormat="1" applyFont="1" applyFill="1" applyBorder="1" applyAlignment="1">
      <alignment/>
      <protection/>
    </xf>
    <xf numFmtId="0" fontId="11" fillId="0" borderId="0" xfId="22" applyFont="1" applyAlignment="1">
      <alignment horizontal="left"/>
      <protection/>
    </xf>
    <xf numFmtId="0" fontId="11" fillId="0" borderId="0" xfId="22" applyFont="1">
      <alignment/>
      <protection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72" fontId="11" fillId="0" borderId="0" xfId="21" applyNumberFormat="1" applyFont="1" applyFill="1" applyBorder="1" applyAlignment="1">
      <alignment/>
    </xf>
    <xf numFmtId="172" fontId="11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/>
    </xf>
    <xf numFmtId="172" fontId="15" fillId="0" borderId="0" xfId="21" applyNumberFormat="1" applyFont="1" applyFill="1" applyBorder="1" applyAlignment="1">
      <alignment/>
    </xf>
    <xf numFmtId="172" fontId="13" fillId="0" borderId="0" xfId="0" applyNumberFormat="1" applyFont="1" applyAlignment="1">
      <alignment/>
    </xf>
    <xf numFmtId="172" fontId="11" fillId="0" borderId="0" xfId="0" applyNumberFormat="1" applyFont="1" applyFill="1" applyBorder="1" applyAlignment="1">
      <alignment/>
    </xf>
    <xf numFmtId="0" fontId="11" fillId="0" borderId="3" xfId="0" applyFont="1" applyFill="1" applyBorder="1" applyAlignment="1">
      <alignment/>
    </xf>
    <xf numFmtId="172" fontId="11" fillId="0" borderId="3" xfId="21" applyNumberFormat="1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9" fontId="1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172" fontId="15" fillId="0" borderId="0" xfId="0" applyNumberFormat="1" applyFont="1" applyFill="1" applyBorder="1" applyAlignment="1">
      <alignment/>
    </xf>
    <xf numFmtId="9" fontId="15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172" fontId="11" fillId="0" borderId="3" xfId="0" applyNumberFormat="1" applyFont="1" applyFill="1" applyBorder="1" applyAlignment="1">
      <alignment/>
    </xf>
    <xf numFmtId="9" fontId="11" fillId="0" borderId="3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72" fontId="13" fillId="0" borderId="0" xfId="21" applyNumberFormat="1" applyFont="1" applyFill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72" fontId="14" fillId="0" borderId="0" xfId="21" applyNumberFormat="1" applyFont="1" applyFill="1" applyBorder="1" applyAlignment="1">
      <alignment/>
    </xf>
    <xf numFmtId="172" fontId="14" fillId="0" borderId="0" xfId="0" applyNumberFormat="1" applyFont="1" applyAlignment="1">
      <alignment/>
    </xf>
    <xf numFmtId="0" fontId="15" fillId="0" borderId="1" xfId="22" applyNumberFormat="1" applyFont="1" applyFill="1" applyBorder="1" applyAlignment="1">
      <alignment/>
      <protection/>
    </xf>
    <xf numFmtId="0" fontId="11" fillId="0" borderId="2" xfId="0" applyFont="1" applyBorder="1" applyAlignment="1">
      <alignment/>
    </xf>
    <xf numFmtId="172" fontId="11" fillId="0" borderId="0" xfId="21" applyNumberFormat="1" applyFont="1" applyFill="1" applyBorder="1" applyAlignment="1">
      <alignment horizontal="right"/>
    </xf>
    <xf numFmtId="9" fontId="11" fillId="0" borderId="0" xfId="21" applyNumberFormat="1" applyFont="1" applyFill="1" applyBorder="1" applyAlignment="1">
      <alignment horizontal="right"/>
    </xf>
    <xf numFmtId="9" fontId="11" fillId="0" borderId="0" xfId="21" applyFont="1" applyAlignment="1">
      <alignment/>
    </xf>
    <xf numFmtId="0" fontId="11" fillId="0" borderId="0" xfId="0" applyFont="1" applyBorder="1" applyAlignment="1">
      <alignment/>
    </xf>
    <xf numFmtId="0" fontId="11" fillId="0" borderId="3" xfId="0" applyFont="1" applyBorder="1" applyAlignment="1">
      <alignment/>
    </xf>
    <xf numFmtId="9" fontId="11" fillId="0" borderId="0" xfId="21" applyFont="1" applyBorder="1" applyAlignment="1">
      <alignment/>
    </xf>
    <xf numFmtId="172" fontId="11" fillId="0" borderId="0" xfId="21" applyNumberFormat="1" applyFont="1" applyAlignment="1">
      <alignment/>
    </xf>
    <xf numFmtId="9" fontId="11" fillId="0" borderId="0" xfId="21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12" fillId="0" borderId="4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172" fontId="9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12" fillId="3" borderId="0" xfId="22" applyNumberFormat="1" applyFont="1" applyFill="1" applyBorder="1" applyAlignment="1">
      <alignment/>
      <protection/>
    </xf>
    <xf numFmtId="0" fontId="0" fillId="2" borderId="5" xfId="0" applyNumberFormat="1" applyFont="1" applyFill="1" applyBorder="1" applyAlignment="1">
      <alignment/>
    </xf>
    <xf numFmtId="176" fontId="0" fillId="0" borderId="5" xfId="0" applyNumberFormat="1" applyFont="1" applyFill="1" applyBorder="1" applyAlignment="1">
      <alignment/>
    </xf>
    <xf numFmtId="0" fontId="0" fillId="0" borderId="5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1" fillId="0" borderId="0" xfId="22" applyFont="1" applyFill="1" applyBorder="1">
      <alignment/>
      <protection/>
    </xf>
    <xf numFmtId="0" fontId="10" fillId="0" borderId="0" xfId="0" applyNumberFormat="1" applyFont="1" applyFill="1" applyBorder="1" applyAlignment="1">
      <alignment/>
    </xf>
    <xf numFmtId="2" fontId="19" fillId="0" borderId="1" xfId="0" applyNumberFormat="1" applyFont="1" applyFill="1" applyBorder="1" applyAlignment="1">
      <alignment/>
    </xf>
    <xf numFmtId="2" fontId="19" fillId="0" borderId="5" xfId="0" applyNumberFormat="1" applyFont="1" applyFill="1" applyBorder="1" applyAlignment="1">
      <alignment/>
    </xf>
    <xf numFmtId="9" fontId="0" fillId="0" borderId="1" xfId="21" applyFont="1" applyFill="1" applyBorder="1" applyAlignment="1">
      <alignment/>
    </xf>
    <xf numFmtId="172" fontId="15" fillId="0" borderId="0" xfId="0" applyNumberFormat="1" applyFont="1" applyAlignment="1">
      <alignment/>
    </xf>
    <xf numFmtId="0" fontId="20" fillId="0" borderId="0" xfId="22" applyFont="1" applyAlignment="1">
      <alignment horizontal="left"/>
      <protection/>
    </xf>
    <xf numFmtId="0" fontId="20" fillId="0" borderId="0" xfId="22" applyFont="1">
      <alignment/>
      <protection/>
    </xf>
    <xf numFmtId="172" fontId="20" fillId="0" borderId="0" xfId="21" applyNumberFormat="1" applyFont="1" applyAlignment="1">
      <alignment/>
    </xf>
    <xf numFmtId="179" fontId="20" fillId="0" borderId="0" xfId="22" applyNumberFormat="1" applyFont="1">
      <alignment/>
      <protection/>
    </xf>
    <xf numFmtId="172" fontId="11" fillId="3" borderId="0" xfId="0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ard_EN_19_ Eurostat" xfId="22"/>
  </cellStyles>
  <dxfs count="2">
    <dxf>
      <font>
        <b/>
        <i val="0"/>
      </font>
      <fill>
        <patternFill>
          <bgColor rgb="FFFF6600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1675"/>
          <c:w val="0.9405"/>
          <c:h val="0.90875"/>
        </c:manualLayout>
      </c:layout>
      <c:barChart>
        <c:barDir val="col"/>
        <c:grouping val="clustered"/>
        <c:varyColors val="0"/>
        <c:ser>
          <c:idx val="1"/>
          <c:order val="0"/>
          <c:tx>
            <c:v>1990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EffTotal!$B$87:$B$120</c:f>
              <c:strCache>
                <c:ptCount val="34"/>
                <c:pt idx="0">
                  <c:v>Romania</c:v>
                </c:pt>
                <c:pt idx="1">
                  <c:v>Luxembourg</c:v>
                </c:pt>
                <c:pt idx="2">
                  <c:v>Lithuania</c:v>
                </c:pt>
                <c:pt idx="3">
                  <c:v>Slovakia</c:v>
                </c:pt>
                <c:pt idx="4">
                  <c:v>Netherlands</c:v>
                </c:pt>
                <c:pt idx="5">
                  <c:v>Turkey</c:v>
                </c:pt>
                <c:pt idx="6">
                  <c:v>Italy</c:v>
                </c:pt>
                <c:pt idx="7">
                  <c:v>Belgium</c:v>
                </c:pt>
                <c:pt idx="8">
                  <c:v>Switzerland</c:v>
                </c:pt>
                <c:pt idx="9">
                  <c:v>Austria</c:v>
                </c:pt>
                <c:pt idx="10">
                  <c:v>Latvia</c:v>
                </c:pt>
                <c:pt idx="11">
                  <c:v>Portugal</c:v>
                </c:pt>
                <c:pt idx="12">
                  <c:v>Spain</c:v>
                </c:pt>
                <c:pt idx="13">
                  <c:v>Ireland</c:v>
                </c:pt>
                <c:pt idx="14">
                  <c:v>United Kingdom</c:v>
                </c:pt>
                <c:pt idx="15">
                  <c:v>Denmark</c:v>
                </c:pt>
                <c:pt idx="16">
                  <c:v>Finland</c:v>
                </c:pt>
                <c:pt idx="17">
                  <c:v>Slovenia</c:v>
                </c:pt>
                <c:pt idx="19">
                  <c:v>EEA</c:v>
                </c:pt>
                <c:pt idx="20">
                  <c:v>EU27</c:v>
                </c:pt>
                <c:pt idx="22">
                  <c:v>Sweden</c:v>
                </c:pt>
                <c:pt idx="23">
                  <c:v>Cyprus</c:v>
                </c:pt>
                <c:pt idx="24">
                  <c:v>Hungary</c:v>
                </c:pt>
                <c:pt idx="25">
                  <c:v>Greece</c:v>
                </c:pt>
                <c:pt idx="26">
                  <c:v>Czech Republic</c:v>
                </c:pt>
                <c:pt idx="27">
                  <c:v>Malta</c:v>
                </c:pt>
                <c:pt idx="28">
                  <c:v>Germany</c:v>
                </c:pt>
                <c:pt idx="29">
                  <c:v>France</c:v>
                </c:pt>
                <c:pt idx="30">
                  <c:v>Poland</c:v>
                </c:pt>
                <c:pt idx="31">
                  <c:v>Estonia</c:v>
                </c:pt>
                <c:pt idx="32">
                  <c:v>Iceland</c:v>
                </c:pt>
                <c:pt idx="33">
                  <c:v>Bulgaria</c:v>
                </c:pt>
              </c:strCache>
            </c:strRef>
          </c:cat>
          <c:val>
            <c:numRef>
              <c:f>EffTotal!$C$87:$C$120</c:f>
              <c:numCache>
                <c:ptCount val="34"/>
                <c:pt idx="0">
                  <c:v>0.16624328488735268</c:v>
                </c:pt>
                <c:pt idx="1">
                  <c:v>0.25396825396825395</c:v>
                </c:pt>
                <c:pt idx="2">
                  <c:v>0.7441860465116279</c:v>
                </c:pt>
                <c:pt idx="3">
                  <c:v>0.4703660662405578</c:v>
                </c:pt>
                <c:pt idx="4">
                  <c:v>0.4355455414447631</c:v>
                </c:pt>
                <c:pt idx="5">
                  <c:v>0.33571752951861944</c:v>
                </c:pt>
                <c:pt idx="6">
                  <c:v>0.3876463003372347</c:v>
                </c:pt>
                <c:pt idx="7">
                  <c:v>0.3924321025328044</c:v>
                </c:pt>
                <c:pt idx="8">
                  <c:v>0.7618110236220472</c:v>
                </c:pt>
                <c:pt idx="9">
                  <c:v>0.5071198897565456</c:v>
                </c:pt>
                <c:pt idx="10">
                  <c:v>0.7465733449985419</c:v>
                </c:pt>
                <c:pt idx="11">
                  <c:v>0.39010223048327136</c:v>
                </c:pt>
                <c:pt idx="12">
                  <c:v>0.36772375756849107</c:v>
                </c:pt>
                <c:pt idx="13">
                  <c:v>0.3855581318317324</c:v>
                </c:pt>
                <c:pt idx="14">
                  <c:v>0.3757900717278602</c:v>
                </c:pt>
                <c:pt idx="15">
                  <c:v>0.6241992882562277</c:v>
                </c:pt>
                <c:pt idx="16">
                  <c:v>0.6912350597609562</c:v>
                </c:pt>
                <c:pt idx="17">
                  <c:v>0.38721804511278196</c:v>
                </c:pt>
                <c:pt idx="19">
                  <c:v>0.4335232044743275</c:v>
                </c:pt>
                <c:pt idx="20">
                  <c:v>0.43529945640690726</c:v>
                </c:pt>
                <c:pt idx="22">
                  <c:v>0.887911247130834</c:v>
                </c:pt>
                <c:pt idx="23">
                  <c:v>0.32945736434108525</c:v>
                </c:pt>
                <c:pt idx="24">
                  <c:v>0.49264224983649446</c:v>
                </c:pt>
                <c:pt idx="25">
                  <c:v>0.3292725374173338</c:v>
                </c:pt>
                <c:pt idx="26">
                  <c:v>0.46001051586142433</c:v>
                </c:pt>
                <c:pt idx="27">
                  <c:v>0.2950310559006211</c:v>
                </c:pt>
                <c:pt idx="28">
                  <c:v>0.434857913922623</c:v>
                </c:pt>
                <c:pt idx="29">
                  <c:v>0.34935844025995666</c:v>
                </c:pt>
                <c:pt idx="30">
                  <c:v>0.5451990632318501</c:v>
                </c:pt>
                <c:pt idx="31">
                  <c:v>0.5057154661892301</c:v>
                </c:pt>
                <c:pt idx="32">
                  <c:v>0.33853006681514475</c:v>
                </c:pt>
                <c:pt idx="33">
                  <c:v>0.5602297423160509</c:v>
                </c:pt>
              </c:numCache>
            </c:numRef>
          </c:val>
        </c:ser>
        <c:ser>
          <c:idx val="2"/>
          <c:order val="1"/>
          <c:tx>
            <c:v>2007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EffTotal!$B$87:$B$120</c:f>
              <c:strCache>
                <c:ptCount val="34"/>
                <c:pt idx="0">
                  <c:v>Romania</c:v>
                </c:pt>
                <c:pt idx="1">
                  <c:v>Luxembourg</c:v>
                </c:pt>
                <c:pt idx="2">
                  <c:v>Lithuania</c:v>
                </c:pt>
                <c:pt idx="3">
                  <c:v>Slovakia</c:v>
                </c:pt>
                <c:pt idx="4">
                  <c:v>Netherlands</c:v>
                </c:pt>
                <c:pt idx="5">
                  <c:v>Turkey</c:v>
                </c:pt>
                <c:pt idx="6">
                  <c:v>Italy</c:v>
                </c:pt>
                <c:pt idx="7">
                  <c:v>Belgium</c:v>
                </c:pt>
                <c:pt idx="8">
                  <c:v>Switzerland</c:v>
                </c:pt>
                <c:pt idx="9">
                  <c:v>Austria</c:v>
                </c:pt>
                <c:pt idx="10">
                  <c:v>Latvia</c:v>
                </c:pt>
                <c:pt idx="11">
                  <c:v>Portugal</c:v>
                </c:pt>
                <c:pt idx="12">
                  <c:v>Spain</c:v>
                </c:pt>
                <c:pt idx="13">
                  <c:v>Ireland</c:v>
                </c:pt>
                <c:pt idx="14">
                  <c:v>United Kingdom</c:v>
                </c:pt>
                <c:pt idx="15">
                  <c:v>Denmark</c:v>
                </c:pt>
                <c:pt idx="16">
                  <c:v>Finland</c:v>
                </c:pt>
                <c:pt idx="17">
                  <c:v>Slovenia</c:v>
                </c:pt>
                <c:pt idx="19">
                  <c:v>EEA</c:v>
                </c:pt>
                <c:pt idx="20">
                  <c:v>EU27</c:v>
                </c:pt>
                <c:pt idx="22">
                  <c:v>Sweden</c:v>
                </c:pt>
                <c:pt idx="23">
                  <c:v>Cyprus</c:v>
                </c:pt>
                <c:pt idx="24">
                  <c:v>Hungary</c:v>
                </c:pt>
                <c:pt idx="25">
                  <c:v>Greece</c:v>
                </c:pt>
                <c:pt idx="26">
                  <c:v>Czech Republic</c:v>
                </c:pt>
                <c:pt idx="27">
                  <c:v>Malta</c:v>
                </c:pt>
                <c:pt idx="28">
                  <c:v>Germany</c:v>
                </c:pt>
                <c:pt idx="29">
                  <c:v>France</c:v>
                </c:pt>
                <c:pt idx="30">
                  <c:v>Poland</c:v>
                </c:pt>
                <c:pt idx="31">
                  <c:v>Estonia</c:v>
                </c:pt>
                <c:pt idx="32">
                  <c:v>Iceland</c:v>
                </c:pt>
                <c:pt idx="33">
                  <c:v>Bulgaria</c:v>
                </c:pt>
              </c:strCache>
            </c:strRef>
          </c:cat>
          <c:val>
            <c:numRef>
              <c:f>EffTotal!$D$87:$D$120</c:f>
              <c:numCache>
                <c:ptCount val="34"/>
                <c:pt idx="0">
                  <c:v>0.4977215189873418</c:v>
                </c:pt>
                <c:pt idx="1">
                  <c:v>0.5836431226765799</c:v>
                </c:pt>
                <c:pt idx="2">
                  <c:v>0.9262948207171314</c:v>
                </c:pt>
                <c:pt idx="3">
                  <c:v>0.6246719160104987</c:v>
                </c:pt>
                <c:pt idx="4">
                  <c:v>0.5808009659891327</c:v>
                </c:pt>
                <c:pt idx="5">
                  <c:v>0.46847022821239054</c:v>
                </c:pt>
                <c:pt idx="6">
                  <c:v>0.5183620230374957</c:v>
                </c:pt>
                <c:pt idx="7">
                  <c:v>0.5153101282386809</c:v>
                </c:pt>
                <c:pt idx="8">
                  <c:v>0.8682476943346509</c:v>
                </c:pt>
                <c:pt idx="9">
                  <c:v>0.605350008685079</c:v>
                </c:pt>
                <c:pt idx="10">
                  <c:v>0.8416912487708947</c:v>
                </c:pt>
                <c:pt idx="11">
                  <c:v>0.47737933121500986</c:v>
                </c:pt>
                <c:pt idx="12">
                  <c:v>0.44947965420406366</c:v>
                </c:pt>
                <c:pt idx="13">
                  <c:v>0.46015260703688005</c:v>
                </c:pt>
                <c:pt idx="14">
                  <c:v>0.4500338193887342</c:v>
                </c:pt>
                <c:pt idx="15">
                  <c:v>0.6833757113451991</c:v>
                </c:pt>
                <c:pt idx="16">
                  <c:v>0.7483703902134119</c:v>
                </c:pt>
                <c:pt idx="17">
                  <c:v>0.4376119402985075</c:v>
                </c:pt>
                <c:pt idx="19">
                  <c:v>0.48133977728811694</c:v>
                </c:pt>
                <c:pt idx="20">
                  <c:v>0.4827272349354227</c:v>
                </c:pt>
                <c:pt idx="22">
                  <c:v>0.9321050835892187</c:v>
                </c:pt>
                <c:pt idx="23">
                  <c:v>0.3624567474048443</c:v>
                </c:pt>
                <c:pt idx="24">
                  <c:v>0.5211750671040859</c:v>
                </c:pt>
                <c:pt idx="25">
                  <c:v>0.340016146393972</c:v>
                </c:pt>
                <c:pt idx="26">
                  <c:v>0.46560877428388076</c:v>
                </c:pt>
                <c:pt idx="27">
                  <c:v>0.29668674698795183</c:v>
                </c:pt>
                <c:pt idx="28">
                  <c:v>0.4267901949430612</c:v>
                </c:pt>
                <c:pt idx="29">
                  <c:v>0.3310516490354698</c:v>
                </c:pt>
                <c:pt idx="30">
                  <c:v>0.5020490826781034</c:v>
                </c:pt>
                <c:pt idx="31">
                  <c:v>0.4484341252699784</c:v>
                </c:pt>
                <c:pt idx="32">
                  <c:v>0.22550921435499516</c:v>
                </c:pt>
                <c:pt idx="33">
                  <c:v>0.4453155625245002</c:v>
                </c:pt>
              </c:numCache>
            </c:numRef>
          </c:val>
        </c:ser>
        <c:axId val="2345225"/>
        <c:axId val="21107026"/>
      </c:barChart>
      <c:catAx>
        <c:axId val="2345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107026"/>
        <c:crosses val="autoZero"/>
        <c:auto val="1"/>
        <c:lblOffset val="100"/>
        <c:noMultiLvlLbl val="0"/>
      </c:catAx>
      <c:valAx>
        <c:axId val="211070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452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"/>
          <c:y val="0.95775"/>
          <c:w val="0.152"/>
          <c:h val="0.03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675"/>
          <c:w val="0.92625"/>
          <c:h val="0.90325"/>
        </c:manualLayout>
      </c:layout>
      <c:barChart>
        <c:barDir val="col"/>
        <c:grouping val="clustered"/>
        <c:varyColors val="0"/>
        <c:ser>
          <c:idx val="0"/>
          <c:order val="0"/>
          <c:tx>
            <c:v>1990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EffPublic!$B$81:$B$112</c:f>
              <c:strCache>
                <c:ptCount val="32"/>
                <c:pt idx="0">
                  <c:v>Romania</c:v>
                </c:pt>
                <c:pt idx="1">
                  <c:v>Netherlands</c:v>
                </c:pt>
                <c:pt idx="2">
                  <c:v>Belgium</c:v>
                </c:pt>
                <c:pt idx="3">
                  <c:v>Italy</c:v>
                </c:pt>
                <c:pt idx="4">
                  <c:v>Turkey</c:v>
                </c:pt>
                <c:pt idx="5">
                  <c:v>Austria</c:v>
                </c:pt>
                <c:pt idx="6">
                  <c:v>Slovakia</c:v>
                </c:pt>
                <c:pt idx="7">
                  <c:v>Latvia</c:v>
                </c:pt>
                <c:pt idx="8">
                  <c:v>United Kingdom</c:v>
                </c:pt>
                <c:pt idx="9">
                  <c:v>Lithuania</c:v>
                </c:pt>
                <c:pt idx="10">
                  <c:v>Hungary</c:v>
                </c:pt>
                <c:pt idx="11">
                  <c:v>Ireland</c:v>
                </c:pt>
                <c:pt idx="12">
                  <c:v>Sweden</c:v>
                </c:pt>
                <c:pt idx="13">
                  <c:v>Spain</c:v>
                </c:pt>
                <c:pt idx="14">
                  <c:v>Slovenia</c:v>
                </c:pt>
                <c:pt idx="15">
                  <c:v>Denmark</c:v>
                </c:pt>
                <c:pt idx="16">
                  <c:v>Portugal</c:v>
                </c:pt>
                <c:pt idx="18">
                  <c:v>EU27</c:v>
                </c:pt>
                <c:pt idx="19">
                  <c:v>EEA</c:v>
                </c:pt>
                <c:pt idx="21">
                  <c:v>Cyprus</c:v>
                </c:pt>
                <c:pt idx="22">
                  <c:v>Czech Republic</c:v>
                </c:pt>
                <c:pt idx="23">
                  <c:v>Finland</c:v>
                </c:pt>
                <c:pt idx="24">
                  <c:v>Greece</c:v>
                </c:pt>
                <c:pt idx="25">
                  <c:v>Iceland</c:v>
                </c:pt>
                <c:pt idx="26">
                  <c:v>Malta</c:v>
                </c:pt>
                <c:pt idx="27">
                  <c:v>Poland</c:v>
                </c:pt>
                <c:pt idx="28">
                  <c:v>Germany</c:v>
                </c:pt>
                <c:pt idx="29">
                  <c:v>Bulgaria</c:v>
                </c:pt>
                <c:pt idx="30">
                  <c:v>Estonia</c:v>
                </c:pt>
                <c:pt idx="31">
                  <c:v>France</c:v>
                </c:pt>
              </c:strCache>
            </c:strRef>
          </c:cat>
          <c:val>
            <c:numRef>
              <c:f>EffPublic!$C$81:$C$112</c:f>
              <c:numCache>
                <c:ptCount val="32"/>
                <c:pt idx="0">
                  <c:v>0.17179555793417178</c:v>
                </c:pt>
                <c:pt idx="1">
                  <c:v>0.44580360176690453</c:v>
                </c:pt>
                <c:pt idx="2">
                  <c:v>0.3996250852079073</c:v>
                </c:pt>
                <c:pt idx="3">
                  <c:v>0.3798743173897533</c:v>
                </c:pt>
                <c:pt idx="4">
                  <c:v>0.35169324021610227</c:v>
                </c:pt>
                <c:pt idx="5">
                  <c:v>0.5155223880597015</c:v>
                </c:pt>
                <c:pt idx="6">
                  <c:v>0.5124875124875125</c:v>
                </c:pt>
                <c:pt idx="7">
                  <c:v>0.7442354368932039</c:v>
                </c:pt>
                <c:pt idx="8">
                  <c:v>0.376584440227704</c:v>
                </c:pt>
                <c:pt idx="9">
                  <c:v>0.7380462136810798</c:v>
                </c:pt>
                <c:pt idx="10">
                  <c:v>0.4846062255485627</c:v>
                </c:pt>
                <c:pt idx="11">
                  <c:v>0.38572871087176036</c:v>
                </c:pt>
                <c:pt idx="12">
                  <c:v>0.8963886500429923</c:v>
                </c:pt>
                <c:pt idx="13">
                  <c:v>0.36916210949776856</c:v>
                </c:pt>
                <c:pt idx="14">
                  <c:v>0.37720588235294117</c:v>
                </c:pt>
                <c:pt idx="15">
                  <c:v>0.6275791920953211</c:v>
                </c:pt>
                <c:pt idx="16">
                  <c:v>0.38872255489021956</c:v>
                </c:pt>
                <c:pt idx="18">
                  <c:v>0.42666193681771697</c:v>
                </c:pt>
                <c:pt idx="19">
                  <c:v>0.4247334419536475</c:v>
                </c:pt>
                <c:pt idx="21">
                  <c:v>0.32945736434108525</c:v>
                </c:pt>
                <c:pt idx="22">
                  <c:v>0.42607168412151175</c:v>
                </c:pt>
                <c:pt idx="23">
                  <c:v>0.7271759948925304</c:v>
                </c:pt>
                <c:pt idx="24">
                  <c:v>0.3225542843801074</c:v>
                </c:pt>
                <c:pt idx="25">
                  <c:v>0.11358574610244988</c:v>
                </c:pt>
                <c:pt idx="26">
                  <c:v>0.2950310559006211</c:v>
                </c:pt>
                <c:pt idx="27">
                  <c:v>0.5007361798955963</c:v>
                </c:pt>
                <c:pt idx="28">
                  <c:v>0.45597041211694256</c:v>
                </c:pt>
                <c:pt idx="29">
                  <c:v>0.4780915287244401</c:v>
                </c:pt>
                <c:pt idx="30">
                  <c:v>0.5057839721254356</c:v>
                </c:pt>
                <c:pt idx="31">
                  <c:v>0.3304491141326741</c:v>
                </c:pt>
              </c:numCache>
            </c:numRef>
          </c:val>
        </c:ser>
        <c:ser>
          <c:idx val="1"/>
          <c:order val="1"/>
          <c:tx>
            <c:v>2007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EffPublic!$B$81:$B$112</c:f>
              <c:strCache>
                <c:ptCount val="32"/>
                <c:pt idx="0">
                  <c:v>Romania</c:v>
                </c:pt>
                <c:pt idx="1">
                  <c:v>Netherlands</c:v>
                </c:pt>
                <c:pt idx="2">
                  <c:v>Belgium</c:v>
                </c:pt>
                <c:pt idx="3">
                  <c:v>Italy</c:v>
                </c:pt>
                <c:pt idx="4">
                  <c:v>Turkey</c:v>
                </c:pt>
                <c:pt idx="5">
                  <c:v>Austria</c:v>
                </c:pt>
                <c:pt idx="6">
                  <c:v>Slovakia</c:v>
                </c:pt>
                <c:pt idx="7">
                  <c:v>Latvia</c:v>
                </c:pt>
                <c:pt idx="8">
                  <c:v>United Kingdom</c:v>
                </c:pt>
                <c:pt idx="9">
                  <c:v>Lithuania</c:v>
                </c:pt>
                <c:pt idx="10">
                  <c:v>Hungary</c:v>
                </c:pt>
                <c:pt idx="11">
                  <c:v>Ireland</c:v>
                </c:pt>
                <c:pt idx="12">
                  <c:v>Sweden</c:v>
                </c:pt>
                <c:pt idx="13">
                  <c:v>Spain</c:v>
                </c:pt>
                <c:pt idx="14">
                  <c:v>Slovenia</c:v>
                </c:pt>
                <c:pt idx="15">
                  <c:v>Denmark</c:v>
                </c:pt>
                <c:pt idx="16">
                  <c:v>Portugal</c:v>
                </c:pt>
                <c:pt idx="18">
                  <c:v>EU27</c:v>
                </c:pt>
                <c:pt idx="19">
                  <c:v>EEA</c:v>
                </c:pt>
                <c:pt idx="21">
                  <c:v>Cyprus</c:v>
                </c:pt>
                <c:pt idx="22">
                  <c:v>Czech Republic</c:v>
                </c:pt>
                <c:pt idx="23">
                  <c:v>Finland</c:v>
                </c:pt>
                <c:pt idx="24">
                  <c:v>Greece</c:v>
                </c:pt>
                <c:pt idx="25">
                  <c:v>Iceland</c:v>
                </c:pt>
                <c:pt idx="26">
                  <c:v>Malta</c:v>
                </c:pt>
                <c:pt idx="27">
                  <c:v>Poland</c:v>
                </c:pt>
                <c:pt idx="28">
                  <c:v>Germany</c:v>
                </c:pt>
                <c:pt idx="29">
                  <c:v>Bulgaria</c:v>
                </c:pt>
                <c:pt idx="30">
                  <c:v>Estonia</c:v>
                </c:pt>
                <c:pt idx="31">
                  <c:v>France</c:v>
                </c:pt>
              </c:strCache>
            </c:strRef>
          </c:cat>
          <c:val>
            <c:numRef>
              <c:f>EffPublic!$D$81:$D$112</c:f>
              <c:numCache>
                <c:ptCount val="32"/>
                <c:pt idx="0">
                  <c:v>0.5020803183791607</c:v>
                </c:pt>
                <c:pt idx="1">
                  <c:v>0.5813925570228091</c:v>
                </c:pt>
                <c:pt idx="2">
                  <c:v>0.52</c:v>
                </c:pt>
                <c:pt idx="3">
                  <c:v>0.491013629500941</c:v>
                </c:pt>
                <c:pt idx="4">
                  <c:v>0.46110243087097125</c:v>
                </c:pt>
                <c:pt idx="5">
                  <c:v>0.6169280442804428</c:v>
                </c:pt>
                <c:pt idx="6">
                  <c:v>0.6131907308377896</c:v>
                </c:pt>
                <c:pt idx="7">
                  <c:v>0.8415245737211635</c:v>
                </c:pt>
                <c:pt idx="8">
                  <c:v>0.45745050364709966</c:v>
                </c:pt>
                <c:pt idx="9">
                  <c:v>0.8140161725067385</c:v>
                </c:pt>
                <c:pt idx="10">
                  <c:v>0.5540973111395646</c:v>
                </c:pt>
                <c:pt idx="11">
                  <c:v>0.4508618759794045</c:v>
                </c:pt>
                <c:pt idx="12">
                  <c:v>0.9551063829787234</c:v>
                </c:pt>
                <c:pt idx="13">
                  <c:v>0.4277797241774692</c:v>
                </c:pt>
                <c:pt idx="14">
                  <c:v>0.4323493234932349</c:v>
                </c:pt>
                <c:pt idx="15">
                  <c:v>0.6788399570354458</c:v>
                </c:pt>
                <c:pt idx="16">
                  <c:v>0.43942857142857145</c:v>
                </c:pt>
                <c:pt idx="18">
                  <c:v>0.472013429544999</c:v>
                </c:pt>
                <c:pt idx="19">
                  <c:v>0.46963063178642656</c:v>
                </c:pt>
                <c:pt idx="21">
                  <c:v>0.36203866432337434</c:v>
                </c:pt>
                <c:pt idx="22">
                  <c:v>0.4503896103896104</c:v>
                </c:pt>
                <c:pt idx="23">
                  <c:v>0.7476684480771246</c:v>
                </c:pt>
                <c:pt idx="24">
                  <c:v>0.33642017033932675</c:v>
                </c:pt>
                <c:pt idx="25">
                  <c:v>0.12463627546071775</c:v>
                </c:pt>
                <c:pt idx="26">
                  <c:v>0.29668674698795183</c:v>
                </c:pt>
                <c:pt idx="27">
                  <c:v>0.4907472067039106</c:v>
                </c:pt>
                <c:pt idx="28">
                  <c:v>0.4436778781644154</c:v>
                </c:pt>
                <c:pt idx="29">
                  <c:v>0.4442771084337349</c:v>
                </c:pt>
                <c:pt idx="30">
                  <c:v>0.4482288828337875</c:v>
                </c:pt>
                <c:pt idx="31">
                  <c:v>0.2608728710462287</c:v>
                </c:pt>
              </c:numCache>
            </c:numRef>
          </c:val>
        </c:ser>
        <c:axId val="55745507"/>
        <c:axId val="31947516"/>
      </c:barChart>
      <c:catAx>
        <c:axId val="55745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1947516"/>
        <c:crosses val="autoZero"/>
        <c:auto val="1"/>
        <c:lblOffset val="100"/>
        <c:noMultiLvlLbl val="0"/>
      </c:catAx>
      <c:valAx>
        <c:axId val="31947516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7455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9525"/>
          <c:w val="0.148"/>
          <c:h val="0.03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675"/>
          <c:w val="0.936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v>1990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EffAuto!$B$80:$B$106</c:f>
              <c:strCache>
                <c:ptCount val="27"/>
                <c:pt idx="0">
                  <c:v>Norway</c:v>
                </c:pt>
                <c:pt idx="1">
                  <c:v>Slovakia</c:v>
                </c:pt>
                <c:pt idx="2">
                  <c:v>Turkey</c:v>
                </c:pt>
                <c:pt idx="3">
                  <c:v>France</c:v>
                </c:pt>
                <c:pt idx="4">
                  <c:v>Italy</c:v>
                </c:pt>
                <c:pt idx="5">
                  <c:v>Denmark</c:v>
                </c:pt>
                <c:pt idx="6">
                  <c:v>Ireland</c:v>
                </c:pt>
                <c:pt idx="7">
                  <c:v>Portugal</c:v>
                </c:pt>
                <c:pt idx="8">
                  <c:v>Netherlands</c:v>
                </c:pt>
                <c:pt idx="9">
                  <c:v>Spain</c:v>
                </c:pt>
                <c:pt idx="10">
                  <c:v>Finland</c:v>
                </c:pt>
                <c:pt idx="11">
                  <c:v>Slovenia</c:v>
                </c:pt>
                <c:pt idx="12">
                  <c:v>Belgium</c:v>
                </c:pt>
                <c:pt idx="13">
                  <c:v>Latvia</c:v>
                </c:pt>
                <c:pt idx="14">
                  <c:v>Austria</c:v>
                </c:pt>
                <c:pt idx="16">
                  <c:v>EU27</c:v>
                </c:pt>
                <c:pt idx="17">
                  <c:v>EEA</c:v>
                </c:pt>
                <c:pt idx="19">
                  <c:v>Switzerland</c:v>
                </c:pt>
                <c:pt idx="20">
                  <c:v>United Kingdom</c:v>
                </c:pt>
                <c:pt idx="21">
                  <c:v>Estonia</c:v>
                </c:pt>
                <c:pt idx="22">
                  <c:v>Hungary</c:v>
                </c:pt>
                <c:pt idx="23">
                  <c:v>Sweden</c:v>
                </c:pt>
                <c:pt idx="24">
                  <c:v>Germany</c:v>
                </c:pt>
                <c:pt idx="25">
                  <c:v>Poland</c:v>
                </c:pt>
                <c:pt idx="26">
                  <c:v>Czech Republic</c:v>
                </c:pt>
              </c:strCache>
            </c:strRef>
          </c:cat>
          <c:val>
            <c:numRef>
              <c:f>EffAuto!$C$80:$C$106</c:f>
              <c:numCache>
                <c:ptCount val="27"/>
                <c:pt idx="0">
                  <c:v>0</c:v>
                </c:pt>
                <c:pt idx="1">
                  <c:v>0.18223234624145787</c:v>
                </c:pt>
                <c:pt idx="2">
                  <c:v>0.23645320197044334</c:v>
                </c:pt>
                <c:pt idx="3">
                  <c:v>0.38200085506626763</c:v>
                </c:pt>
                <c:pt idx="4">
                  <c:v>0.463130659767141</c:v>
                </c:pt>
                <c:pt idx="5">
                  <c:v>0.4652777777777778</c:v>
                </c:pt>
                <c:pt idx="6">
                  <c:v>0.375</c:v>
                </c:pt>
                <c:pt idx="7">
                  <c:v>0.40878378378378377</c:v>
                </c:pt>
                <c:pt idx="8">
                  <c:v>0.39304347826086955</c:v>
                </c:pt>
                <c:pt idx="9">
                  <c:v>0.3960546282245827</c:v>
                </c:pt>
                <c:pt idx="10">
                  <c:v>0.5637735849056604</c:v>
                </c:pt>
                <c:pt idx="11">
                  <c:v>0.49295774647887325</c:v>
                </c:pt>
                <c:pt idx="12">
                  <c:v>0.33090379008746357</c:v>
                </c:pt>
                <c:pt idx="13">
                  <c:v>0.8045112781954887</c:v>
                </c:pt>
                <c:pt idx="14">
                  <c:v>0.48055832502492524</c:v>
                </c:pt>
                <c:pt idx="16">
                  <c:v>0.48055832502492524</c:v>
                </c:pt>
                <c:pt idx="17">
                  <c:v>0.4613399105196742</c:v>
                </c:pt>
                <c:pt idx="19">
                  <c:v>0.6827195467422096</c:v>
                </c:pt>
                <c:pt idx="20">
                  <c:v>0.3632361034672537</c:v>
                </c:pt>
                <c:pt idx="21">
                  <c:v>0.5</c:v>
                </c:pt>
                <c:pt idx="22">
                  <c:v>0.703862660944206</c:v>
                </c:pt>
                <c:pt idx="23">
                  <c:v>0.8166089965397924</c:v>
                </c:pt>
                <c:pt idx="24">
                  <c:v>0.3501766784452297</c:v>
                </c:pt>
                <c:pt idx="25">
                  <c:v>0.778310715956949</c:v>
                </c:pt>
                <c:pt idx="26">
                  <c:v>0.7597477064220184</c:v>
                </c:pt>
              </c:numCache>
            </c:numRef>
          </c:val>
        </c:ser>
        <c:ser>
          <c:idx val="1"/>
          <c:order val="1"/>
          <c:tx>
            <c:v>2007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EffAuto!$B$80:$B$106</c:f>
              <c:strCache>
                <c:ptCount val="27"/>
                <c:pt idx="0">
                  <c:v>Norway</c:v>
                </c:pt>
                <c:pt idx="1">
                  <c:v>Slovakia</c:v>
                </c:pt>
                <c:pt idx="2">
                  <c:v>Turkey</c:v>
                </c:pt>
                <c:pt idx="3">
                  <c:v>France</c:v>
                </c:pt>
                <c:pt idx="4">
                  <c:v>Italy</c:v>
                </c:pt>
                <c:pt idx="5">
                  <c:v>Denmark</c:v>
                </c:pt>
                <c:pt idx="6">
                  <c:v>Ireland</c:v>
                </c:pt>
                <c:pt idx="7">
                  <c:v>Portugal</c:v>
                </c:pt>
                <c:pt idx="8">
                  <c:v>Netherlands</c:v>
                </c:pt>
                <c:pt idx="9">
                  <c:v>Spain</c:v>
                </c:pt>
                <c:pt idx="10">
                  <c:v>Finland</c:v>
                </c:pt>
                <c:pt idx="11">
                  <c:v>Slovenia</c:v>
                </c:pt>
                <c:pt idx="12">
                  <c:v>Belgium</c:v>
                </c:pt>
                <c:pt idx="13">
                  <c:v>Latvia</c:v>
                </c:pt>
                <c:pt idx="14">
                  <c:v>Austria</c:v>
                </c:pt>
                <c:pt idx="16">
                  <c:v>EU27</c:v>
                </c:pt>
                <c:pt idx="17">
                  <c:v>EEA</c:v>
                </c:pt>
                <c:pt idx="19">
                  <c:v>Switzerland</c:v>
                </c:pt>
                <c:pt idx="20">
                  <c:v>United Kingdom</c:v>
                </c:pt>
                <c:pt idx="21">
                  <c:v>Estonia</c:v>
                </c:pt>
                <c:pt idx="22">
                  <c:v>Hungary</c:v>
                </c:pt>
                <c:pt idx="23">
                  <c:v>Sweden</c:v>
                </c:pt>
                <c:pt idx="24">
                  <c:v>Germany</c:v>
                </c:pt>
                <c:pt idx="25">
                  <c:v>Poland</c:v>
                </c:pt>
                <c:pt idx="26">
                  <c:v>Czech Republic</c:v>
                </c:pt>
              </c:strCache>
            </c:strRef>
          </c:cat>
          <c:val>
            <c:numRef>
              <c:f>EffAuto!$D$80:$D$106</c:f>
              <c:numCache>
                <c:ptCount val="27"/>
                <c:pt idx="0">
                  <c:v>0.8470588235294118</c:v>
                </c:pt>
                <c:pt idx="1">
                  <c:v>0.6987951807228916</c:v>
                </c:pt>
                <c:pt idx="2">
                  <c:v>0.5286069651741293</c:v>
                </c:pt>
                <c:pt idx="3">
                  <c:v>0.6717638691322901</c:v>
                </c:pt>
                <c:pt idx="4">
                  <c:v>0.7366255144032922</c:v>
                </c:pt>
                <c:pt idx="5">
                  <c:v>0.7237977805178791</c:v>
                </c:pt>
                <c:pt idx="6">
                  <c:v>0.6254980079681275</c:v>
                </c:pt>
                <c:pt idx="7">
                  <c:v>0.6239882266372333</c:v>
                </c:pt>
                <c:pt idx="8">
                  <c:v>0.5965982028241335</c:v>
                </c:pt>
                <c:pt idx="9">
                  <c:v>0.5866261398176292</c:v>
                </c:pt>
                <c:pt idx="10">
                  <c:v>0.7524154589371981</c:v>
                </c:pt>
                <c:pt idx="11">
                  <c:v>0.6382978723404256</c:v>
                </c:pt>
                <c:pt idx="12">
                  <c:v>0.4375</c:v>
                </c:pt>
                <c:pt idx="13">
                  <c:v>0.8947368421052632</c:v>
                </c:pt>
                <c:pt idx="14">
                  <c:v>0.569718309859155</c:v>
                </c:pt>
                <c:pt idx="16">
                  <c:v>0.569718309859155</c:v>
                </c:pt>
                <c:pt idx="17">
                  <c:v>0.5263718027345864</c:v>
                </c:pt>
                <c:pt idx="19">
                  <c:v>0.747887323943662</c:v>
                </c:pt>
                <c:pt idx="20">
                  <c:v>0.4017247172135737</c:v>
                </c:pt>
                <c:pt idx="21">
                  <c:v>0.5161290322580645</c:v>
                </c:pt>
                <c:pt idx="22">
                  <c:v>0.717391304347826</c:v>
                </c:pt>
                <c:pt idx="23">
                  <c:v>0.8152173913043478</c:v>
                </c:pt>
                <c:pt idx="24">
                  <c:v>0.3203185566283741</c:v>
                </c:pt>
                <c:pt idx="25">
                  <c:v>0.7442605445808863</c:v>
                </c:pt>
                <c:pt idx="26">
                  <c:v>0.570180229382851</c:v>
                </c:pt>
              </c:numCache>
            </c:numRef>
          </c:val>
        </c:ser>
        <c:axId val="19092189"/>
        <c:axId val="37611974"/>
      </c:barChart>
      <c:catAx>
        <c:axId val="19092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7611974"/>
        <c:crosses val="autoZero"/>
        <c:auto val="1"/>
        <c:lblOffset val="100"/>
        <c:noMultiLvlLbl val="0"/>
      </c:catAx>
      <c:valAx>
        <c:axId val="376119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90921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475"/>
          <c:y val="0.95075"/>
          <c:w val="0.14575"/>
          <c:h val="0.03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Efficiency of electricity and heat production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EU27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EffTotal!$D$3:$U$3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EffTotal!$D$39:$U$39</c:f>
              <c:numCache>
                <c:ptCount val="18"/>
                <c:pt idx="0">
                  <c:v>0.43529945640690726</c:v>
                </c:pt>
                <c:pt idx="1">
                  <c:v>0.4399704015792252</c:v>
                </c:pt>
                <c:pt idx="2">
                  <c:v>0.4478653429549686</c:v>
                </c:pt>
                <c:pt idx="3">
                  <c:v>0.4600726915266514</c:v>
                </c:pt>
                <c:pt idx="4">
                  <c:v>0.4644174435650899</c:v>
                </c:pt>
                <c:pt idx="5">
                  <c:v>0.4721140463833717</c:v>
                </c:pt>
                <c:pt idx="6">
                  <c:v>0.47244232390683755</c:v>
                </c:pt>
                <c:pt idx="7">
                  <c:v>0.47451185071688246</c:v>
                </c:pt>
                <c:pt idx="8">
                  <c:v>0.47623727587980386</c:v>
                </c:pt>
                <c:pt idx="9">
                  <c:v>0.4770597816037509</c:v>
                </c:pt>
                <c:pt idx="10">
                  <c:v>0.47532255169800786</c:v>
                </c:pt>
                <c:pt idx="11">
                  <c:v>0.4764786748109763</c:v>
                </c:pt>
                <c:pt idx="12">
                  <c:v>0.4707507455879579</c:v>
                </c:pt>
                <c:pt idx="13">
                  <c:v>0.4695349545593002</c:v>
                </c:pt>
                <c:pt idx="14">
                  <c:v>0.48178630508536285</c:v>
                </c:pt>
                <c:pt idx="15">
                  <c:v>0.48988482655806853</c:v>
                </c:pt>
                <c:pt idx="16">
                  <c:v>0.4896496441960528</c:v>
                </c:pt>
                <c:pt idx="17">
                  <c:v>0.4827272349354227</c:v>
                </c:pt>
              </c:numCache>
            </c:numRef>
          </c:val>
          <c:smooth val="0"/>
        </c:ser>
        <c:ser>
          <c:idx val="3"/>
          <c:order val="1"/>
          <c:tx>
            <c:v>EEA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EffTotal!$D$3:$U$3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EffTotal!$D$40:$U$40</c:f>
              <c:numCache>
                <c:ptCount val="18"/>
                <c:pt idx="0">
                  <c:v>0.4335232044743275</c:v>
                </c:pt>
                <c:pt idx="1">
                  <c:v>0.43824850123427767</c:v>
                </c:pt>
                <c:pt idx="2">
                  <c:v>0.4456110175463743</c:v>
                </c:pt>
                <c:pt idx="3">
                  <c:v>0.45708011076100447</c:v>
                </c:pt>
                <c:pt idx="4">
                  <c:v>0.4612120080538132</c:v>
                </c:pt>
                <c:pt idx="5">
                  <c:v>0.46845154534062283</c:v>
                </c:pt>
                <c:pt idx="6">
                  <c:v>0.4679805804189907</c:v>
                </c:pt>
                <c:pt idx="7">
                  <c:v>0.47013277075378723</c:v>
                </c:pt>
                <c:pt idx="8">
                  <c:v>0.47135625092746436</c:v>
                </c:pt>
                <c:pt idx="9">
                  <c:v>0.47252374164467476</c:v>
                </c:pt>
                <c:pt idx="10">
                  <c:v>0.4727373707533235</c:v>
                </c:pt>
                <c:pt idx="11">
                  <c:v>0.47402577899559417</c:v>
                </c:pt>
                <c:pt idx="12">
                  <c:v>0.4695815892929738</c:v>
                </c:pt>
                <c:pt idx="13">
                  <c:v>0.46936545746819064</c:v>
                </c:pt>
                <c:pt idx="14">
                  <c:v>0.48084497654045255</c:v>
                </c:pt>
                <c:pt idx="15">
                  <c:v>0.4894219539005874</c:v>
                </c:pt>
                <c:pt idx="16">
                  <c:v>0.4884742041712404</c:v>
                </c:pt>
                <c:pt idx="17">
                  <c:v>0.48133977728811694</c:v>
                </c:pt>
              </c:numCache>
            </c:numRef>
          </c:val>
          <c:smooth val="0"/>
        </c:ser>
        <c:marker val="1"/>
        <c:axId val="2963447"/>
        <c:axId val="26671024"/>
      </c:lineChart>
      <c:catAx>
        <c:axId val="2963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671024"/>
        <c:crosses val="autoZero"/>
        <c:auto val="1"/>
        <c:lblOffset val="100"/>
        <c:noMultiLvlLbl val="0"/>
      </c:catAx>
      <c:valAx>
        <c:axId val="26671024"/>
        <c:scaling>
          <c:orientation val="minMax"/>
          <c:max val="0.5"/>
          <c:min val="0.4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634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0.1265</cdr:x>
      <cdr:y>0.13675</cdr:y>
    </cdr:from>
    <cdr:to>
      <cdr:x>0.935</cdr:x>
      <cdr:y>0.13675</cdr:y>
    </cdr:to>
    <cdr:sp>
      <cdr:nvSpPr>
        <cdr:cNvPr id="1" name="Line 1"/>
        <cdr:cNvSpPr>
          <a:spLocks/>
        </cdr:cNvSpPr>
      </cdr:nvSpPr>
      <cdr:spPr>
        <a:xfrm>
          <a:off x="1171575" y="781050"/>
          <a:ext cx="752475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</cdr:x>
      <cdr:y>0.04925</cdr:y>
    </cdr:from>
    <cdr:to>
      <cdr:x>0.309</cdr:x>
      <cdr:y>0.13725</cdr:y>
    </cdr:to>
    <cdr:sp>
      <cdr:nvSpPr>
        <cdr:cNvPr id="2" name="TextBox 2"/>
        <cdr:cNvSpPr txBox="1">
          <a:spLocks noChangeArrowheads="1"/>
        </cdr:cNvSpPr>
      </cdr:nvSpPr>
      <cdr:spPr>
        <a:xfrm>
          <a:off x="1666875" y="276225"/>
          <a:ext cx="12001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Higher efficiency improvements</a:t>
          </a:r>
        </a:p>
      </cdr:txBody>
    </cdr:sp>
  </cdr:relSizeAnchor>
  <cdr:relSizeAnchor xmlns:cdr="http://schemas.openxmlformats.org/drawingml/2006/chartDrawing">
    <cdr:from>
      <cdr:x>0.765</cdr:x>
      <cdr:y>0.04925</cdr:y>
    </cdr:from>
    <cdr:to>
      <cdr:x>0.89675</cdr:x>
      <cdr:y>0.13725</cdr:y>
    </cdr:to>
    <cdr:sp>
      <cdr:nvSpPr>
        <cdr:cNvPr id="3" name="TextBox 3"/>
        <cdr:cNvSpPr txBox="1">
          <a:spLocks noChangeArrowheads="1"/>
        </cdr:cNvSpPr>
      </cdr:nvSpPr>
      <cdr:spPr>
        <a:xfrm>
          <a:off x="7115175" y="276225"/>
          <a:ext cx="12287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Lower efficiency improvements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0.1275</cdr:y>
    </cdr:from>
    <cdr:to>
      <cdr:x>0.93175</cdr:x>
      <cdr:y>0.1275</cdr:y>
    </cdr:to>
    <cdr:sp>
      <cdr:nvSpPr>
        <cdr:cNvPr id="1" name="Line 1"/>
        <cdr:cNvSpPr>
          <a:spLocks/>
        </cdr:cNvSpPr>
      </cdr:nvSpPr>
      <cdr:spPr>
        <a:xfrm>
          <a:off x="857250" y="723900"/>
          <a:ext cx="781050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0.1425</cdr:x>
      <cdr:y>0.0455</cdr:y>
    </cdr:from>
    <cdr:to>
      <cdr:x>0.27825</cdr:x>
      <cdr:y>0.11725</cdr:y>
    </cdr:to>
    <cdr:sp>
      <cdr:nvSpPr>
        <cdr:cNvPr id="2" name="TextBox 2"/>
        <cdr:cNvSpPr txBox="1">
          <a:spLocks noChangeArrowheads="1"/>
        </cdr:cNvSpPr>
      </cdr:nvSpPr>
      <cdr:spPr>
        <a:xfrm>
          <a:off x="1323975" y="257175"/>
          <a:ext cx="1266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Higher efficiency improvements</a:t>
          </a:r>
        </a:p>
      </cdr:txBody>
    </cdr:sp>
  </cdr:relSizeAnchor>
  <cdr:relSizeAnchor xmlns:cdr="http://schemas.openxmlformats.org/drawingml/2006/chartDrawing">
    <cdr:from>
      <cdr:x>0.73275</cdr:x>
      <cdr:y>0.0455</cdr:y>
    </cdr:from>
    <cdr:to>
      <cdr:x>0.8685</cdr:x>
      <cdr:y>0.11725</cdr:y>
    </cdr:to>
    <cdr:sp>
      <cdr:nvSpPr>
        <cdr:cNvPr id="3" name="TextBox 3"/>
        <cdr:cNvSpPr txBox="1">
          <a:spLocks noChangeArrowheads="1"/>
        </cdr:cNvSpPr>
      </cdr:nvSpPr>
      <cdr:spPr>
        <a:xfrm>
          <a:off x="6810375" y="257175"/>
          <a:ext cx="1266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Lower efficiency improvements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0.13425</cdr:x>
      <cdr:y>0.113</cdr:y>
    </cdr:from>
    <cdr:to>
      <cdr:x>0.9285</cdr:x>
      <cdr:y>0.113</cdr:y>
    </cdr:to>
    <cdr:sp>
      <cdr:nvSpPr>
        <cdr:cNvPr id="1" name="Line 1"/>
        <cdr:cNvSpPr>
          <a:spLocks/>
        </cdr:cNvSpPr>
      </cdr:nvSpPr>
      <cdr:spPr>
        <a:xfrm flipV="1">
          <a:off x="1247775" y="638175"/>
          <a:ext cx="739140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0.46775</cdr:x>
      <cdr:y>0.04675</cdr:y>
    </cdr:from>
    <cdr:to>
      <cdr:x>0.60025</cdr:x>
      <cdr:y>0.1235</cdr:y>
    </cdr:to>
    <cdr:sp>
      <cdr:nvSpPr>
        <cdr:cNvPr id="2" name="TextBox 2"/>
        <cdr:cNvSpPr txBox="1">
          <a:spLocks noChangeArrowheads="1"/>
        </cdr:cNvSpPr>
      </cdr:nvSpPr>
      <cdr:spPr>
        <a:xfrm>
          <a:off x="4343400" y="266700"/>
          <a:ext cx="12287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Higher efficiency improvements</a:t>
          </a:r>
        </a:p>
      </cdr:txBody>
    </cdr:sp>
  </cdr:relSizeAnchor>
  <cdr:relSizeAnchor xmlns:cdr="http://schemas.openxmlformats.org/drawingml/2006/chartDrawing">
    <cdr:from>
      <cdr:x>0.69575</cdr:x>
      <cdr:y>0.04675</cdr:y>
    </cdr:from>
    <cdr:to>
      <cdr:x>0.82575</cdr:x>
      <cdr:y>0.13925</cdr:y>
    </cdr:to>
    <cdr:sp>
      <cdr:nvSpPr>
        <cdr:cNvPr id="3" name="TextBox 3"/>
        <cdr:cNvSpPr txBox="1">
          <a:spLocks noChangeArrowheads="1"/>
        </cdr:cNvSpPr>
      </cdr:nvSpPr>
      <cdr:spPr>
        <a:xfrm>
          <a:off x="6467475" y="266700"/>
          <a:ext cx="12096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Lower efficiency improvements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26"/>
  <sheetViews>
    <sheetView workbookViewId="0" topLeftCell="A482">
      <selection activeCell="A516" sqref="A516:S526"/>
    </sheetView>
  </sheetViews>
  <sheetFormatPr defaultColWidth="9.140625" defaultRowHeight="12.75"/>
  <cols>
    <col min="1" max="1" width="45.00390625" style="8" customWidth="1"/>
    <col min="2" max="19" width="7.421875" style="9" customWidth="1"/>
    <col min="20" max="16384" width="9.140625" style="9" customWidth="1"/>
  </cols>
  <sheetData>
    <row r="1" s="2" customFormat="1" ht="13.5">
      <c r="A1" s="1" t="s">
        <v>86</v>
      </c>
    </row>
    <row r="2" s="2" customFormat="1" ht="13.5">
      <c r="A2" s="3" t="s">
        <v>87</v>
      </c>
    </row>
    <row r="3" spans="1:2" s="2" customFormat="1" ht="13.5">
      <c r="A3" s="3" t="s">
        <v>88</v>
      </c>
      <c r="B3" s="4">
        <v>39986.84662037037</v>
      </c>
    </row>
    <row r="4" s="2" customFormat="1" ht="13.5">
      <c r="A4" s="3"/>
    </row>
    <row r="5" spans="1:2" s="2" customFormat="1" ht="13.5">
      <c r="A5" s="3" t="s">
        <v>89</v>
      </c>
      <c r="B5" s="2" t="s">
        <v>90</v>
      </c>
    </row>
    <row r="6" spans="1:2" s="2" customFormat="1" ht="13.5">
      <c r="A6" s="3" t="s">
        <v>91</v>
      </c>
      <c r="B6" s="2" t="s">
        <v>92</v>
      </c>
    </row>
    <row r="7" spans="1:2" s="2" customFormat="1" ht="13.5">
      <c r="A7" s="3" t="s">
        <v>93</v>
      </c>
      <c r="B7" s="2" t="s">
        <v>94</v>
      </c>
    </row>
    <row r="8" spans="1:2" s="2" customFormat="1" ht="13.5">
      <c r="A8" s="3" t="s">
        <v>95</v>
      </c>
      <c r="B8" s="2" t="s">
        <v>96</v>
      </c>
    </row>
    <row r="9" s="2" customFormat="1" ht="13.5">
      <c r="A9" s="3"/>
    </row>
    <row r="10" s="2" customFormat="1" ht="13.5">
      <c r="A10" s="3"/>
    </row>
    <row r="11" spans="1:19" s="2" customFormat="1" ht="13.5">
      <c r="A11" s="5" t="s">
        <v>97</v>
      </c>
      <c r="B11" s="6" t="s">
        <v>98</v>
      </c>
      <c r="C11" s="6" t="s">
        <v>99</v>
      </c>
      <c r="D11" s="6" t="s">
        <v>100</v>
      </c>
      <c r="E11" s="6" t="s">
        <v>101</v>
      </c>
      <c r="F11" s="6" t="s">
        <v>102</v>
      </c>
      <c r="G11" s="6" t="s">
        <v>103</v>
      </c>
      <c r="H11" s="6" t="s">
        <v>104</v>
      </c>
      <c r="I11" s="6" t="s">
        <v>105</v>
      </c>
      <c r="J11" s="6" t="s">
        <v>106</v>
      </c>
      <c r="K11" s="6" t="s">
        <v>107</v>
      </c>
      <c r="L11" s="6" t="s">
        <v>108</v>
      </c>
      <c r="M11" s="6" t="s">
        <v>109</v>
      </c>
      <c r="N11" s="6" t="s">
        <v>110</v>
      </c>
      <c r="O11" s="6" t="s">
        <v>111</v>
      </c>
      <c r="P11" s="6" t="s">
        <v>112</v>
      </c>
      <c r="Q11" s="6" t="s">
        <v>113</v>
      </c>
      <c r="R11" s="6" t="s">
        <v>114</v>
      </c>
      <c r="S11" s="6" t="s">
        <v>115</v>
      </c>
    </row>
    <row r="12" spans="1:19" s="2" customFormat="1" ht="13.5">
      <c r="A12" s="5" t="s">
        <v>116</v>
      </c>
      <c r="B12" s="7">
        <v>1529</v>
      </c>
      <c r="C12" s="7">
        <v>1611</v>
      </c>
      <c r="D12" s="7">
        <v>1297</v>
      </c>
      <c r="E12" s="7">
        <v>1260</v>
      </c>
      <c r="F12" s="7">
        <v>1412</v>
      </c>
      <c r="G12" s="7">
        <v>1557</v>
      </c>
      <c r="H12" s="7">
        <v>1664</v>
      </c>
      <c r="I12" s="7">
        <v>1682</v>
      </c>
      <c r="J12" s="7">
        <v>1608</v>
      </c>
      <c r="K12" s="7">
        <v>1648</v>
      </c>
      <c r="L12" s="7">
        <v>1544</v>
      </c>
      <c r="M12" s="7">
        <v>1751</v>
      </c>
      <c r="N12" s="7">
        <v>1738</v>
      </c>
      <c r="O12" s="7">
        <v>2101</v>
      </c>
      <c r="P12" s="7">
        <v>2084</v>
      </c>
      <c r="Q12" s="7">
        <v>2215</v>
      </c>
      <c r="R12" s="7">
        <v>2074</v>
      </c>
      <c r="S12" s="7">
        <v>1972</v>
      </c>
    </row>
    <row r="13" spans="1:19" s="2" customFormat="1" ht="13.5">
      <c r="A13" s="5" t="s">
        <v>117</v>
      </c>
      <c r="B13" s="7">
        <v>2340</v>
      </c>
      <c r="C13" s="7">
        <v>2416</v>
      </c>
      <c r="D13" s="7">
        <v>2377</v>
      </c>
      <c r="E13" s="7">
        <v>2398</v>
      </c>
      <c r="F13" s="7">
        <v>2616</v>
      </c>
      <c r="G13" s="7">
        <v>2737</v>
      </c>
      <c r="H13" s="7">
        <v>2717</v>
      </c>
      <c r="I13" s="7">
        <v>2597</v>
      </c>
      <c r="J13" s="7">
        <v>3058</v>
      </c>
      <c r="K13" s="7">
        <v>2924</v>
      </c>
      <c r="L13" s="7">
        <v>2925</v>
      </c>
      <c r="M13" s="7">
        <v>2723</v>
      </c>
      <c r="N13" s="7">
        <v>2851</v>
      </c>
      <c r="O13" s="7">
        <v>3081</v>
      </c>
      <c r="P13" s="7">
        <v>3129</v>
      </c>
      <c r="Q13" s="7">
        <v>3233</v>
      </c>
      <c r="R13" s="7">
        <v>3173</v>
      </c>
      <c r="S13" s="7">
        <v>3303</v>
      </c>
    </row>
    <row r="14" spans="1:19" s="2" customFormat="1" ht="13.5">
      <c r="A14" s="5" t="s">
        <v>118</v>
      </c>
      <c r="B14" s="7">
        <v>2201</v>
      </c>
      <c r="C14" s="7">
        <v>2003</v>
      </c>
      <c r="D14" s="7">
        <v>1891</v>
      </c>
      <c r="E14" s="7">
        <v>1899</v>
      </c>
      <c r="F14" s="7">
        <v>1834</v>
      </c>
      <c r="G14" s="7">
        <v>1910</v>
      </c>
      <c r="H14" s="7">
        <v>1867</v>
      </c>
      <c r="I14" s="7">
        <v>1902</v>
      </c>
      <c r="J14" s="7">
        <v>1848</v>
      </c>
      <c r="K14" s="7">
        <v>1673</v>
      </c>
      <c r="L14" s="7">
        <v>1702</v>
      </c>
      <c r="M14" s="7">
        <v>1913</v>
      </c>
      <c r="N14" s="7">
        <v>1698</v>
      </c>
      <c r="O14" s="7">
        <v>1893</v>
      </c>
      <c r="P14" s="7">
        <v>1844</v>
      </c>
      <c r="Q14" s="7">
        <v>1804</v>
      </c>
      <c r="R14" s="7">
        <v>1870</v>
      </c>
      <c r="S14" s="7">
        <v>2182</v>
      </c>
    </row>
    <row r="15" spans="1:19" s="2" customFormat="1" ht="13.5">
      <c r="A15" s="5" t="s">
        <v>119</v>
      </c>
      <c r="B15" s="7">
        <v>134</v>
      </c>
      <c r="C15" s="7">
        <v>159</v>
      </c>
      <c r="D15" s="7">
        <v>185</v>
      </c>
      <c r="E15" s="7">
        <v>154</v>
      </c>
      <c r="F15" s="7">
        <v>171</v>
      </c>
      <c r="G15" s="7">
        <v>188</v>
      </c>
      <c r="H15" s="7">
        <v>203</v>
      </c>
      <c r="I15" s="7">
        <v>219</v>
      </c>
      <c r="J15" s="7">
        <v>258</v>
      </c>
      <c r="K15" s="7">
        <v>244</v>
      </c>
      <c r="L15" s="7">
        <v>244</v>
      </c>
      <c r="M15" s="7">
        <v>253</v>
      </c>
      <c r="N15" s="7">
        <v>260</v>
      </c>
      <c r="O15" s="7">
        <v>266</v>
      </c>
      <c r="P15" s="7">
        <v>272</v>
      </c>
      <c r="Q15" s="7">
        <v>273</v>
      </c>
      <c r="R15" s="7">
        <v>286</v>
      </c>
      <c r="S15" s="7">
        <v>281</v>
      </c>
    </row>
    <row r="16" spans="1:19" s="2" customFormat="1" ht="13.5">
      <c r="A16" s="5" t="s">
        <v>120</v>
      </c>
      <c r="B16" s="7">
        <v>170</v>
      </c>
      <c r="C16" s="7">
        <v>179</v>
      </c>
      <c r="D16" s="7">
        <v>207</v>
      </c>
      <c r="E16" s="7">
        <v>222</v>
      </c>
      <c r="F16" s="7">
        <v>231</v>
      </c>
      <c r="G16" s="7">
        <v>213</v>
      </c>
      <c r="H16" s="7">
        <v>223</v>
      </c>
      <c r="I16" s="7">
        <v>233</v>
      </c>
      <c r="J16" s="7">
        <v>254</v>
      </c>
      <c r="K16" s="7">
        <v>270</v>
      </c>
      <c r="L16" s="7">
        <v>290</v>
      </c>
      <c r="M16" s="7">
        <v>305</v>
      </c>
      <c r="N16" s="7">
        <v>325</v>
      </c>
      <c r="O16" s="7">
        <v>348</v>
      </c>
      <c r="P16" s="7">
        <v>361</v>
      </c>
      <c r="Q16" s="7">
        <v>376</v>
      </c>
      <c r="R16" s="7">
        <v>400</v>
      </c>
      <c r="S16" s="7">
        <v>419</v>
      </c>
    </row>
    <row r="17" spans="1:19" s="2" customFormat="1" ht="13.5">
      <c r="A17" s="5" t="s">
        <v>121</v>
      </c>
      <c r="B17" s="7">
        <v>4172</v>
      </c>
      <c r="C17" s="7">
        <v>4048</v>
      </c>
      <c r="D17" s="7">
        <v>3904</v>
      </c>
      <c r="E17" s="7">
        <v>3840</v>
      </c>
      <c r="F17" s="7">
        <v>3779</v>
      </c>
      <c r="G17" s="7">
        <v>3985</v>
      </c>
      <c r="H17" s="7">
        <v>4214</v>
      </c>
      <c r="I17" s="7">
        <v>4301</v>
      </c>
      <c r="J17" s="7">
        <v>4304</v>
      </c>
      <c r="K17" s="7">
        <v>4224</v>
      </c>
      <c r="L17" s="7">
        <v>4950</v>
      </c>
      <c r="M17" s="7">
        <v>4938</v>
      </c>
      <c r="N17" s="7">
        <v>4709</v>
      </c>
      <c r="O17" s="7">
        <v>4777</v>
      </c>
      <c r="P17" s="7">
        <v>4767</v>
      </c>
      <c r="Q17" s="7">
        <v>4712</v>
      </c>
      <c r="R17" s="7">
        <v>4730</v>
      </c>
      <c r="S17" s="7">
        <v>5106</v>
      </c>
    </row>
    <row r="18" spans="1:19" s="2" customFormat="1" ht="13.5">
      <c r="A18" s="5" t="s">
        <v>122</v>
      </c>
      <c r="B18" s="7">
        <v>32475</v>
      </c>
      <c r="C18" s="7">
        <v>32115</v>
      </c>
      <c r="D18" s="7">
        <v>30715</v>
      </c>
      <c r="E18" s="7">
        <v>30161</v>
      </c>
      <c r="F18" s="7">
        <v>30367</v>
      </c>
      <c r="G18" s="7">
        <v>30629</v>
      </c>
      <c r="H18" s="7">
        <v>31525</v>
      </c>
      <c r="I18" s="7">
        <v>30721</v>
      </c>
      <c r="J18" s="7">
        <v>31719</v>
      </c>
      <c r="K18" s="7">
        <v>30638</v>
      </c>
      <c r="L18" s="7">
        <v>31519</v>
      </c>
      <c r="M18" s="7">
        <v>32434</v>
      </c>
      <c r="N18" s="7">
        <v>31203</v>
      </c>
      <c r="O18" s="7">
        <v>33601</v>
      </c>
      <c r="P18" s="7">
        <v>34031</v>
      </c>
      <c r="Q18" s="7">
        <v>34567</v>
      </c>
      <c r="R18" s="7">
        <v>35367</v>
      </c>
      <c r="S18" s="7">
        <v>36835</v>
      </c>
    </row>
    <row r="19" spans="1:19" s="2" customFormat="1" ht="13.5">
      <c r="A19" s="5" t="s">
        <v>123</v>
      </c>
      <c r="B19" s="7">
        <v>2179</v>
      </c>
      <c r="C19" s="7">
        <v>3076</v>
      </c>
      <c r="D19" s="7">
        <v>2561</v>
      </c>
      <c r="E19" s="7">
        <v>2829</v>
      </c>
      <c r="F19" s="7">
        <v>3355</v>
      </c>
      <c r="G19" s="7">
        <v>3048</v>
      </c>
      <c r="H19" s="7">
        <v>4500</v>
      </c>
      <c r="I19" s="7">
        <v>3642</v>
      </c>
      <c r="J19" s="7">
        <v>3290</v>
      </c>
      <c r="K19" s="7">
        <v>3083</v>
      </c>
      <c r="L19" s="7">
        <v>2732</v>
      </c>
      <c r="M19" s="7">
        <v>2871</v>
      </c>
      <c r="N19" s="7">
        <v>2956</v>
      </c>
      <c r="O19" s="7">
        <v>3491</v>
      </c>
      <c r="P19" s="7">
        <v>2908</v>
      </c>
      <c r="Q19" s="7">
        <v>2546</v>
      </c>
      <c r="R19" s="7">
        <v>3395</v>
      </c>
      <c r="S19" s="7">
        <v>2747</v>
      </c>
    </row>
    <row r="20" spans="1:19" s="2" customFormat="1" ht="13.5">
      <c r="A20" s="5" t="s">
        <v>124</v>
      </c>
      <c r="B20" s="7">
        <v>1477</v>
      </c>
      <c r="C20" s="7">
        <v>1258</v>
      </c>
      <c r="D20" s="7">
        <v>1017</v>
      </c>
      <c r="E20" s="7">
        <v>784</v>
      </c>
      <c r="F20" s="7">
        <v>787</v>
      </c>
      <c r="G20" s="7">
        <v>747</v>
      </c>
      <c r="H20" s="7">
        <v>783</v>
      </c>
      <c r="I20" s="7">
        <v>792</v>
      </c>
      <c r="J20" s="7">
        <v>732</v>
      </c>
      <c r="K20" s="7">
        <v>710</v>
      </c>
      <c r="L20" s="7">
        <v>731</v>
      </c>
      <c r="M20" s="7">
        <v>729</v>
      </c>
      <c r="N20" s="7">
        <v>733</v>
      </c>
      <c r="O20" s="7">
        <v>872</v>
      </c>
      <c r="P20" s="7">
        <v>883</v>
      </c>
      <c r="Q20" s="7">
        <v>871</v>
      </c>
      <c r="R20" s="7">
        <v>829</v>
      </c>
      <c r="S20" s="7">
        <v>1039</v>
      </c>
    </row>
    <row r="21" spans="1:19" s="2" customFormat="1" ht="13.5">
      <c r="A21" s="5" t="s">
        <v>125</v>
      </c>
      <c r="B21" s="7">
        <v>6130</v>
      </c>
      <c r="C21" s="7">
        <v>6177</v>
      </c>
      <c r="D21" s="7">
        <v>7033</v>
      </c>
      <c r="E21" s="7">
        <v>6422</v>
      </c>
      <c r="F21" s="7">
        <v>6621</v>
      </c>
      <c r="G21" s="7">
        <v>7461</v>
      </c>
      <c r="H21" s="7">
        <v>6583</v>
      </c>
      <c r="I21" s="7">
        <v>8446</v>
      </c>
      <c r="J21" s="7">
        <v>8517</v>
      </c>
      <c r="K21" s="7">
        <v>10490</v>
      </c>
      <c r="L21" s="7">
        <v>10868</v>
      </c>
      <c r="M21" s="7">
        <v>10614</v>
      </c>
      <c r="N21" s="7">
        <v>12721</v>
      </c>
      <c r="O21" s="7">
        <v>12465</v>
      </c>
      <c r="P21" s="7">
        <v>14300</v>
      </c>
      <c r="Q21" s="7">
        <v>16528</v>
      </c>
      <c r="R21" s="7">
        <v>16010</v>
      </c>
      <c r="S21" s="7">
        <v>16326</v>
      </c>
    </row>
    <row r="22" spans="1:19" s="2" customFormat="1" ht="13.5">
      <c r="A22" s="5" t="s">
        <v>126</v>
      </c>
      <c r="B22" s="7">
        <v>126910</v>
      </c>
      <c r="C22" s="7">
        <v>128104</v>
      </c>
      <c r="D22" s="7">
        <v>124825</v>
      </c>
      <c r="E22" s="7">
        <v>121611</v>
      </c>
      <c r="F22" s="7">
        <v>124471</v>
      </c>
      <c r="G22" s="7">
        <v>129021</v>
      </c>
      <c r="H22" s="7">
        <v>133355</v>
      </c>
      <c r="I22" s="7">
        <v>132596</v>
      </c>
      <c r="J22" s="7">
        <v>137259</v>
      </c>
      <c r="K22" s="7">
        <v>138698</v>
      </c>
      <c r="L22" s="7">
        <v>143736</v>
      </c>
      <c r="M22" s="7">
        <v>146160</v>
      </c>
      <c r="N22" s="7">
        <v>149851</v>
      </c>
      <c r="O22" s="7">
        <v>157957</v>
      </c>
      <c r="P22" s="7">
        <v>160144</v>
      </c>
      <c r="Q22" s="7">
        <v>163198</v>
      </c>
      <c r="R22" s="7">
        <v>166569</v>
      </c>
      <c r="S22" s="7">
        <v>170111</v>
      </c>
    </row>
    <row r="23" spans="1:19" s="2" customFormat="1" ht="13.5">
      <c r="A23" s="5" t="s">
        <v>127</v>
      </c>
      <c r="B23" s="7">
        <v>2090</v>
      </c>
      <c r="C23" s="7">
        <v>2173</v>
      </c>
      <c r="D23" s="7">
        <v>2009</v>
      </c>
      <c r="E23" s="7">
        <v>2379</v>
      </c>
      <c r="F23" s="7">
        <v>2960</v>
      </c>
      <c r="G23" s="7">
        <v>2744</v>
      </c>
      <c r="H23" s="7">
        <v>3269</v>
      </c>
      <c r="I23" s="7">
        <v>3097</v>
      </c>
      <c r="J23" s="7">
        <v>2858</v>
      </c>
      <c r="K23" s="7">
        <v>2892</v>
      </c>
      <c r="L23" s="7">
        <v>2818</v>
      </c>
      <c r="M23" s="7">
        <v>3302</v>
      </c>
      <c r="N23" s="7">
        <v>3591</v>
      </c>
      <c r="O23" s="7">
        <v>4455</v>
      </c>
      <c r="P23" s="7">
        <v>4119</v>
      </c>
      <c r="Q23" s="7">
        <v>2865</v>
      </c>
      <c r="R23" s="7">
        <v>4106</v>
      </c>
      <c r="S23" s="7">
        <v>3737</v>
      </c>
    </row>
    <row r="24" spans="1:19" s="2" customFormat="1" ht="13.5">
      <c r="A24" s="5" t="s">
        <v>128</v>
      </c>
      <c r="B24" s="7">
        <v>4193</v>
      </c>
      <c r="C24" s="7">
        <v>5326</v>
      </c>
      <c r="D24" s="7">
        <v>4463</v>
      </c>
      <c r="E24" s="7">
        <v>3098</v>
      </c>
      <c r="F24" s="7">
        <v>3039</v>
      </c>
      <c r="G24" s="7">
        <v>3454</v>
      </c>
      <c r="H24" s="7">
        <v>3869</v>
      </c>
      <c r="I24" s="7">
        <v>3520</v>
      </c>
      <c r="J24" s="7">
        <v>4849</v>
      </c>
      <c r="K24" s="7">
        <v>4480</v>
      </c>
      <c r="L24" s="7">
        <v>4566</v>
      </c>
      <c r="M24" s="7">
        <v>4241</v>
      </c>
      <c r="N24" s="7">
        <v>4791</v>
      </c>
      <c r="O24" s="7">
        <v>5212</v>
      </c>
      <c r="P24" s="7">
        <v>5146</v>
      </c>
      <c r="Q24" s="7">
        <v>5734</v>
      </c>
      <c r="R24" s="7">
        <v>5180</v>
      </c>
      <c r="S24" s="7">
        <v>5320</v>
      </c>
    </row>
    <row r="25" spans="1:19" s="2" customFormat="1" ht="13.5">
      <c r="A25" s="5" t="s">
        <v>129</v>
      </c>
      <c r="B25" s="7">
        <v>2838</v>
      </c>
      <c r="C25" s="7">
        <v>2807</v>
      </c>
      <c r="D25" s="7">
        <v>3011</v>
      </c>
      <c r="E25" s="7">
        <v>3079</v>
      </c>
      <c r="F25" s="7">
        <v>3245</v>
      </c>
      <c r="G25" s="7">
        <v>3245</v>
      </c>
      <c r="H25" s="7">
        <v>3269</v>
      </c>
      <c r="I25" s="7">
        <v>3386</v>
      </c>
      <c r="J25" s="7">
        <v>3645</v>
      </c>
      <c r="K25" s="7">
        <v>3838</v>
      </c>
      <c r="L25" s="7">
        <v>4237</v>
      </c>
      <c r="M25" s="7">
        <v>4318</v>
      </c>
      <c r="N25" s="7">
        <v>4342</v>
      </c>
      <c r="O25" s="7">
        <v>4481</v>
      </c>
      <c r="P25" s="7">
        <v>4559</v>
      </c>
      <c r="Q25" s="7">
        <v>4569</v>
      </c>
      <c r="R25" s="7">
        <v>4524</v>
      </c>
      <c r="S25" s="7">
        <v>5013</v>
      </c>
    </row>
    <row r="26" spans="1:19" s="2" customFormat="1" ht="13.5">
      <c r="A26" s="5" t="s">
        <v>130</v>
      </c>
      <c r="B26" s="7">
        <v>1249</v>
      </c>
      <c r="C26" s="7">
        <v>1379</v>
      </c>
      <c r="D26" s="7">
        <v>1510</v>
      </c>
      <c r="E26" s="7">
        <v>1630</v>
      </c>
      <c r="F26" s="7">
        <v>1660</v>
      </c>
      <c r="G26" s="7">
        <v>1705</v>
      </c>
      <c r="H26" s="7">
        <v>1780</v>
      </c>
      <c r="I26" s="7">
        <v>1824</v>
      </c>
      <c r="J26" s="7">
        <v>1985</v>
      </c>
      <c r="K26" s="7">
        <v>2025</v>
      </c>
      <c r="L26" s="7">
        <v>1791</v>
      </c>
      <c r="M26" s="7">
        <v>1901</v>
      </c>
      <c r="N26" s="7">
        <v>1893</v>
      </c>
      <c r="O26" s="7">
        <v>1974</v>
      </c>
      <c r="P26" s="7">
        <v>1856</v>
      </c>
      <c r="Q26" s="7">
        <v>1867</v>
      </c>
      <c r="R26" s="7">
        <v>1906</v>
      </c>
      <c r="S26" s="7">
        <v>2146</v>
      </c>
    </row>
    <row r="27" spans="1:19" s="2" customFormat="1" ht="13.5">
      <c r="A27" s="5" t="s">
        <v>131</v>
      </c>
      <c r="B27" s="7">
        <v>1164</v>
      </c>
      <c r="C27" s="7">
        <v>1220</v>
      </c>
      <c r="D27" s="7">
        <v>1287</v>
      </c>
      <c r="E27" s="7">
        <v>1323</v>
      </c>
      <c r="F27" s="7">
        <v>1367</v>
      </c>
      <c r="G27" s="7">
        <v>1453</v>
      </c>
      <c r="H27" s="7">
        <v>1565</v>
      </c>
      <c r="I27" s="7">
        <v>1630</v>
      </c>
      <c r="J27" s="7">
        <v>1703</v>
      </c>
      <c r="K27" s="7">
        <v>1784</v>
      </c>
      <c r="L27" s="7">
        <v>1944</v>
      </c>
      <c r="M27" s="7">
        <v>2040</v>
      </c>
      <c r="N27" s="7">
        <v>2026</v>
      </c>
      <c r="O27" s="7">
        <v>2048</v>
      </c>
      <c r="P27" s="7">
        <v>2058</v>
      </c>
      <c r="Q27" s="7">
        <v>2001</v>
      </c>
      <c r="R27" s="7">
        <v>2130</v>
      </c>
      <c r="S27" s="7">
        <v>2171</v>
      </c>
    </row>
    <row r="28" spans="1:19" s="2" customFormat="1" ht="13.5">
      <c r="A28" s="5" t="s">
        <v>132</v>
      </c>
      <c r="B28" s="7">
        <v>26</v>
      </c>
      <c r="C28" s="7">
        <v>25</v>
      </c>
      <c r="D28" s="7">
        <v>20</v>
      </c>
      <c r="E28" s="7">
        <v>22</v>
      </c>
      <c r="F28" s="7">
        <v>23</v>
      </c>
      <c r="G28" s="7">
        <v>26</v>
      </c>
      <c r="H28" s="7">
        <v>30</v>
      </c>
      <c r="I28" s="7">
        <v>33</v>
      </c>
      <c r="J28" s="7">
        <v>57</v>
      </c>
      <c r="K28" s="7">
        <v>98</v>
      </c>
      <c r="L28" s="7">
        <v>114</v>
      </c>
      <c r="M28" s="7">
        <v>125</v>
      </c>
      <c r="N28" s="7">
        <v>124</v>
      </c>
      <c r="O28" s="7">
        <v>121</v>
      </c>
      <c r="P28" s="7">
        <v>128</v>
      </c>
      <c r="Q28" s="7">
        <v>143</v>
      </c>
      <c r="R28" s="7">
        <v>227</v>
      </c>
      <c r="S28" s="41">
        <f>R28</f>
        <v>227</v>
      </c>
    </row>
    <row r="29" spans="1:19" s="2" customFormat="1" ht="13.5">
      <c r="A29" s="5" t="s">
        <v>133</v>
      </c>
      <c r="B29" s="7">
        <v>15633</v>
      </c>
      <c r="C29" s="7">
        <v>15170</v>
      </c>
      <c r="D29" s="7">
        <v>15516</v>
      </c>
      <c r="E29" s="7">
        <v>15331</v>
      </c>
      <c r="F29" s="7">
        <v>15826</v>
      </c>
      <c r="G29" s="7">
        <v>17158</v>
      </c>
      <c r="H29" s="7">
        <v>16965</v>
      </c>
      <c r="I29" s="7">
        <v>17608</v>
      </c>
      <c r="J29" s="7">
        <v>18244</v>
      </c>
      <c r="K29" s="7">
        <v>18354</v>
      </c>
      <c r="L29" s="7">
        <v>19359</v>
      </c>
      <c r="M29" s="7">
        <v>19249</v>
      </c>
      <c r="N29" s="7">
        <v>20267</v>
      </c>
      <c r="O29" s="7">
        <v>21334</v>
      </c>
      <c r="P29" s="7">
        <v>21628</v>
      </c>
      <c r="Q29" s="7">
        <v>22218</v>
      </c>
      <c r="R29" s="7">
        <v>23020</v>
      </c>
      <c r="S29" s="7">
        <v>23334</v>
      </c>
    </row>
    <row r="30" spans="1:19" s="2" customFormat="1" ht="13.5">
      <c r="A30" s="5" t="s">
        <v>134</v>
      </c>
      <c r="B30" s="7">
        <v>942</v>
      </c>
      <c r="C30" s="7">
        <v>1034</v>
      </c>
      <c r="D30" s="7">
        <v>309</v>
      </c>
      <c r="E30" s="7">
        <v>110</v>
      </c>
      <c r="F30" s="7">
        <v>137</v>
      </c>
      <c r="G30" s="7">
        <v>114</v>
      </c>
      <c r="H30" s="7">
        <v>170</v>
      </c>
      <c r="I30" s="7">
        <v>178</v>
      </c>
      <c r="J30" s="7">
        <v>274</v>
      </c>
      <c r="K30" s="7">
        <v>242</v>
      </c>
      <c r="L30" s="7">
        <v>203</v>
      </c>
      <c r="M30" s="7">
        <v>230</v>
      </c>
      <c r="N30" s="7">
        <v>241</v>
      </c>
      <c r="O30" s="7">
        <v>260</v>
      </c>
      <c r="P30" s="7">
        <v>278</v>
      </c>
      <c r="Q30" s="7">
        <v>312</v>
      </c>
      <c r="R30" s="7">
        <v>259</v>
      </c>
      <c r="S30" s="7">
        <v>267</v>
      </c>
    </row>
    <row r="31" spans="1:19" s="2" customFormat="1" ht="13.5">
      <c r="A31" s="5" t="s">
        <v>135</v>
      </c>
      <c r="B31" s="7">
        <v>48</v>
      </c>
      <c r="C31" s="7">
        <v>53</v>
      </c>
      <c r="D31" s="7">
        <v>51</v>
      </c>
      <c r="E31" s="7">
        <v>52</v>
      </c>
      <c r="F31" s="7">
        <v>43</v>
      </c>
      <c r="G31" s="7">
        <v>36</v>
      </c>
      <c r="H31" s="7">
        <v>37</v>
      </c>
      <c r="I31" s="7">
        <v>28</v>
      </c>
      <c r="J31" s="7">
        <v>21</v>
      </c>
      <c r="K31" s="7">
        <v>22</v>
      </c>
      <c r="L31" s="7">
        <v>25</v>
      </c>
      <c r="M31" s="7">
        <v>29</v>
      </c>
      <c r="N31" s="7">
        <v>228</v>
      </c>
      <c r="O31" s="7">
        <v>229</v>
      </c>
      <c r="P31" s="7">
        <v>278</v>
      </c>
      <c r="Q31" s="7">
        <v>274</v>
      </c>
      <c r="R31" s="7">
        <v>289</v>
      </c>
      <c r="S31" s="7">
        <v>260</v>
      </c>
    </row>
    <row r="32" spans="1:19" s="2" customFormat="1" ht="13.5">
      <c r="A32" s="5" t="s">
        <v>136</v>
      </c>
      <c r="B32" s="7">
        <v>185</v>
      </c>
      <c r="C32" s="7">
        <v>204</v>
      </c>
      <c r="D32" s="7">
        <v>113</v>
      </c>
      <c r="E32" s="7">
        <v>90</v>
      </c>
      <c r="F32" s="7">
        <v>98</v>
      </c>
      <c r="G32" s="7">
        <v>90</v>
      </c>
      <c r="H32" s="7">
        <v>109</v>
      </c>
      <c r="I32" s="7">
        <v>133</v>
      </c>
      <c r="J32" s="7">
        <v>127</v>
      </c>
      <c r="K32" s="7">
        <v>116</v>
      </c>
      <c r="L32" s="7">
        <v>113</v>
      </c>
      <c r="M32" s="7">
        <v>124</v>
      </c>
      <c r="N32" s="7">
        <v>129</v>
      </c>
      <c r="O32" s="7">
        <v>143</v>
      </c>
      <c r="P32" s="7">
        <v>132</v>
      </c>
      <c r="Q32" s="7">
        <v>132</v>
      </c>
      <c r="R32" s="7">
        <v>185</v>
      </c>
      <c r="S32" s="7">
        <v>171</v>
      </c>
    </row>
    <row r="33" spans="1:19" s="2" customFormat="1" ht="13.5">
      <c r="A33" s="5" t="s">
        <v>137</v>
      </c>
      <c r="B33" s="7">
        <v>95</v>
      </c>
      <c r="C33" s="7">
        <v>122</v>
      </c>
      <c r="D33" s="7">
        <v>128</v>
      </c>
      <c r="E33" s="7">
        <v>129</v>
      </c>
      <c r="F33" s="7">
        <v>133</v>
      </c>
      <c r="G33" s="7">
        <v>140</v>
      </c>
      <c r="H33" s="7">
        <v>143</v>
      </c>
      <c r="I33" s="7">
        <v>145</v>
      </c>
      <c r="J33" s="7">
        <v>148</v>
      </c>
      <c r="K33" s="7">
        <v>154</v>
      </c>
      <c r="L33" s="7">
        <v>165</v>
      </c>
      <c r="M33" s="7">
        <v>167</v>
      </c>
      <c r="N33" s="7">
        <v>176</v>
      </c>
      <c r="O33" s="7">
        <v>192</v>
      </c>
      <c r="P33" s="7">
        <v>191</v>
      </c>
      <c r="Q33" s="7">
        <v>193</v>
      </c>
      <c r="R33" s="7">
        <v>197</v>
      </c>
      <c r="S33" s="7">
        <v>197</v>
      </c>
    </row>
    <row r="34" spans="1:19" s="2" customFormat="1" ht="13.5">
      <c r="A34" s="5" t="s">
        <v>138</v>
      </c>
      <c r="B34" s="7">
        <v>5864</v>
      </c>
      <c r="C34" s="7">
        <v>6085</v>
      </c>
      <c r="D34" s="7">
        <v>6288</v>
      </c>
      <c r="E34" s="7">
        <v>6257</v>
      </c>
      <c r="F34" s="7">
        <v>6478</v>
      </c>
      <c r="G34" s="7">
        <v>6590</v>
      </c>
      <c r="H34" s="7">
        <v>6934</v>
      </c>
      <c r="I34" s="7">
        <v>7195</v>
      </c>
      <c r="J34" s="7">
        <v>7442</v>
      </c>
      <c r="K34" s="7">
        <v>7060</v>
      </c>
      <c r="L34" s="7">
        <v>7284</v>
      </c>
      <c r="M34" s="7">
        <v>7637</v>
      </c>
      <c r="N34" s="7">
        <v>7826</v>
      </c>
      <c r="O34" s="7">
        <v>7852</v>
      </c>
      <c r="P34" s="7">
        <v>8164</v>
      </c>
      <c r="Q34" s="7">
        <v>8088</v>
      </c>
      <c r="R34" s="7">
        <v>7918</v>
      </c>
      <c r="S34" s="7">
        <v>8211</v>
      </c>
    </row>
    <row r="35" spans="1:19" s="2" customFormat="1" ht="13.5">
      <c r="A35" s="5" t="s">
        <v>139</v>
      </c>
      <c r="B35" s="7">
        <v>12</v>
      </c>
      <c r="C35" s="7">
        <v>6</v>
      </c>
      <c r="D35" s="7">
        <v>5</v>
      </c>
      <c r="E35" s="7">
        <v>10</v>
      </c>
      <c r="F35" s="7">
        <v>34</v>
      </c>
      <c r="G35" s="7">
        <v>60</v>
      </c>
      <c r="H35" s="7">
        <v>71</v>
      </c>
      <c r="I35" s="7">
        <v>61</v>
      </c>
      <c r="J35" s="7">
        <v>62</v>
      </c>
      <c r="K35" s="7">
        <v>70</v>
      </c>
      <c r="L35" s="7">
        <v>63</v>
      </c>
      <c r="M35" s="7">
        <v>72</v>
      </c>
      <c r="N35" s="7">
        <v>68</v>
      </c>
      <c r="O35" s="7">
        <v>83</v>
      </c>
      <c r="P35" s="7">
        <v>92</v>
      </c>
      <c r="Q35" s="7">
        <v>95</v>
      </c>
      <c r="R35" s="7">
        <v>105</v>
      </c>
      <c r="S35" s="7">
        <v>131</v>
      </c>
    </row>
    <row r="36" spans="1:19" s="2" customFormat="1" ht="13.5">
      <c r="A36" s="5" t="s">
        <v>140</v>
      </c>
      <c r="B36" s="7">
        <v>11436</v>
      </c>
      <c r="C36" s="7">
        <v>11290</v>
      </c>
      <c r="D36" s="7">
        <v>11107</v>
      </c>
      <c r="E36" s="7">
        <v>11203</v>
      </c>
      <c r="F36" s="7">
        <v>11312</v>
      </c>
      <c r="G36" s="7">
        <v>11621</v>
      </c>
      <c r="H36" s="7">
        <v>11974</v>
      </c>
      <c r="I36" s="7">
        <v>11949</v>
      </c>
      <c r="J36" s="7">
        <v>11905</v>
      </c>
      <c r="K36" s="7">
        <v>11852</v>
      </c>
      <c r="L36" s="7">
        <v>12129</v>
      </c>
      <c r="M36" s="7">
        <v>12157</v>
      </c>
      <c r="N36" s="7">
        <v>12052</v>
      </c>
      <c r="O36" s="7">
        <v>12744</v>
      </c>
      <c r="P36" s="7">
        <v>12926</v>
      </c>
      <c r="Q36" s="7">
        <v>13158</v>
      </c>
      <c r="R36" s="7">
        <v>13626</v>
      </c>
      <c r="S36" s="7">
        <v>13404</v>
      </c>
    </row>
    <row r="37" spans="1:19" s="2" customFormat="1" ht="13.5">
      <c r="A37" s="5" t="s">
        <v>141</v>
      </c>
      <c r="B37" s="7">
        <v>1651</v>
      </c>
      <c r="C37" s="7">
        <v>1779</v>
      </c>
      <c r="D37" s="7">
        <v>2150</v>
      </c>
      <c r="E37" s="7">
        <v>1931</v>
      </c>
      <c r="F37" s="7">
        <v>1777</v>
      </c>
      <c r="G37" s="7">
        <v>2132</v>
      </c>
      <c r="H37" s="7">
        <v>1689</v>
      </c>
      <c r="I37" s="7">
        <v>1805</v>
      </c>
      <c r="J37" s="7">
        <v>2222</v>
      </c>
      <c r="K37" s="7">
        <v>3055</v>
      </c>
      <c r="L37" s="7">
        <v>2741</v>
      </c>
      <c r="M37" s="7">
        <v>2741</v>
      </c>
      <c r="N37" s="7">
        <v>3223</v>
      </c>
      <c r="O37" s="7">
        <v>2605</v>
      </c>
      <c r="P37" s="7">
        <v>2935</v>
      </c>
      <c r="Q37" s="7">
        <v>3412</v>
      </c>
      <c r="R37" s="7">
        <v>2979</v>
      </c>
      <c r="S37" s="7">
        <v>2817</v>
      </c>
    </row>
    <row r="38" spans="1:19" s="2" customFormat="1" ht="13.5">
      <c r="A38" s="5" t="s">
        <v>142</v>
      </c>
      <c r="B38" s="7">
        <v>3992</v>
      </c>
      <c r="C38" s="7">
        <v>3668</v>
      </c>
      <c r="D38" s="7">
        <v>3654</v>
      </c>
      <c r="E38" s="7">
        <v>3672</v>
      </c>
      <c r="F38" s="7">
        <v>3619</v>
      </c>
      <c r="G38" s="7">
        <v>3661</v>
      </c>
      <c r="H38" s="7">
        <v>3801</v>
      </c>
      <c r="I38" s="7">
        <v>2944</v>
      </c>
      <c r="J38" s="7">
        <v>2520</v>
      </c>
      <c r="K38" s="7">
        <v>2341</v>
      </c>
      <c r="L38" s="7">
        <v>2726</v>
      </c>
      <c r="M38" s="7">
        <v>2880</v>
      </c>
      <c r="N38" s="7">
        <v>2870</v>
      </c>
      <c r="O38" s="7">
        <v>3309</v>
      </c>
      <c r="P38" s="7">
        <v>2960</v>
      </c>
      <c r="Q38" s="7">
        <v>2893</v>
      </c>
      <c r="R38" s="7">
        <v>3328</v>
      </c>
      <c r="S38" s="7">
        <v>3267</v>
      </c>
    </row>
    <row r="39" spans="1:19" s="2" customFormat="1" ht="13.5">
      <c r="A39" s="5" t="s">
        <v>143</v>
      </c>
      <c r="B39" s="7">
        <v>455</v>
      </c>
      <c r="C39" s="7">
        <v>597</v>
      </c>
      <c r="D39" s="7">
        <v>668</v>
      </c>
      <c r="E39" s="7">
        <v>787</v>
      </c>
      <c r="F39" s="7">
        <v>891</v>
      </c>
      <c r="G39" s="7">
        <v>873</v>
      </c>
      <c r="H39" s="7">
        <v>1242</v>
      </c>
      <c r="I39" s="7">
        <v>875</v>
      </c>
      <c r="J39" s="7">
        <v>867</v>
      </c>
      <c r="K39" s="7">
        <v>851</v>
      </c>
      <c r="L39" s="7">
        <v>790</v>
      </c>
      <c r="M39" s="7">
        <v>855</v>
      </c>
      <c r="N39" s="7">
        <v>999</v>
      </c>
      <c r="O39" s="7">
        <v>1182</v>
      </c>
      <c r="P39" s="7">
        <v>1136</v>
      </c>
      <c r="Q39" s="7">
        <v>1053</v>
      </c>
      <c r="R39" s="7">
        <v>1169</v>
      </c>
      <c r="S39" s="7">
        <v>1226</v>
      </c>
    </row>
    <row r="40" spans="1:19" s="2" customFormat="1" ht="13.5">
      <c r="A40" s="5" t="s">
        <v>144</v>
      </c>
      <c r="B40" s="7">
        <v>419</v>
      </c>
      <c r="C40" s="7">
        <v>360</v>
      </c>
      <c r="D40" s="7">
        <v>404</v>
      </c>
      <c r="E40" s="7">
        <v>405</v>
      </c>
      <c r="F40" s="7">
        <v>398</v>
      </c>
      <c r="G40" s="7">
        <v>398</v>
      </c>
      <c r="H40" s="7">
        <v>383</v>
      </c>
      <c r="I40" s="7">
        <v>436</v>
      </c>
      <c r="J40" s="7">
        <v>450</v>
      </c>
      <c r="K40" s="7">
        <v>415</v>
      </c>
      <c r="L40" s="7">
        <v>432</v>
      </c>
      <c r="M40" s="7">
        <v>465</v>
      </c>
      <c r="N40" s="7">
        <v>495</v>
      </c>
      <c r="O40" s="7">
        <v>486</v>
      </c>
      <c r="P40" s="7">
        <v>492</v>
      </c>
      <c r="Q40" s="7">
        <v>496</v>
      </c>
      <c r="R40" s="7">
        <v>514</v>
      </c>
      <c r="S40" s="7">
        <v>523</v>
      </c>
    </row>
    <row r="41" spans="1:19" s="2" customFormat="1" ht="13.5">
      <c r="A41" s="5" t="s">
        <v>145</v>
      </c>
      <c r="B41" s="7">
        <v>818</v>
      </c>
      <c r="C41" s="7">
        <v>788</v>
      </c>
      <c r="D41" s="7">
        <v>771</v>
      </c>
      <c r="E41" s="7">
        <v>733</v>
      </c>
      <c r="F41" s="7">
        <v>692</v>
      </c>
      <c r="G41" s="7">
        <v>829</v>
      </c>
      <c r="H41" s="7">
        <v>817</v>
      </c>
      <c r="I41" s="7">
        <v>808</v>
      </c>
      <c r="J41" s="7">
        <v>817</v>
      </c>
      <c r="K41" s="7">
        <v>847</v>
      </c>
      <c r="L41" s="7">
        <v>792</v>
      </c>
      <c r="M41" s="7">
        <v>845</v>
      </c>
      <c r="N41" s="7">
        <v>773</v>
      </c>
      <c r="O41" s="7">
        <v>829</v>
      </c>
      <c r="P41" s="7">
        <v>802</v>
      </c>
      <c r="Q41" s="7">
        <v>772</v>
      </c>
      <c r="R41" s="7">
        <v>760</v>
      </c>
      <c r="S41" s="7">
        <v>696</v>
      </c>
    </row>
    <row r="42" spans="1:19" s="2" customFormat="1" ht="13.5">
      <c r="A42" s="5" t="s">
        <v>146</v>
      </c>
      <c r="B42" s="7">
        <v>2957</v>
      </c>
      <c r="C42" s="7">
        <v>3230</v>
      </c>
      <c r="D42" s="7">
        <v>3506</v>
      </c>
      <c r="E42" s="7">
        <v>3427</v>
      </c>
      <c r="F42" s="7">
        <v>4104</v>
      </c>
      <c r="G42" s="7">
        <v>4360</v>
      </c>
      <c r="H42" s="7">
        <v>4676</v>
      </c>
      <c r="I42" s="7">
        <v>5458</v>
      </c>
      <c r="J42" s="7">
        <v>5915</v>
      </c>
      <c r="K42" s="7">
        <v>7029</v>
      </c>
      <c r="L42" s="7">
        <v>8083</v>
      </c>
      <c r="M42" s="7">
        <v>8483</v>
      </c>
      <c r="N42" s="7">
        <v>8226</v>
      </c>
      <c r="O42" s="7">
        <v>9045</v>
      </c>
      <c r="P42" s="7">
        <v>8990</v>
      </c>
      <c r="Q42" s="7">
        <v>10519</v>
      </c>
      <c r="R42" s="7">
        <v>11344</v>
      </c>
      <c r="S42" s="7">
        <v>13358</v>
      </c>
    </row>
    <row r="43" spans="1:19" s="2" customFormat="1" ht="13.5">
      <c r="A43" s="5" t="s">
        <v>147</v>
      </c>
      <c r="B43" s="7">
        <v>21166</v>
      </c>
      <c r="C43" s="7">
        <v>21165</v>
      </c>
      <c r="D43" s="7">
        <v>20382</v>
      </c>
      <c r="E43" s="7">
        <v>19586</v>
      </c>
      <c r="F43" s="7">
        <v>19795</v>
      </c>
      <c r="G43" s="7">
        <v>20490</v>
      </c>
      <c r="H43" s="7">
        <v>21265</v>
      </c>
      <c r="I43" s="7">
        <v>20718</v>
      </c>
      <c r="J43" s="7">
        <v>21852</v>
      </c>
      <c r="K43" s="7">
        <v>22710</v>
      </c>
      <c r="L43" s="7">
        <v>24358</v>
      </c>
      <c r="M43" s="7">
        <v>24699</v>
      </c>
      <c r="N43" s="7">
        <v>24996</v>
      </c>
      <c r="O43" s="7">
        <v>25991</v>
      </c>
      <c r="P43" s="7">
        <v>26177</v>
      </c>
      <c r="Q43" s="7">
        <v>26310</v>
      </c>
      <c r="R43" s="7">
        <v>26632</v>
      </c>
      <c r="S43" s="7">
        <v>27420</v>
      </c>
    </row>
    <row r="45" s="2" customFormat="1" ht="13.5">
      <c r="A45" s="1" t="s">
        <v>86</v>
      </c>
    </row>
    <row r="46" s="2" customFormat="1" ht="13.5">
      <c r="A46" s="3" t="s">
        <v>87</v>
      </c>
    </row>
    <row r="47" spans="1:2" s="2" customFormat="1" ht="13.5">
      <c r="A47" s="3" t="s">
        <v>88</v>
      </c>
      <c r="B47" s="4">
        <v>39986.84662037037</v>
      </c>
    </row>
    <row r="48" s="2" customFormat="1" ht="13.5">
      <c r="A48" s="3"/>
    </row>
    <row r="49" spans="1:2" s="2" customFormat="1" ht="13.5">
      <c r="A49" s="3" t="s">
        <v>89</v>
      </c>
      <c r="B49" s="2" t="s">
        <v>90</v>
      </c>
    </row>
    <row r="50" spans="1:2" s="2" customFormat="1" ht="13.5">
      <c r="A50" s="3" t="s">
        <v>91</v>
      </c>
      <c r="B50" s="2" t="s">
        <v>148</v>
      </c>
    </row>
    <row r="51" spans="1:2" s="2" customFormat="1" ht="13.5">
      <c r="A51" s="3" t="s">
        <v>93</v>
      </c>
      <c r="B51" s="2" t="s">
        <v>94</v>
      </c>
    </row>
    <row r="52" spans="1:2" s="2" customFormat="1" ht="13.5">
      <c r="A52" s="3" t="s">
        <v>95</v>
      </c>
      <c r="B52" s="2" t="s">
        <v>96</v>
      </c>
    </row>
    <row r="53" s="2" customFormat="1" ht="13.5">
      <c r="A53" s="3"/>
    </row>
    <row r="54" s="2" customFormat="1" ht="13.5">
      <c r="A54" s="3"/>
    </row>
    <row r="55" spans="1:19" s="2" customFormat="1" ht="13.5">
      <c r="A55" s="5" t="s">
        <v>97</v>
      </c>
      <c r="B55" s="6" t="s">
        <v>98</v>
      </c>
      <c r="C55" s="6" t="s">
        <v>99</v>
      </c>
      <c r="D55" s="6" t="s">
        <v>100</v>
      </c>
      <c r="E55" s="6" t="s">
        <v>101</v>
      </c>
      <c r="F55" s="6" t="s">
        <v>102</v>
      </c>
      <c r="G55" s="6" t="s">
        <v>103</v>
      </c>
      <c r="H55" s="6" t="s">
        <v>104</v>
      </c>
      <c r="I55" s="6" t="s">
        <v>105</v>
      </c>
      <c r="J55" s="6" t="s">
        <v>106</v>
      </c>
      <c r="K55" s="6" t="s">
        <v>107</v>
      </c>
      <c r="L55" s="6" t="s">
        <v>108</v>
      </c>
      <c r="M55" s="6" t="s">
        <v>109</v>
      </c>
      <c r="N55" s="6" t="s">
        <v>110</v>
      </c>
      <c r="O55" s="6" t="s">
        <v>111</v>
      </c>
      <c r="P55" s="6" t="s">
        <v>112</v>
      </c>
      <c r="Q55" s="6" t="s">
        <v>113</v>
      </c>
      <c r="R55" s="6" t="s">
        <v>114</v>
      </c>
      <c r="S55" s="6" t="s">
        <v>115</v>
      </c>
    </row>
    <row r="56" spans="1:19" s="2" customFormat="1" ht="13.5">
      <c r="A56" s="5" t="s">
        <v>116</v>
      </c>
      <c r="B56" s="7">
        <v>1143</v>
      </c>
      <c r="C56" s="7">
        <v>1137</v>
      </c>
      <c r="D56" s="7">
        <v>800</v>
      </c>
      <c r="E56" s="7">
        <v>837</v>
      </c>
      <c r="F56" s="7">
        <v>923</v>
      </c>
      <c r="G56" s="7">
        <v>1045</v>
      </c>
      <c r="H56" s="7">
        <v>1123</v>
      </c>
      <c r="I56" s="7">
        <v>1116</v>
      </c>
      <c r="J56" s="7">
        <v>1045</v>
      </c>
      <c r="K56" s="7">
        <v>1079</v>
      </c>
      <c r="L56" s="7">
        <v>998</v>
      </c>
      <c r="M56" s="7">
        <v>1223</v>
      </c>
      <c r="N56" s="7">
        <v>1176</v>
      </c>
      <c r="O56" s="7">
        <v>1539</v>
      </c>
      <c r="P56" s="7">
        <v>1496</v>
      </c>
      <c r="Q56" s="7">
        <v>1613</v>
      </c>
      <c r="R56" s="7">
        <v>1444</v>
      </c>
      <c r="S56" s="7">
        <v>1314</v>
      </c>
    </row>
    <row r="57" spans="1:19" s="2" customFormat="1" ht="13.5">
      <c r="A57" s="5" t="s">
        <v>117</v>
      </c>
      <c r="B57" s="7">
        <v>2113</v>
      </c>
      <c r="C57" s="7">
        <v>2186</v>
      </c>
      <c r="D57" s="7">
        <v>2131</v>
      </c>
      <c r="E57" s="7">
        <v>2165</v>
      </c>
      <c r="F57" s="7">
        <v>2369</v>
      </c>
      <c r="G57" s="7">
        <v>2489</v>
      </c>
      <c r="H57" s="7">
        <v>2469</v>
      </c>
      <c r="I57" s="7">
        <v>2390</v>
      </c>
      <c r="J57" s="7">
        <v>2835</v>
      </c>
      <c r="K57" s="7">
        <v>2704</v>
      </c>
      <c r="L57" s="7">
        <v>2776</v>
      </c>
      <c r="M57" s="7">
        <v>2592</v>
      </c>
      <c r="N57" s="7">
        <v>2745</v>
      </c>
      <c r="O57" s="7">
        <v>2974</v>
      </c>
      <c r="P57" s="7">
        <v>3014</v>
      </c>
      <c r="Q57" s="7">
        <v>3089</v>
      </c>
      <c r="R57" s="7">
        <v>3038</v>
      </c>
      <c r="S57" s="7">
        <v>3122</v>
      </c>
    </row>
    <row r="58" spans="1:19" s="2" customFormat="1" ht="13.5">
      <c r="A58" s="5" t="s">
        <v>118</v>
      </c>
      <c r="B58" s="7">
        <v>1867</v>
      </c>
      <c r="C58" s="7">
        <v>1745</v>
      </c>
      <c r="D58" s="7">
        <v>1572</v>
      </c>
      <c r="E58" s="7">
        <v>1630</v>
      </c>
      <c r="F58" s="7">
        <v>1583</v>
      </c>
      <c r="G58" s="7">
        <v>1667</v>
      </c>
      <c r="H58" s="7">
        <v>1625</v>
      </c>
      <c r="I58" s="7">
        <v>1707</v>
      </c>
      <c r="J58" s="7">
        <v>1656</v>
      </c>
      <c r="K58" s="7">
        <v>1489</v>
      </c>
      <c r="L58" s="7">
        <v>1543</v>
      </c>
      <c r="M58" s="7">
        <v>1765</v>
      </c>
      <c r="N58" s="7">
        <v>1558</v>
      </c>
      <c r="O58" s="7">
        <v>1712</v>
      </c>
      <c r="P58" s="7">
        <v>1695</v>
      </c>
      <c r="Q58" s="7">
        <v>1662</v>
      </c>
      <c r="R58" s="7">
        <v>1718</v>
      </c>
      <c r="S58" s="7">
        <v>2024</v>
      </c>
    </row>
    <row r="59" spans="1:19" s="2" customFormat="1" ht="13.5">
      <c r="A59" s="5" t="s">
        <v>119</v>
      </c>
      <c r="B59" s="7">
        <v>28</v>
      </c>
      <c r="C59" s="7">
        <v>48</v>
      </c>
      <c r="D59" s="7">
        <v>61</v>
      </c>
      <c r="E59" s="7">
        <v>21</v>
      </c>
      <c r="F59" s="7">
        <v>22</v>
      </c>
      <c r="G59" s="7">
        <v>28</v>
      </c>
      <c r="H59" s="7">
        <v>32</v>
      </c>
      <c r="I59" s="7">
        <v>26</v>
      </c>
      <c r="J59" s="7">
        <v>49</v>
      </c>
      <c r="K59" s="7">
        <v>17</v>
      </c>
      <c r="L59" s="7">
        <v>9</v>
      </c>
      <c r="M59" s="7">
        <v>9</v>
      </c>
      <c r="N59" s="7">
        <v>9</v>
      </c>
      <c r="O59" s="7">
        <v>13</v>
      </c>
      <c r="P59" s="7">
        <v>13</v>
      </c>
      <c r="Q59" s="7">
        <v>12</v>
      </c>
      <c r="R59" s="7">
        <v>10</v>
      </c>
      <c r="S59" s="7">
        <v>9</v>
      </c>
    </row>
    <row r="60" spans="1:19" s="2" customFormat="1" ht="13.5">
      <c r="A60" s="5" t="s">
        <v>120</v>
      </c>
      <c r="B60" s="7">
        <v>170</v>
      </c>
      <c r="C60" s="7">
        <v>179</v>
      </c>
      <c r="D60" s="7">
        <v>207</v>
      </c>
      <c r="E60" s="7">
        <v>222</v>
      </c>
      <c r="F60" s="7">
        <v>231</v>
      </c>
      <c r="G60" s="7">
        <v>213</v>
      </c>
      <c r="H60" s="7">
        <v>223</v>
      </c>
      <c r="I60" s="7">
        <v>233</v>
      </c>
      <c r="J60" s="7">
        <v>254</v>
      </c>
      <c r="K60" s="7">
        <v>270</v>
      </c>
      <c r="L60" s="7">
        <v>290</v>
      </c>
      <c r="M60" s="7">
        <v>305</v>
      </c>
      <c r="N60" s="7">
        <v>325</v>
      </c>
      <c r="O60" s="7">
        <v>348</v>
      </c>
      <c r="P60" s="7">
        <v>359</v>
      </c>
      <c r="Q60" s="7">
        <v>374</v>
      </c>
      <c r="R60" s="7">
        <v>397</v>
      </c>
      <c r="S60" s="7">
        <v>412</v>
      </c>
    </row>
    <row r="61" spans="1:19" s="2" customFormat="1" ht="13.5">
      <c r="A61" s="5" t="s">
        <v>121</v>
      </c>
      <c r="B61" s="7">
        <v>3547</v>
      </c>
      <c r="C61" s="7">
        <v>3461</v>
      </c>
      <c r="D61" s="7">
        <v>3316</v>
      </c>
      <c r="E61" s="7">
        <v>3283</v>
      </c>
      <c r="F61" s="7">
        <v>3243</v>
      </c>
      <c r="G61" s="7">
        <v>3455</v>
      </c>
      <c r="H61" s="7">
        <v>3598</v>
      </c>
      <c r="I61" s="7">
        <v>3660</v>
      </c>
      <c r="J61" s="7">
        <v>3643</v>
      </c>
      <c r="K61" s="7">
        <v>3577</v>
      </c>
      <c r="L61" s="7">
        <v>4083</v>
      </c>
      <c r="M61" s="7">
        <v>4110</v>
      </c>
      <c r="N61" s="7">
        <v>3916</v>
      </c>
      <c r="O61" s="7">
        <v>3995</v>
      </c>
      <c r="P61" s="7">
        <v>3964</v>
      </c>
      <c r="Q61" s="7">
        <v>3889</v>
      </c>
      <c r="R61" s="7">
        <v>3891</v>
      </c>
      <c r="S61" s="7">
        <v>4357</v>
      </c>
    </row>
    <row r="62" spans="1:19" s="2" customFormat="1" ht="13.5">
      <c r="A62" s="5" t="s">
        <v>122</v>
      </c>
      <c r="B62" s="7">
        <v>25537</v>
      </c>
      <c r="C62" s="7">
        <v>25472</v>
      </c>
      <c r="D62" s="7">
        <v>24450</v>
      </c>
      <c r="E62" s="7">
        <v>24182</v>
      </c>
      <c r="F62" s="7">
        <v>24543</v>
      </c>
      <c r="G62" s="7">
        <v>24603</v>
      </c>
      <c r="H62" s="7">
        <v>26262</v>
      </c>
      <c r="I62" s="7">
        <v>25593</v>
      </c>
      <c r="J62" s="7">
        <v>26814</v>
      </c>
      <c r="K62" s="7">
        <v>26009</v>
      </c>
      <c r="L62" s="7">
        <v>27170</v>
      </c>
      <c r="M62" s="7">
        <v>28286</v>
      </c>
      <c r="N62" s="7">
        <v>27798</v>
      </c>
      <c r="O62" s="7">
        <v>29838</v>
      </c>
      <c r="P62" s="7">
        <v>29757</v>
      </c>
      <c r="Q62" s="7">
        <v>30288</v>
      </c>
      <c r="R62" s="7">
        <v>31004</v>
      </c>
      <c r="S62" s="7">
        <v>32290</v>
      </c>
    </row>
    <row r="63" spans="1:19" s="2" customFormat="1" ht="13.5">
      <c r="A63" s="5" t="s">
        <v>123</v>
      </c>
      <c r="B63" s="7">
        <v>2129</v>
      </c>
      <c r="C63" s="7">
        <v>3022</v>
      </c>
      <c r="D63" s="7">
        <v>2498</v>
      </c>
      <c r="E63" s="7">
        <v>2760</v>
      </c>
      <c r="F63" s="7">
        <v>3271</v>
      </c>
      <c r="G63" s="7">
        <v>2943</v>
      </c>
      <c r="H63" s="7">
        <v>4353</v>
      </c>
      <c r="I63" s="7">
        <v>3477</v>
      </c>
      <c r="J63" s="7">
        <v>3098</v>
      </c>
      <c r="K63" s="7">
        <v>2851</v>
      </c>
      <c r="L63" s="7">
        <v>2489</v>
      </c>
      <c r="M63" s="7">
        <v>2643</v>
      </c>
      <c r="N63" s="7">
        <v>2727</v>
      </c>
      <c r="O63" s="7">
        <v>3253</v>
      </c>
      <c r="P63" s="7">
        <v>2673</v>
      </c>
      <c r="Q63" s="7">
        <v>2299</v>
      </c>
      <c r="R63" s="7">
        <v>3172</v>
      </c>
      <c r="S63" s="7">
        <v>2546</v>
      </c>
    </row>
    <row r="64" spans="1:19" s="2" customFormat="1" ht="13.5">
      <c r="A64" s="5" t="s">
        <v>124</v>
      </c>
      <c r="B64" s="7">
        <v>1473</v>
      </c>
      <c r="C64" s="7">
        <v>1252</v>
      </c>
      <c r="D64" s="7">
        <v>1010</v>
      </c>
      <c r="E64" s="7">
        <v>780</v>
      </c>
      <c r="F64" s="7">
        <v>779</v>
      </c>
      <c r="G64" s="7">
        <v>739</v>
      </c>
      <c r="H64" s="7">
        <v>773</v>
      </c>
      <c r="I64" s="7">
        <v>781</v>
      </c>
      <c r="J64" s="7">
        <v>721</v>
      </c>
      <c r="K64" s="7">
        <v>704</v>
      </c>
      <c r="L64" s="7">
        <v>719</v>
      </c>
      <c r="M64" s="7">
        <v>716</v>
      </c>
      <c r="N64" s="7">
        <v>719</v>
      </c>
      <c r="O64" s="7">
        <v>858</v>
      </c>
      <c r="P64" s="7">
        <v>871</v>
      </c>
      <c r="Q64" s="7">
        <v>858</v>
      </c>
      <c r="R64" s="7">
        <v>818</v>
      </c>
      <c r="S64" s="7">
        <v>1027</v>
      </c>
    </row>
    <row r="65" spans="1:19" s="2" customFormat="1" ht="13.5">
      <c r="A65" s="5" t="s">
        <v>125</v>
      </c>
      <c r="B65" s="7">
        <v>5869</v>
      </c>
      <c r="C65" s="7">
        <v>5933</v>
      </c>
      <c r="D65" s="7">
        <v>6729</v>
      </c>
      <c r="E65" s="7">
        <v>6068</v>
      </c>
      <c r="F65" s="7">
        <v>5963</v>
      </c>
      <c r="G65" s="7">
        <v>6622</v>
      </c>
      <c r="H65" s="7">
        <v>5421</v>
      </c>
      <c r="I65" s="7">
        <v>6722</v>
      </c>
      <c r="J65" s="7">
        <v>6528</v>
      </c>
      <c r="K65" s="7">
        <v>7946</v>
      </c>
      <c r="L65" s="7">
        <v>8454</v>
      </c>
      <c r="M65" s="7">
        <v>7977</v>
      </c>
      <c r="N65" s="7">
        <v>9731</v>
      </c>
      <c r="O65" s="7">
        <v>9388</v>
      </c>
      <c r="P65" s="7">
        <v>10996</v>
      </c>
      <c r="Q65" s="7">
        <v>13138</v>
      </c>
      <c r="R65" s="7">
        <v>13055</v>
      </c>
      <c r="S65" s="7">
        <v>13431</v>
      </c>
    </row>
    <row r="66" spans="1:19" s="2" customFormat="1" ht="13.5">
      <c r="A66" s="5" t="s">
        <v>126</v>
      </c>
      <c r="B66" s="7">
        <v>109868</v>
      </c>
      <c r="C66" s="7">
        <v>111148</v>
      </c>
      <c r="D66" s="7">
        <v>107995</v>
      </c>
      <c r="E66" s="7">
        <v>104385</v>
      </c>
      <c r="F66" s="7">
        <v>106830</v>
      </c>
      <c r="G66" s="7">
        <v>110613</v>
      </c>
      <c r="H66" s="7">
        <v>114738</v>
      </c>
      <c r="I66" s="7">
        <v>112480</v>
      </c>
      <c r="J66" s="7">
        <v>115937</v>
      </c>
      <c r="K66" s="7">
        <v>116669</v>
      </c>
      <c r="L66" s="7">
        <v>123338</v>
      </c>
      <c r="M66" s="7">
        <v>129121</v>
      </c>
      <c r="N66" s="7">
        <v>132834</v>
      </c>
      <c r="O66" s="7">
        <v>138584</v>
      </c>
      <c r="P66" s="7">
        <v>139848</v>
      </c>
      <c r="Q66" s="7">
        <v>142163</v>
      </c>
      <c r="R66" s="7">
        <v>145658</v>
      </c>
      <c r="S66" s="7">
        <v>148778</v>
      </c>
    </row>
    <row r="67" spans="1:19" s="2" customFormat="1" ht="13.5">
      <c r="A67" s="5" t="s">
        <v>127</v>
      </c>
      <c r="B67" s="7">
        <v>1343</v>
      </c>
      <c r="C67" s="7">
        <v>1455</v>
      </c>
      <c r="D67" s="7">
        <v>1255</v>
      </c>
      <c r="E67" s="7">
        <v>1527</v>
      </c>
      <c r="F67" s="7">
        <v>2033</v>
      </c>
      <c r="G67" s="7">
        <v>1818</v>
      </c>
      <c r="H67" s="7">
        <v>2345</v>
      </c>
      <c r="I67" s="7">
        <v>2067</v>
      </c>
      <c r="J67" s="7">
        <v>1700</v>
      </c>
      <c r="K67" s="7">
        <v>1748</v>
      </c>
      <c r="L67" s="7">
        <v>1821</v>
      </c>
      <c r="M67" s="7">
        <v>2347</v>
      </c>
      <c r="N67" s="7">
        <v>2556</v>
      </c>
      <c r="O67" s="7">
        <v>3483</v>
      </c>
      <c r="P67" s="7">
        <v>3212</v>
      </c>
      <c r="Q67" s="7">
        <v>2041</v>
      </c>
      <c r="R67" s="7">
        <v>3194</v>
      </c>
      <c r="S67" s="7">
        <v>2833</v>
      </c>
    </row>
    <row r="68" spans="1:19" s="2" customFormat="1" ht="13.5">
      <c r="A68" s="5" t="s">
        <v>128</v>
      </c>
      <c r="B68" s="7">
        <v>2406</v>
      </c>
      <c r="C68" s="7">
        <v>3518</v>
      </c>
      <c r="D68" s="7">
        <v>2889</v>
      </c>
      <c r="E68" s="7">
        <v>1288</v>
      </c>
      <c r="F68" s="7">
        <v>1293</v>
      </c>
      <c r="G68" s="7">
        <v>1712</v>
      </c>
      <c r="H68" s="7">
        <v>2056</v>
      </c>
      <c r="I68" s="7">
        <v>1595</v>
      </c>
      <c r="J68" s="7">
        <v>2771</v>
      </c>
      <c r="K68" s="7">
        <v>2921</v>
      </c>
      <c r="L68" s="7">
        <v>3288</v>
      </c>
      <c r="M68" s="7">
        <v>2832</v>
      </c>
      <c r="N68" s="7">
        <v>3330</v>
      </c>
      <c r="O68" s="7">
        <v>3666</v>
      </c>
      <c r="P68" s="7">
        <v>3536</v>
      </c>
      <c r="Q68" s="7">
        <v>3943</v>
      </c>
      <c r="R68" s="7">
        <v>3349</v>
      </c>
      <c r="S68" s="7">
        <v>3431</v>
      </c>
    </row>
    <row r="69" spans="1:19" s="2" customFormat="1" ht="13.5">
      <c r="A69" s="5" t="s">
        <v>129</v>
      </c>
      <c r="B69" s="7">
        <v>2763</v>
      </c>
      <c r="C69" s="7">
        <v>2726</v>
      </c>
      <c r="D69" s="7">
        <v>2931</v>
      </c>
      <c r="E69" s="7">
        <v>3006</v>
      </c>
      <c r="F69" s="7">
        <v>3175</v>
      </c>
      <c r="G69" s="7">
        <v>3169</v>
      </c>
      <c r="H69" s="7">
        <v>3193</v>
      </c>
      <c r="I69" s="7">
        <v>3302</v>
      </c>
      <c r="J69" s="7">
        <v>3567</v>
      </c>
      <c r="K69" s="7">
        <v>3759</v>
      </c>
      <c r="L69" s="7">
        <v>4150</v>
      </c>
      <c r="M69" s="7">
        <v>4234</v>
      </c>
      <c r="N69" s="7">
        <v>4256</v>
      </c>
      <c r="O69" s="7">
        <v>4395</v>
      </c>
      <c r="P69" s="7">
        <v>4474</v>
      </c>
      <c r="Q69" s="7">
        <v>4476</v>
      </c>
      <c r="R69" s="7">
        <v>4438</v>
      </c>
      <c r="S69" s="7">
        <v>4936</v>
      </c>
    </row>
    <row r="70" spans="1:19" s="2" customFormat="1" ht="13.5">
      <c r="A70" s="5" t="s">
        <v>130</v>
      </c>
      <c r="B70" s="7">
        <v>1165</v>
      </c>
      <c r="C70" s="7">
        <v>1299</v>
      </c>
      <c r="D70" s="7">
        <v>1426</v>
      </c>
      <c r="E70" s="7">
        <v>1549</v>
      </c>
      <c r="F70" s="7">
        <v>1589</v>
      </c>
      <c r="G70" s="7">
        <v>1635</v>
      </c>
      <c r="H70" s="7">
        <v>1704</v>
      </c>
      <c r="I70" s="7">
        <v>1749</v>
      </c>
      <c r="J70" s="7">
        <v>1932</v>
      </c>
      <c r="K70" s="7">
        <v>1986</v>
      </c>
      <c r="L70" s="7">
        <v>1748</v>
      </c>
      <c r="M70" s="7">
        <v>1860</v>
      </c>
      <c r="N70" s="7">
        <v>1858</v>
      </c>
      <c r="O70" s="7">
        <v>1942</v>
      </c>
      <c r="P70" s="7">
        <v>1821</v>
      </c>
      <c r="Q70" s="7">
        <v>1831</v>
      </c>
      <c r="R70" s="7">
        <v>1876</v>
      </c>
      <c r="S70" s="7">
        <v>2118</v>
      </c>
    </row>
    <row r="71" spans="1:19" s="2" customFormat="1" ht="13.5">
      <c r="A71" s="5" t="s">
        <v>131</v>
      </c>
      <c r="B71" s="7">
        <v>1146</v>
      </c>
      <c r="C71" s="7">
        <v>1203</v>
      </c>
      <c r="D71" s="7">
        <v>1269</v>
      </c>
      <c r="E71" s="7">
        <v>1303</v>
      </c>
      <c r="F71" s="7">
        <v>1347</v>
      </c>
      <c r="G71" s="7">
        <v>1431</v>
      </c>
      <c r="H71" s="7">
        <v>1542</v>
      </c>
      <c r="I71" s="7">
        <v>1605</v>
      </c>
      <c r="J71" s="7">
        <v>1668</v>
      </c>
      <c r="K71" s="7">
        <v>1752</v>
      </c>
      <c r="L71" s="7">
        <v>1894</v>
      </c>
      <c r="M71" s="7">
        <v>1990</v>
      </c>
      <c r="N71" s="7">
        <v>1972</v>
      </c>
      <c r="O71" s="7">
        <v>1993</v>
      </c>
      <c r="P71" s="7">
        <v>2001</v>
      </c>
      <c r="Q71" s="7">
        <v>1948</v>
      </c>
      <c r="R71" s="7">
        <v>1993</v>
      </c>
      <c r="S71" s="7">
        <v>2014</v>
      </c>
    </row>
    <row r="72" spans="1:19" s="2" customFormat="1" ht="13.5">
      <c r="A72" s="5" t="s">
        <v>132</v>
      </c>
      <c r="B72" s="7">
        <v>26</v>
      </c>
      <c r="C72" s="7">
        <v>25</v>
      </c>
      <c r="D72" s="7">
        <v>20</v>
      </c>
      <c r="E72" s="7">
        <v>22</v>
      </c>
      <c r="F72" s="7">
        <v>23</v>
      </c>
      <c r="G72" s="7">
        <v>25</v>
      </c>
      <c r="H72" s="7">
        <v>30</v>
      </c>
      <c r="I72" s="7">
        <v>33</v>
      </c>
      <c r="J72" s="7">
        <v>57</v>
      </c>
      <c r="K72" s="7">
        <v>98</v>
      </c>
      <c r="L72" s="7">
        <v>114</v>
      </c>
      <c r="M72" s="7">
        <v>125</v>
      </c>
      <c r="N72" s="7">
        <v>124</v>
      </c>
      <c r="O72" s="7">
        <v>121</v>
      </c>
      <c r="P72" s="7">
        <v>128</v>
      </c>
      <c r="Q72" s="7">
        <v>143</v>
      </c>
      <c r="R72" s="7">
        <v>227</v>
      </c>
      <c r="S72" s="41">
        <f>R72</f>
        <v>227</v>
      </c>
    </row>
    <row r="73" spans="1:19" s="2" customFormat="1" ht="13.5">
      <c r="A73" s="5" t="s">
        <v>133</v>
      </c>
      <c r="B73" s="7">
        <v>13843</v>
      </c>
      <c r="C73" s="7">
        <v>13232</v>
      </c>
      <c r="D73" s="7">
        <v>13400</v>
      </c>
      <c r="E73" s="7">
        <v>12961</v>
      </c>
      <c r="F73" s="7">
        <v>13174</v>
      </c>
      <c r="G73" s="7">
        <v>14267</v>
      </c>
      <c r="H73" s="7">
        <v>13811</v>
      </c>
      <c r="I73" s="7">
        <v>13651</v>
      </c>
      <c r="J73" s="7">
        <v>13887</v>
      </c>
      <c r="K73" s="7">
        <v>13584</v>
      </c>
      <c r="L73" s="7">
        <v>16161</v>
      </c>
      <c r="M73" s="7">
        <v>19249</v>
      </c>
      <c r="N73" s="7">
        <v>20267</v>
      </c>
      <c r="O73" s="7">
        <v>19750</v>
      </c>
      <c r="P73" s="7">
        <v>20076</v>
      </c>
      <c r="Q73" s="7">
        <v>20585</v>
      </c>
      <c r="R73" s="7">
        <v>21516</v>
      </c>
      <c r="S73" s="7">
        <v>21750</v>
      </c>
    </row>
    <row r="74" spans="1:19" s="2" customFormat="1" ht="13.5">
      <c r="A74" s="5" t="s">
        <v>134</v>
      </c>
      <c r="B74" s="7">
        <v>929</v>
      </c>
      <c r="C74" s="7">
        <v>1024</v>
      </c>
      <c r="D74" s="7">
        <v>303</v>
      </c>
      <c r="E74" s="7">
        <v>107</v>
      </c>
      <c r="F74" s="7">
        <v>134</v>
      </c>
      <c r="G74" s="7">
        <v>110</v>
      </c>
      <c r="H74" s="7">
        <v>165</v>
      </c>
      <c r="I74" s="7">
        <v>172</v>
      </c>
      <c r="J74" s="7">
        <v>267</v>
      </c>
      <c r="K74" s="7">
        <v>235</v>
      </c>
      <c r="L74" s="7">
        <v>194</v>
      </c>
      <c r="M74" s="7">
        <v>223</v>
      </c>
      <c r="N74" s="7">
        <v>227</v>
      </c>
      <c r="O74" s="7">
        <v>242</v>
      </c>
      <c r="P74" s="7">
        <v>249</v>
      </c>
      <c r="Q74" s="7">
        <v>280</v>
      </c>
      <c r="R74" s="7">
        <v>228</v>
      </c>
      <c r="S74" s="7">
        <v>215</v>
      </c>
    </row>
    <row r="75" spans="1:19" s="2" customFormat="1" ht="13.5">
      <c r="A75" s="5" t="s">
        <v>135</v>
      </c>
      <c r="B75" s="7">
        <v>0</v>
      </c>
      <c r="C75" s="7">
        <v>3</v>
      </c>
      <c r="D75" s="7">
        <v>3</v>
      </c>
      <c r="E75" s="7">
        <v>3</v>
      </c>
      <c r="F75" s="7">
        <v>3</v>
      </c>
      <c r="G75" s="7">
        <v>3</v>
      </c>
      <c r="H75" s="7">
        <v>4</v>
      </c>
      <c r="I75" s="7">
        <v>4</v>
      </c>
      <c r="J75" s="7">
        <v>4</v>
      </c>
      <c r="K75" s="7">
        <v>4</v>
      </c>
      <c r="L75" s="7">
        <v>4</v>
      </c>
      <c r="M75" s="7">
        <v>4</v>
      </c>
      <c r="N75" s="7">
        <v>200</v>
      </c>
      <c r="O75" s="7">
        <v>198</v>
      </c>
      <c r="P75" s="7">
        <v>240</v>
      </c>
      <c r="Q75" s="7">
        <v>235</v>
      </c>
      <c r="R75" s="7">
        <v>246</v>
      </c>
      <c r="S75" s="7">
        <v>223</v>
      </c>
    </row>
    <row r="76" spans="1:19" s="2" customFormat="1" ht="13.5">
      <c r="A76" s="5" t="s">
        <v>136</v>
      </c>
      <c r="B76" s="7">
        <v>176</v>
      </c>
      <c r="C76" s="7">
        <v>196</v>
      </c>
      <c r="D76" s="7">
        <v>107</v>
      </c>
      <c r="E76" s="7">
        <v>87</v>
      </c>
      <c r="F76" s="7">
        <v>95</v>
      </c>
      <c r="G76" s="7">
        <v>83</v>
      </c>
      <c r="H76" s="7">
        <v>101</v>
      </c>
      <c r="I76" s="7">
        <v>126</v>
      </c>
      <c r="J76" s="7">
        <v>121</v>
      </c>
      <c r="K76" s="7">
        <v>112</v>
      </c>
      <c r="L76" s="7">
        <v>110</v>
      </c>
      <c r="M76" s="7">
        <v>121</v>
      </c>
      <c r="N76" s="7">
        <v>125</v>
      </c>
      <c r="O76" s="7">
        <v>137</v>
      </c>
      <c r="P76" s="7">
        <v>125</v>
      </c>
      <c r="Q76" s="7">
        <v>125</v>
      </c>
      <c r="R76" s="7">
        <v>178</v>
      </c>
      <c r="S76" s="7">
        <v>165</v>
      </c>
    </row>
    <row r="77" spans="1:19" s="2" customFormat="1" ht="13.5">
      <c r="A77" s="5" t="s">
        <v>137</v>
      </c>
      <c r="B77" s="7">
        <v>95</v>
      </c>
      <c r="C77" s="7">
        <v>122</v>
      </c>
      <c r="D77" s="7">
        <v>128</v>
      </c>
      <c r="E77" s="7">
        <v>129</v>
      </c>
      <c r="F77" s="7">
        <v>133</v>
      </c>
      <c r="G77" s="7">
        <v>140</v>
      </c>
      <c r="H77" s="7">
        <v>143</v>
      </c>
      <c r="I77" s="7">
        <v>145</v>
      </c>
      <c r="J77" s="7">
        <v>148</v>
      </c>
      <c r="K77" s="7">
        <v>154</v>
      </c>
      <c r="L77" s="7">
        <v>165</v>
      </c>
      <c r="M77" s="7">
        <v>167</v>
      </c>
      <c r="N77" s="7">
        <v>176</v>
      </c>
      <c r="O77" s="7">
        <v>192</v>
      </c>
      <c r="P77" s="7">
        <v>191</v>
      </c>
      <c r="Q77" s="7">
        <v>193</v>
      </c>
      <c r="R77" s="7">
        <v>197</v>
      </c>
      <c r="S77" s="7">
        <v>197</v>
      </c>
    </row>
    <row r="78" spans="1:19" s="2" customFormat="1" ht="13.5">
      <c r="A78" s="5" t="s">
        <v>138</v>
      </c>
      <c r="B78" s="7">
        <v>4818</v>
      </c>
      <c r="C78" s="7">
        <v>5011</v>
      </c>
      <c r="D78" s="7">
        <v>5129</v>
      </c>
      <c r="E78" s="7">
        <v>5004</v>
      </c>
      <c r="F78" s="7">
        <v>5394</v>
      </c>
      <c r="G78" s="7">
        <v>5566</v>
      </c>
      <c r="H78" s="7">
        <v>5857</v>
      </c>
      <c r="I78" s="7">
        <v>6072</v>
      </c>
      <c r="J78" s="7">
        <v>6273</v>
      </c>
      <c r="K78" s="7">
        <v>5930</v>
      </c>
      <c r="L78" s="7">
        <v>6109</v>
      </c>
      <c r="M78" s="7">
        <v>6478</v>
      </c>
      <c r="N78" s="7">
        <v>6682</v>
      </c>
      <c r="O78" s="7">
        <v>6713</v>
      </c>
      <c r="P78" s="7">
        <v>7053</v>
      </c>
      <c r="Q78" s="7">
        <v>6791</v>
      </c>
      <c r="R78" s="7">
        <v>6602</v>
      </c>
      <c r="S78" s="7">
        <v>6843</v>
      </c>
    </row>
    <row r="79" spans="1:19" s="2" customFormat="1" ht="13.5">
      <c r="A79" s="5" t="s">
        <v>139</v>
      </c>
      <c r="B79" s="7">
        <v>12</v>
      </c>
      <c r="C79" s="7">
        <v>6</v>
      </c>
      <c r="D79" s="7">
        <v>5</v>
      </c>
      <c r="E79" s="7">
        <v>10</v>
      </c>
      <c r="F79" s="7">
        <v>12</v>
      </c>
      <c r="G79" s="7">
        <v>25</v>
      </c>
      <c r="H79" s="7">
        <v>33</v>
      </c>
      <c r="I79" s="7">
        <v>9</v>
      </c>
      <c r="J79" s="7">
        <v>9</v>
      </c>
      <c r="K79" s="7">
        <v>17</v>
      </c>
      <c r="L79" s="7">
        <v>17</v>
      </c>
      <c r="M79" s="7">
        <v>25</v>
      </c>
      <c r="N79" s="7">
        <v>20</v>
      </c>
      <c r="O79" s="7">
        <v>26</v>
      </c>
      <c r="P79" s="7">
        <v>23</v>
      </c>
      <c r="Q79" s="7">
        <v>23</v>
      </c>
      <c r="R79" s="7">
        <v>25</v>
      </c>
      <c r="S79" s="7">
        <v>58</v>
      </c>
    </row>
    <row r="80" spans="1:19" s="2" customFormat="1" ht="13.5">
      <c r="A80" s="5" t="s">
        <v>140</v>
      </c>
      <c r="B80" s="7">
        <v>10739</v>
      </c>
      <c r="C80" s="7">
        <v>10615</v>
      </c>
      <c r="D80" s="7">
        <v>10407</v>
      </c>
      <c r="E80" s="7">
        <v>10470</v>
      </c>
      <c r="F80" s="7">
        <v>10587</v>
      </c>
      <c r="G80" s="7">
        <v>10902</v>
      </c>
      <c r="H80" s="7">
        <v>11274</v>
      </c>
      <c r="I80" s="7">
        <v>11261</v>
      </c>
      <c r="J80" s="7">
        <v>11261</v>
      </c>
      <c r="K80" s="7">
        <v>11231</v>
      </c>
      <c r="L80" s="7">
        <v>11507</v>
      </c>
      <c r="M80" s="7">
        <v>11490</v>
      </c>
      <c r="N80" s="7">
        <v>11380</v>
      </c>
      <c r="O80" s="7">
        <v>12057</v>
      </c>
      <c r="P80" s="7">
        <v>12223</v>
      </c>
      <c r="Q80" s="7">
        <v>12459</v>
      </c>
      <c r="R80" s="7">
        <v>12919</v>
      </c>
      <c r="S80" s="7">
        <v>12728</v>
      </c>
    </row>
    <row r="81" spans="1:19" s="2" customFormat="1" ht="13.5">
      <c r="A81" s="5" t="s">
        <v>141</v>
      </c>
      <c r="B81" s="7">
        <v>1530</v>
      </c>
      <c r="C81" s="7">
        <v>1641</v>
      </c>
      <c r="D81" s="7">
        <v>1996</v>
      </c>
      <c r="E81" s="7">
        <v>1748</v>
      </c>
      <c r="F81" s="7">
        <v>1551</v>
      </c>
      <c r="G81" s="7">
        <v>1865</v>
      </c>
      <c r="H81" s="7">
        <v>1408</v>
      </c>
      <c r="I81" s="7">
        <v>1481</v>
      </c>
      <c r="J81" s="7">
        <v>1882</v>
      </c>
      <c r="K81" s="7">
        <v>2654</v>
      </c>
      <c r="L81" s="7">
        <v>2331</v>
      </c>
      <c r="M81" s="7">
        <v>2342</v>
      </c>
      <c r="N81" s="7">
        <v>2786</v>
      </c>
      <c r="O81" s="7">
        <v>2173</v>
      </c>
      <c r="P81" s="7">
        <v>2498</v>
      </c>
      <c r="Q81" s="7">
        <v>2937</v>
      </c>
      <c r="R81" s="7">
        <v>2486</v>
      </c>
      <c r="S81" s="7">
        <v>2269</v>
      </c>
    </row>
    <row r="82" spans="1:19" s="2" customFormat="1" ht="13.5">
      <c r="A82" s="5" t="s">
        <v>142</v>
      </c>
      <c r="B82" s="7">
        <v>3852</v>
      </c>
      <c r="C82" s="7">
        <v>3540</v>
      </c>
      <c r="D82" s="7">
        <v>3526</v>
      </c>
      <c r="E82" s="7">
        <v>3544</v>
      </c>
      <c r="F82" s="7">
        <v>3486</v>
      </c>
      <c r="G82" s="7">
        <v>3552</v>
      </c>
      <c r="H82" s="7">
        <v>3692</v>
      </c>
      <c r="I82" s="7">
        <v>2840</v>
      </c>
      <c r="J82" s="7">
        <v>2414</v>
      </c>
      <c r="K82" s="7">
        <v>2229</v>
      </c>
      <c r="L82" s="7">
        <v>2609</v>
      </c>
      <c r="M82" s="7">
        <v>2761</v>
      </c>
      <c r="N82" s="7">
        <v>2728</v>
      </c>
      <c r="O82" s="7">
        <v>3156</v>
      </c>
      <c r="P82" s="7">
        <v>2764</v>
      </c>
      <c r="Q82" s="7">
        <v>2694</v>
      </c>
      <c r="R82" s="7">
        <v>3102</v>
      </c>
      <c r="S82" s="7">
        <v>3020</v>
      </c>
    </row>
    <row r="83" spans="1:19" s="2" customFormat="1" ht="13.5">
      <c r="A83" s="5" t="s">
        <v>143</v>
      </c>
      <c r="B83" s="7">
        <v>219</v>
      </c>
      <c r="C83" s="7">
        <v>341</v>
      </c>
      <c r="D83" s="7">
        <v>408</v>
      </c>
      <c r="E83" s="7">
        <v>476</v>
      </c>
      <c r="F83" s="7">
        <v>554</v>
      </c>
      <c r="G83" s="7">
        <v>535</v>
      </c>
      <c r="H83" s="7">
        <v>889</v>
      </c>
      <c r="I83" s="7">
        <v>507</v>
      </c>
      <c r="J83" s="7">
        <v>519</v>
      </c>
      <c r="K83" s="7">
        <v>502</v>
      </c>
      <c r="L83" s="7">
        <v>420</v>
      </c>
      <c r="M83" s="7">
        <v>505</v>
      </c>
      <c r="N83" s="7">
        <v>596</v>
      </c>
      <c r="O83" s="7">
        <v>770</v>
      </c>
      <c r="P83" s="7">
        <v>709</v>
      </c>
      <c r="Q83" s="7">
        <v>627</v>
      </c>
      <c r="R83" s="7">
        <v>706</v>
      </c>
      <c r="S83" s="7">
        <v>713</v>
      </c>
    </row>
    <row r="84" spans="1:19" s="2" customFormat="1" ht="13.5">
      <c r="A84" s="5" t="s">
        <v>144</v>
      </c>
      <c r="B84" s="7">
        <v>333</v>
      </c>
      <c r="C84" s="7">
        <v>308</v>
      </c>
      <c r="D84" s="7">
        <v>363</v>
      </c>
      <c r="E84" s="7">
        <v>369</v>
      </c>
      <c r="F84" s="7">
        <v>364</v>
      </c>
      <c r="G84" s="7">
        <v>361</v>
      </c>
      <c r="H84" s="7">
        <v>352</v>
      </c>
      <c r="I84" s="7">
        <v>399</v>
      </c>
      <c r="J84" s="7">
        <v>420</v>
      </c>
      <c r="K84" s="7">
        <v>385</v>
      </c>
      <c r="L84" s="7">
        <v>394</v>
      </c>
      <c r="M84" s="7">
        <v>429</v>
      </c>
      <c r="N84" s="7">
        <v>467</v>
      </c>
      <c r="O84" s="7">
        <v>458</v>
      </c>
      <c r="P84" s="7">
        <v>460</v>
      </c>
      <c r="Q84" s="7">
        <v>465</v>
      </c>
      <c r="R84" s="7">
        <v>487</v>
      </c>
      <c r="S84" s="7">
        <v>497</v>
      </c>
    </row>
    <row r="85" spans="1:19" s="2" customFormat="1" ht="13.5">
      <c r="A85" s="5" t="s">
        <v>145</v>
      </c>
      <c r="B85" s="7">
        <v>818</v>
      </c>
      <c r="C85" s="7">
        <v>788</v>
      </c>
      <c r="D85" s="7">
        <v>771</v>
      </c>
      <c r="E85" s="7">
        <v>733</v>
      </c>
      <c r="F85" s="7">
        <v>692</v>
      </c>
      <c r="G85" s="7">
        <v>829</v>
      </c>
      <c r="H85" s="7">
        <v>817</v>
      </c>
      <c r="I85" s="7">
        <v>808</v>
      </c>
      <c r="J85" s="7">
        <v>817</v>
      </c>
      <c r="K85" s="7">
        <v>847</v>
      </c>
      <c r="L85" s="7">
        <v>792</v>
      </c>
      <c r="M85" s="7">
        <v>646</v>
      </c>
      <c r="N85" s="7">
        <v>573</v>
      </c>
      <c r="O85" s="7">
        <v>631</v>
      </c>
      <c r="P85" s="7">
        <v>612</v>
      </c>
      <c r="Q85" s="7">
        <v>571</v>
      </c>
      <c r="R85" s="7">
        <v>527</v>
      </c>
      <c r="S85" s="7">
        <v>468</v>
      </c>
    </row>
    <row r="86" spans="1:19" s="2" customFormat="1" ht="13.5">
      <c r="A86" s="5" t="s">
        <v>146</v>
      </c>
      <c r="B86" s="7">
        <v>2669</v>
      </c>
      <c r="C86" s="7">
        <v>2940</v>
      </c>
      <c r="D86" s="7">
        <v>3187</v>
      </c>
      <c r="E86" s="7">
        <v>3070</v>
      </c>
      <c r="F86" s="7">
        <v>3708</v>
      </c>
      <c r="G86" s="7">
        <v>3877</v>
      </c>
      <c r="H86" s="7">
        <v>4155</v>
      </c>
      <c r="I86" s="7">
        <v>4792</v>
      </c>
      <c r="J86" s="7">
        <v>5047</v>
      </c>
      <c r="K86" s="7">
        <v>5954</v>
      </c>
      <c r="L86" s="7">
        <v>6717</v>
      </c>
      <c r="M86" s="7">
        <v>6952</v>
      </c>
      <c r="N86" s="7">
        <v>6487</v>
      </c>
      <c r="O86" s="7">
        <v>7104</v>
      </c>
      <c r="P86" s="7">
        <v>7082</v>
      </c>
      <c r="Q86" s="7">
        <v>9122</v>
      </c>
      <c r="R86" s="7">
        <v>10207</v>
      </c>
      <c r="S86" s="7">
        <v>12119</v>
      </c>
    </row>
    <row r="87" spans="1:19" s="2" customFormat="1" ht="13.5">
      <c r="A87" s="5" t="s">
        <v>147</v>
      </c>
      <c r="B87" s="7">
        <v>19846</v>
      </c>
      <c r="C87" s="7">
        <v>19738</v>
      </c>
      <c r="D87" s="7">
        <v>18969</v>
      </c>
      <c r="E87" s="7">
        <v>18153</v>
      </c>
      <c r="F87" s="7">
        <v>18321</v>
      </c>
      <c r="G87" s="7">
        <v>18860</v>
      </c>
      <c r="H87" s="7">
        <v>19541</v>
      </c>
      <c r="I87" s="7">
        <v>19017</v>
      </c>
      <c r="J87" s="7">
        <v>19693</v>
      </c>
      <c r="K87" s="7">
        <v>20007</v>
      </c>
      <c r="L87" s="7">
        <v>21117</v>
      </c>
      <c r="M87" s="7">
        <v>21827</v>
      </c>
      <c r="N87" s="7">
        <v>21960</v>
      </c>
      <c r="O87" s="7">
        <v>22722</v>
      </c>
      <c r="P87" s="7">
        <v>22780</v>
      </c>
      <c r="Q87" s="7">
        <v>22751</v>
      </c>
      <c r="R87" s="7">
        <v>23077</v>
      </c>
      <c r="S87" s="7">
        <v>23833</v>
      </c>
    </row>
    <row r="89" s="2" customFormat="1" ht="13.5">
      <c r="A89" s="1" t="s">
        <v>86</v>
      </c>
    </row>
    <row r="90" s="2" customFormat="1" ht="13.5">
      <c r="A90" s="3" t="s">
        <v>87</v>
      </c>
    </row>
    <row r="91" spans="1:2" s="2" customFormat="1" ht="13.5">
      <c r="A91" s="3" t="s">
        <v>88</v>
      </c>
      <c r="B91" s="4">
        <v>39986.84662037037</v>
      </c>
    </row>
    <row r="92" s="2" customFormat="1" ht="13.5">
      <c r="A92" s="3"/>
    </row>
    <row r="93" spans="1:2" s="2" customFormat="1" ht="13.5">
      <c r="A93" s="3" t="s">
        <v>89</v>
      </c>
      <c r="B93" s="2" t="s">
        <v>90</v>
      </c>
    </row>
    <row r="94" spans="1:2" s="2" customFormat="1" ht="13.5">
      <c r="A94" s="3" t="s">
        <v>91</v>
      </c>
      <c r="B94" s="2" t="s">
        <v>149</v>
      </c>
    </row>
    <row r="95" spans="1:2" s="2" customFormat="1" ht="13.5">
      <c r="A95" s="3" t="s">
        <v>93</v>
      </c>
      <c r="B95" s="2" t="s">
        <v>94</v>
      </c>
    </row>
    <row r="96" spans="1:2" s="2" customFormat="1" ht="13.5">
      <c r="A96" s="3" t="s">
        <v>95</v>
      </c>
      <c r="B96" s="2" t="s">
        <v>96</v>
      </c>
    </row>
    <row r="97" s="2" customFormat="1" ht="13.5">
      <c r="A97" s="3"/>
    </row>
    <row r="98" s="2" customFormat="1" ht="13.5">
      <c r="A98" s="3"/>
    </row>
    <row r="99" spans="1:19" s="2" customFormat="1" ht="13.5">
      <c r="A99" s="5" t="s">
        <v>97</v>
      </c>
      <c r="B99" s="6" t="s">
        <v>98</v>
      </c>
      <c r="C99" s="6" t="s">
        <v>99</v>
      </c>
      <c r="D99" s="6" t="s">
        <v>100</v>
      </c>
      <c r="E99" s="6" t="s">
        <v>101</v>
      </c>
      <c r="F99" s="6" t="s">
        <v>102</v>
      </c>
      <c r="G99" s="6" t="s">
        <v>103</v>
      </c>
      <c r="H99" s="6" t="s">
        <v>104</v>
      </c>
      <c r="I99" s="6" t="s">
        <v>105</v>
      </c>
      <c r="J99" s="6" t="s">
        <v>106</v>
      </c>
      <c r="K99" s="6" t="s">
        <v>107</v>
      </c>
      <c r="L99" s="6" t="s">
        <v>108</v>
      </c>
      <c r="M99" s="6" t="s">
        <v>109</v>
      </c>
      <c r="N99" s="6" t="s">
        <v>110</v>
      </c>
      <c r="O99" s="6" t="s">
        <v>111</v>
      </c>
      <c r="P99" s="6" t="s">
        <v>112</v>
      </c>
      <c r="Q99" s="6" t="s">
        <v>113</v>
      </c>
      <c r="R99" s="6" t="s">
        <v>114</v>
      </c>
      <c r="S99" s="6" t="s">
        <v>115</v>
      </c>
    </row>
    <row r="100" spans="1:19" s="2" customFormat="1" ht="13.5">
      <c r="A100" s="5" t="s">
        <v>116</v>
      </c>
      <c r="B100" s="7">
        <v>387</v>
      </c>
      <c r="C100" s="7">
        <v>474</v>
      </c>
      <c r="D100" s="7">
        <v>496</v>
      </c>
      <c r="E100" s="7">
        <v>424</v>
      </c>
      <c r="F100" s="7">
        <v>488</v>
      </c>
      <c r="G100" s="7">
        <v>513</v>
      </c>
      <c r="H100" s="7">
        <v>541</v>
      </c>
      <c r="I100" s="7">
        <v>566</v>
      </c>
      <c r="J100" s="7">
        <v>564</v>
      </c>
      <c r="K100" s="7">
        <v>569</v>
      </c>
      <c r="L100" s="7">
        <v>545</v>
      </c>
      <c r="M100" s="7">
        <v>528</v>
      </c>
      <c r="N100" s="7">
        <v>562</v>
      </c>
      <c r="O100" s="7">
        <v>562</v>
      </c>
      <c r="P100" s="7">
        <v>588</v>
      </c>
      <c r="Q100" s="7">
        <v>602</v>
      </c>
      <c r="R100" s="7">
        <v>630</v>
      </c>
      <c r="S100" s="7">
        <v>657</v>
      </c>
    </row>
    <row r="101" spans="1:19" s="2" customFormat="1" ht="13.5">
      <c r="A101" s="5" t="s">
        <v>117</v>
      </c>
      <c r="B101" s="7">
        <v>227</v>
      </c>
      <c r="C101" s="7">
        <v>230</v>
      </c>
      <c r="D101" s="7">
        <v>245</v>
      </c>
      <c r="E101" s="7">
        <v>233</v>
      </c>
      <c r="F101" s="7">
        <v>247</v>
      </c>
      <c r="G101" s="7">
        <v>248</v>
      </c>
      <c r="H101" s="7">
        <v>249</v>
      </c>
      <c r="I101" s="7">
        <v>207</v>
      </c>
      <c r="J101" s="7">
        <v>223</v>
      </c>
      <c r="K101" s="7">
        <v>220</v>
      </c>
      <c r="L101" s="7">
        <v>149</v>
      </c>
      <c r="M101" s="7">
        <v>131</v>
      </c>
      <c r="N101" s="7">
        <v>106</v>
      </c>
      <c r="O101" s="7">
        <v>107</v>
      </c>
      <c r="P101" s="7">
        <v>115</v>
      </c>
      <c r="Q101" s="7">
        <v>144</v>
      </c>
      <c r="R101" s="7">
        <v>135</v>
      </c>
      <c r="S101" s="7">
        <v>182</v>
      </c>
    </row>
    <row r="102" spans="1:19" s="2" customFormat="1" ht="13.5">
      <c r="A102" s="5" t="s">
        <v>118</v>
      </c>
      <c r="B102" s="7">
        <v>334</v>
      </c>
      <c r="C102" s="7">
        <v>258</v>
      </c>
      <c r="D102" s="7">
        <v>319</v>
      </c>
      <c r="E102" s="7">
        <v>268</v>
      </c>
      <c r="F102" s="7">
        <v>251</v>
      </c>
      <c r="G102" s="7">
        <v>243</v>
      </c>
      <c r="H102" s="7">
        <v>242</v>
      </c>
      <c r="I102" s="7">
        <v>195</v>
      </c>
      <c r="J102" s="7">
        <v>192</v>
      </c>
      <c r="K102" s="7">
        <v>183</v>
      </c>
      <c r="L102" s="7">
        <v>159</v>
      </c>
      <c r="M102" s="7">
        <v>147</v>
      </c>
      <c r="N102" s="7">
        <v>140</v>
      </c>
      <c r="O102" s="7">
        <v>181</v>
      </c>
      <c r="P102" s="7">
        <v>148</v>
      </c>
      <c r="Q102" s="7">
        <v>142</v>
      </c>
      <c r="R102" s="7">
        <v>152</v>
      </c>
      <c r="S102" s="7">
        <v>158</v>
      </c>
    </row>
    <row r="103" spans="1:19" s="2" customFormat="1" ht="13.5">
      <c r="A103" s="5" t="s">
        <v>119</v>
      </c>
      <c r="B103" s="7">
        <v>106</v>
      </c>
      <c r="C103" s="7">
        <v>111</v>
      </c>
      <c r="D103" s="7">
        <v>124</v>
      </c>
      <c r="E103" s="7">
        <v>133</v>
      </c>
      <c r="F103" s="7">
        <v>150</v>
      </c>
      <c r="G103" s="7">
        <v>159</v>
      </c>
      <c r="H103" s="7">
        <v>171</v>
      </c>
      <c r="I103" s="7">
        <v>192</v>
      </c>
      <c r="J103" s="7">
        <v>210</v>
      </c>
      <c r="K103" s="7">
        <v>227</v>
      </c>
      <c r="L103" s="7">
        <v>236</v>
      </c>
      <c r="M103" s="7">
        <v>243</v>
      </c>
      <c r="N103" s="7">
        <v>250</v>
      </c>
      <c r="O103" s="7">
        <v>252</v>
      </c>
      <c r="P103" s="7">
        <v>259</v>
      </c>
      <c r="Q103" s="7">
        <v>261</v>
      </c>
      <c r="R103" s="7">
        <v>276</v>
      </c>
      <c r="S103" s="7">
        <v>272</v>
      </c>
    </row>
    <row r="104" spans="1:19" s="2" customFormat="1" ht="13.5">
      <c r="A104" s="5" t="s">
        <v>120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1</v>
      </c>
      <c r="P104" s="7">
        <v>2</v>
      </c>
      <c r="Q104" s="7">
        <v>2</v>
      </c>
      <c r="R104" s="7">
        <v>3</v>
      </c>
      <c r="S104" s="7">
        <v>7</v>
      </c>
    </row>
    <row r="105" spans="1:19" s="2" customFormat="1" ht="13.5">
      <c r="A105" s="5" t="s">
        <v>121</v>
      </c>
      <c r="B105" s="7">
        <v>626</v>
      </c>
      <c r="C105" s="7">
        <v>587</v>
      </c>
      <c r="D105" s="7">
        <v>588</v>
      </c>
      <c r="E105" s="7">
        <v>557</v>
      </c>
      <c r="F105" s="7">
        <v>537</v>
      </c>
      <c r="G105" s="7">
        <v>530</v>
      </c>
      <c r="H105" s="7">
        <v>616</v>
      </c>
      <c r="I105" s="7">
        <v>641</v>
      </c>
      <c r="J105" s="7">
        <v>660</v>
      </c>
      <c r="K105" s="7">
        <v>646</v>
      </c>
      <c r="L105" s="7">
        <v>867</v>
      </c>
      <c r="M105" s="7">
        <v>828</v>
      </c>
      <c r="N105" s="7">
        <v>792</v>
      </c>
      <c r="O105" s="7">
        <v>782</v>
      </c>
      <c r="P105" s="7">
        <v>803</v>
      </c>
      <c r="Q105" s="7">
        <v>823</v>
      </c>
      <c r="R105" s="7">
        <v>839</v>
      </c>
      <c r="S105" s="7">
        <v>748</v>
      </c>
    </row>
    <row r="106" spans="1:19" s="2" customFormat="1" ht="13.5">
      <c r="A106" s="5" t="s">
        <v>122</v>
      </c>
      <c r="B106" s="7">
        <v>6937</v>
      </c>
      <c r="C106" s="7">
        <v>6643</v>
      </c>
      <c r="D106" s="7">
        <v>6265</v>
      </c>
      <c r="E106" s="7">
        <v>5979</v>
      </c>
      <c r="F106" s="7">
        <v>5824</v>
      </c>
      <c r="G106" s="7">
        <v>6026</v>
      </c>
      <c r="H106" s="7">
        <v>5262</v>
      </c>
      <c r="I106" s="7">
        <v>5129</v>
      </c>
      <c r="J106" s="7">
        <v>4904</v>
      </c>
      <c r="K106" s="7">
        <v>4629</v>
      </c>
      <c r="L106" s="7">
        <v>4350</v>
      </c>
      <c r="M106" s="7">
        <v>4148</v>
      </c>
      <c r="N106" s="7">
        <v>3405</v>
      </c>
      <c r="O106" s="7">
        <v>3763</v>
      </c>
      <c r="P106" s="7">
        <v>4274</v>
      </c>
      <c r="Q106" s="7">
        <v>4279</v>
      </c>
      <c r="R106" s="7">
        <v>4363</v>
      </c>
      <c r="S106" s="7">
        <v>4545</v>
      </c>
    </row>
    <row r="107" spans="1:19" s="2" customFormat="1" ht="13.5">
      <c r="A107" s="5" t="s">
        <v>123</v>
      </c>
      <c r="B107" s="7">
        <v>50</v>
      </c>
      <c r="C107" s="7">
        <v>54</v>
      </c>
      <c r="D107" s="7">
        <v>64</v>
      </c>
      <c r="E107" s="7">
        <v>69</v>
      </c>
      <c r="F107" s="7">
        <v>84</v>
      </c>
      <c r="G107" s="7">
        <v>105</v>
      </c>
      <c r="H107" s="7">
        <v>146</v>
      </c>
      <c r="I107" s="7">
        <v>165</v>
      </c>
      <c r="J107" s="7">
        <v>192</v>
      </c>
      <c r="K107" s="7">
        <v>232</v>
      </c>
      <c r="L107" s="7">
        <v>243</v>
      </c>
      <c r="M107" s="7">
        <v>228</v>
      </c>
      <c r="N107" s="7">
        <v>229</v>
      </c>
      <c r="O107" s="7">
        <v>237</v>
      </c>
      <c r="P107" s="7">
        <v>235</v>
      </c>
      <c r="Q107" s="7">
        <v>247</v>
      </c>
      <c r="R107" s="7">
        <v>223</v>
      </c>
      <c r="S107" s="7">
        <v>201</v>
      </c>
    </row>
    <row r="108" spans="1:19" s="2" customFormat="1" ht="13.5">
      <c r="A108" s="5" t="s">
        <v>124</v>
      </c>
      <c r="B108" s="7">
        <v>4</v>
      </c>
      <c r="C108" s="7">
        <v>6</v>
      </c>
      <c r="D108" s="7">
        <v>7</v>
      </c>
      <c r="E108" s="7">
        <v>4</v>
      </c>
      <c r="F108" s="7">
        <v>7</v>
      </c>
      <c r="G108" s="7">
        <v>8</v>
      </c>
      <c r="H108" s="7">
        <v>10</v>
      </c>
      <c r="I108" s="7">
        <v>11</v>
      </c>
      <c r="J108" s="7">
        <v>11</v>
      </c>
      <c r="K108" s="7">
        <v>7</v>
      </c>
      <c r="L108" s="7">
        <v>12</v>
      </c>
      <c r="M108" s="7">
        <v>13</v>
      </c>
      <c r="N108" s="7">
        <v>14</v>
      </c>
      <c r="O108" s="7">
        <v>14</v>
      </c>
      <c r="P108" s="7">
        <v>13</v>
      </c>
      <c r="Q108" s="7">
        <v>13</v>
      </c>
      <c r="R108" s="7">
        <v>11</v>
      </c>
      <c r="S108" s="7">
        <v>11</v>
      </c>
    </row>
    <row r="109" spans="1:19" s="2" customFormat="1" ht="13.5">
      <c r="A109" s="5" t="s">
        <v>125</v>
      </c>
      <c r="B109" s="7">
        <v>261</v>
      </c>
      <c r="C109" s="7">
        <v>243</v>
      </c>
      <c r="D109" s="7">
        <v>304</v>
      </c>
      <c r="E109" s="7">
        <v>355</v>
      </c>
      <c r="F109" s="7">
        <v>659</v>
      </c>
      <c r="G109" s="7">
        <v>840</v>
      </c>
      <c r="H109" s="7">
        <v>1161</v>
      </c>
      <c r="I109" s="7">
        <v>1724</v>
      </c>
      <c r="J109" s="7">
        <v>1990</v>
      </c>
      <c r="K109" s="7">
        <v>2544</v>
      </c>
      <c r="L109" s="7">
        <v>2414</v>
      </c>
      <c r="M109" s="7">
        <v>2638</v>
      </c>
      <c r="N109" s="7">
        <v>2990</v>
      </c>
      <c r="O109" s="7">
        <v>3077</v>
      </c>
      <c r="P109" s="7">
        <v>3304</v>
      </c>
      <c r="Q109" s="7">
        <v>3390</v>
      </c>
      <c r="R109" s="7">
        <v>2955</v>
      </c>
      <c r="S109" s="7">
        <v>2895</v>
      </c>
    </row>
    <row r="110" spans="1:19" s="2" customFormat="1" ht="13.5">
      <c r="A110" s="5" t="s">
        <v>126</v>
      </c>
      <c r="B110" s="7">
        <v>17042</v>
      </c>
      <c r="C110" s="7">
        <v>16949</v>
      </c>
      <c r="D110" s="7">
        <v>16830</v>
      </c>
      <c r="E110" s="7">
        <v>17226</v>
      </c>
      <c r="F110" s="7">
        <v>17641</v>
      </c>
      <c r="G110" s="7">
        <v>18407</v>
      </c>
      <c r="H110" s="7">
        <v>18611</v>
      </c>
      <c r="I110" s="7">
        <v>20115</v>
      </c>
      <c r="J110" s="7">
        <v>21322</v>
      </c>
      <c r="K110" s="7">
        <v>22029</v>
      </c>
      <c r="L110" s="7">
        <v>20398</v>
      </c>
      <c r="M110" s="7">
        <v>17038</v>
      </c>
      <c r="N110" s="7">
        <v>17016</v>
      </c>
      <c r="O110" s="7">
        <v>19373</v>
      </c>
      <c r="P110" s="7">
        <v>20295</v>
      </c>
      <c r="Q110" s="7">
        <v>21035</v>
      </c>
      <c r="R110" s="7">
        <v>20911</v>
      </c>
      <c r="S110" s="7">
        <v>21333</v>
      </c>
    </row>
    <row r="111" spans="1:19" s="2" customFormat="1" ht="13.5">
      <c r="A111" s="5" t="s">
        <v>127</v>
      </c>
      <c r="B111" s="7">
        <v>747</v>
      </c>
      <c r="C111" s="7">
        <v>718</v>
      </c>
      <c r="D111" s="7">
        <v>754</v>
      </c>
      <c r="E111" s="7">
        <v>852</v>
      </c>
      <c r="F111" s="7">
        <v>926</v>
      </c>
      <c r="G111" s="7">
        <v>926</v>
      </c>
      <c r="H111" s="7">
        <v>925</v>
      </c>
      <c r="I111" s="7">
        <v>1031</v>
      </c>
      <c r="J111" s="7">
        <v>1158</v>
      </c>
      <c r="K111" s="7">
        <v>1143</v>
      </c>
      <c r="L111" s="7">
        <v>996</v>
      </c>
      <c r="M111" s="7">
        <v>955</v>
      </c>
      <c r="N111" s="7">
        <v>1035</v>
      </c>
      <c r="O111" s="7">
        <v>972</v>
      </c>
      <c r="P111" s="7">
        <v>907</v>
      </c>
      <c r="Q111" s="7">
        <v>824</v>
      </c>
      <c r="R111" s="7">
        <v>912</v>
      </c>
      <c r="S111" s="7">
        <v>904</v>
      </c>
    </row>
    <row r="112" spans="1:19" s="2" customFormat="1" ht="13.5">
      <c r="A112" s="5" t="s">
        <v>128</v>
      </c>
      <c r="B112" s="7">
        <v>1787</v>
      </c>
      <c r="C112" s="7">
        <v>1808</v>
      </c>
      <c r="D112" s="7">
        <v>1574</v>
      </c>
      <c r="E112" s="7">
        <v>1809</v>
      </c>
      <c r="F112" s="7">
        <v>1746</v>
      </c>
      <c r="G112" s="7">
        <v>1742</v>
      </c>
      <c r="H112" s="7">
        <v>1813</v>
      </c>
      <c r="I112" s="7">
        <v>1925</v>
      </c>
      <c r="J112" s="7">
        <v>2078</v>
      </c>
      <c r="K112" s="7">
        <v>1559</v>
      </c>
      <c r="L112" s="7">
        <v>1278</v>
      </c>
      <c r="M112" s="7">
        <v>1410</v>
      </c>
      <c r="N112" s="7">
        <v>1461</v>
      </c>
      <c r="O112" s="7">
        <v>1546</v>
      </c>
      <c r="P112" s="7">
        <v>1610</v>
      </c>
      <c r="Q112" s="7">
        <v>1791</v>
      </c>
      <c r="R112" s="7">
        <v>1830</v>
      </c>
      <c r="S112" s="7">
        <v>1889</v>
      </c>
    </row>
    <row r="113" spans="1:19" s="2" customFormat="1" ht="13.5">
      <c r="A113" s="5" t="s">
        <v>129</v>
      </c>
      <c r="B113" s="7">
        <v>75</v>
      </c>
      <c r="C113" s="7">
        <v>80</v>
      </c>
      <c r="D113" s="7">
        <v>80</v>
      </c>
      <c r="E113" s="7">
        <v>73</v>
      </c>
      <c r="F113" s="7">
        <v>70</v>
      </c>
      <c r="G113" s="7">
        <v>75</v>
      </c>
      <c r="H113" s="7">
        <v>76</v>
      </c>
      <c r="I113" s="7">
        <v>83</v>
      </c>
      <c r="J113" s="7">
        <v>78</v>
      </c>
      <c r="K113" s="7">
        <v>79</v>
      </c>
      <c r="L113" s="7">
        <v>87</v>
      </c>
      <c r="M113" s="7">
        <v>85</v>
      </c>
      <c r="N113" s="7">
        <v>86</v>
      </c>
      <c r="O113" s="7">
        <v>86</v>
      </c>
      <c r="P113" s="7">
        <v>85</v>
      </c>
      <c r="Q113" s="7">
        <v>93</v>
      </c>
      <c r="R113" s="7">
        <v>86</v>
      </c>
      <c r="S113" s="7">
        <v>77</v>
      </c>
    </row>
    <row r="114" spans="1:19" s="2" customFormat="1" ht="13.5">
      <c r="A114" s="5" t="s">
        <v>130</v>
      </c>
      <c r="B114" s="7">
        <v>84</v>
      </c>
      <c r="C114" s="7">
        <v>81</v>
      </c>
      <c r="D114" s="7">
        <v>84</v>
      </c>
      <c r="E114" s="7">
        <v>80</v>
      </c>
      <c r="F114" s="7">
        <v>71</v>
      </c>
      <c r="G114" s="7">
        <v>70</v>
      </c>
      <c r="H114" s="7">
        <v>76</v>
      </c>
      <c r="I114" s="7">
        <v>75</v>
      </c>
      <c r="J114" s="7">
        <v>53</v>
      </c>
      <c r="K114" s="7">
        <v>39</v>
      </c>
      <c r="L114" s="7">
        <v>43</v>
      </c>
      <c r="M114" s="7">
        <v>40</v>
      </c>
      <c r="N114" s="7">
        <v>35</v>
      </c>
      <c r="O114" s="7">
        <v>32</v>
      </c>
      <c r="P114" s="7">
        <v>35</v>
      </c>
      <c r="Q114" s="7">
        <v>35</v>
      </c>
      <c r="R114" s="7">
        <v>31</v>
      </c>
      <c r="S114" s="7">
        <v>28</v>
      </c>
    </row>
    <row r="115" spans="1:19" s="2" customFormat="1" ht="13.5">
      <c r="A115" s="5" t="s">
        <v>131</v>
      </c>
      <c r="B115" s="7">
        <v>18</v>
      </c>
      <c r="C115" s="7">
        <v>17</v>
      </c>
      <c r="D115" s="7">
        <v>18</v>
      </c>
      <c r="E115" s="7">
        <v>19</v>
      </c>
      <c r="F115" s="7">
        <v>21</v>
      </c>
      <c r="G115" s="7">
        <v>22</v>
      </c>
      <c r="H115" s="7">
        <v>22</v>
      </c>
      <c r="I115" s="7">
        <v>25</v>
      </c>
      <c r="J115" s="7">
        <v>35</v>
      </c>
      <c r="K115" s="7">
        <v>33</v>
      </c>
      <c r="L115" s="7">
        <v>50</v>
      </c>
      <c r="M115" s="7">
        <v>50</v>
      </c>
      <c r="N115" s="7">
        <v>54</v>
      </c>
      <c r="O115" s="7">
        <v>55</v>
      </c>
      <c r="P115" s="7">
        <v>57</v>
      </c>
      <c r="Q115" s="7">
        <v>53</v>
      </c>
      <c r="R115" s="7">
        <v>137</v>
      </c>
      <c r="S115" s="7">
        <v>157</v>
      </c>
    </row>
    <row r="116" spans="1:19" s="2" customFormat="1" ht="13.5">
      <c r="A116" s="5" t="s">
        <v>132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41">
        <f>R116</f>
        <v>0</v>
      </c>
    </row>
    <row r="117" spans="1:19" s="2" customFormat="1" ht="13.5">
      <c r="A117" s="5" t="s">
        <v>133</v>
      </c>
      <c r="B117" s="7">
        <v>1790</v>
      </c>
      <c r="C117" s="7">
        <v>1938</v>
      </c>
      <c r="D117" s="7">
        <v>2115</v>
      </c>
      <c r="E117" s="7">
        <v>2370</v>
      </c>
      <c r="F117" s="7">
        <v>2652</v>
      </c>
      <c r="G117" s="7">
        <v>2891</v>
      </c>
      <c r="H117" s="7">
        <v>3154</v>
      </c>
      <c r="I117" s="7">
        <v>3957</v>
      </c>
      <c r="J117" s="7">
        <v>4357</v>
      </c>
      <c r="K117" s="7">
        <v>4770</v>
      </c>
      <c r="L117" s="7">
        <v>3199</v>
      </c>
      <c r="M117" s="7">
        <v>0</v>
      </c>
      <c r="N117" s="7">
        <v>0</v>
      </c>
      <c r="O117" s="7">
        <v>1585</v>
      </c>
      <c r="P117" s="7">
        <v>1552</v>
      </c>
      <c r="Q117" s="7">
        <v>1633</v>
      </c>
      <c r="R117" s="7">
        <v>1504</v>
      </c>
      <c r="S117" s="7">
        <v>1583</v>
      </c>
    </row>
    <row r="118" spans="1:19" s="2" customFormat="1" ht="13.5">
      <c r="A118" s="5" t="s">
        <v>134</v>
      </c>
      <c r="B118" s="7">
        <v>13</v>
      </c>
      <c r="C118" s="7">
        <v>10</v>
      </c>
      <c r="D118" s="7">
        <v>6</v>
      </c>
      <c r="E118" s="7">
        <v>3</v>
      </c>
      <c r="F118" s="7">
        <v>3</v>
      </c>
      <c r="G118" s="7">
        <v>4</v>
      </c>
      <c r="H118" s="7">
        <v>5</v>
      </c>
      <c r="I118" s="7">
        <v>6</v>
      </c>
      <c r="J118" s="7">
        <v>6</v>
      </c>
      <c r="K118" s="7">
        <v>7</v>
      </c>
      <c r="L118" s="7">
        <v>9</v>
      </c>
      <c r="M118" s="7">
        <v>7</v>
      </c>
      <c r="N118" s="7">
        <v>14</v>
      </c>
      <c r="O118" s="7">
        <v>17</v>
      </c>
      <c r="P118" s="7">
        <v>29</v>
      </c>
      <c r="Q118" s="7">
        <v>32</v>
      </c>
      <c r="R118" s="7">
        <v>31</v>
      </c>
      <c r="S118" s="7">
        <v>53</v>
      </c>
    </row>
    <row r="119" spans="1:19" s="2" customFormat="1" ht="13.5">
      <c r="A119" s="5" t="s">
        <v>135</v>
      </c>
      <c r="B119" s="7">
        <v>48</v>
      </c>
      <c r="C119" s="7">
        <v>50</v>
      </c>
      <c r="D119" s="7">
        <v>48</v>
      </c>
      <c r="E119" s="7">
        <v>48</v>
      </c>
      <c r="F119" s="7">
        <v>40</v>
      </c>
      <c r="G119" s="7">
        <v>33</v>
      </c>
      <c r="H119" s="7">
        <v>33</v>
      </c>
      <c r="I119" s="7">
        <v>24</v>
      </c>
      <c r="J119" s="7">
        <v>18</v>
      </c>
      <c r="K119" s="7">
        <v>18</v>
      </c>
      <c r="L119" s="7">
        <v>20</v>
      </c>
      <c r="M119" s="7">
        <v>25</v>
      </c>
      <c r="N119" s="7">
        <v>28</v>
      </c>
      <c r="O119" s="7">
        <v>31</v>
      </c>
      <c r="P119" s="7">
        <v>38</v>
      </c>
      <c r="Q119" s="7">
        <v>38</v>
      </c>
      <c r="R119" s="7">
        <v>42</v>
      </c>
      <c r="S119" s="7">
        <v>36</v>
      </c>
    </row>
    <row r="120" spans="1:19" s="2" customFormat="1" ht="13.5">
      <c r="A120" s="5" t="s">
        <v>136</v>
      </c>
      <c r="B120" s="7">
        <v>9</v>
      </c>
      <c r="C120" s="7">
        <v>7</v>
      </c>
      <c r="D120" s="7">
        <v>6</v>
      </c>
      <c r="E120" s="7">
        <v>4</v>
      </c>
      <c r="F120" s="7">
        <v>3</v>
      </c>
      <c r="G120" s="7">
        <v>7</v>
      </c>
      <c r="H120" s="7">
        <v>8</v>
      </c>
      <c r="I120" s="7">
        <v>7</v>
      </c>
      <c r="J120" s="7">
        <v>6</v>
      </c>
      <c r="K120" s="7">
        <v>4</v>
      </c>
      <c r="L120" s="7">
        <v>3</v>
      </c>
      <c r="M120" s="7">
        <v>3</v>
      </c>
      <c r="N120" s="7">
        <v>4</v>
      </c>
      <c r="O120" s="7">
        <v>6</v>
      </c>
      <c r="P120" s="7">
        <v>7</v>
      </c>
      <c r="Q120" s="7">
        <v>7</v>
      </c>
      <c r="R120" s="7">
        <v>6</v>
      </c>
      <c r="S120" s="7">
        <v>6</v>
      </c>
    </row>
    <row r="121" spans="1:19" s="2" customFormat="1" ht="13.5">
      <c r="A121" s="5" t="s">
        <v>137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s="2" customFormat="1" ht="13.5">
      <c r="A122" s="5" t="s">
        <v>138</v>
      </c>
      <c r="B122" s="7">
        <v>1045</v>
      </c>
      <c r="C122" s="7">
        <v>1075</v>
      </c>
      <c r="D122" s="7">
        <v>1160</v>
      </c>
      <c r="E122" s="7">
        <v>1253</v>
      </c>
      <c r="F122" s="7">
        <v>1084</v>
      </c>
      <c r="G122" s="7">
        <v>1025</v>
      </c>
      <c r="H122" s="7">
        <v>1078</v>
      </c>
      <c r="I122" s="7">
        <v>1123</v>
      </c>
      <c r="J122" s="7">
        <v>1169</v>
      </c>
      <c r="K122" s="7">
        <v>1130</v>
      </c>
      <c r="L122" s="7">
        <v>1175</v>
      </c>
      <c r="M122" s="7">
        <v>1159</v>
      </c>
      <c r="N122" s="7">
        <v>1144</v>
      </c>
      <c r="O122" s="7">
        <v>1140</v>
      </c>
      <c r="P122" s="7">
        <v>1111</v>
      </c>
      <c r="Q122" s="7">
        <v>1297</v>
      </c>
      <c r="R122" s="7">
        <v>1316</v>
      </c>
      <c r="S122" s="7">
        <v>1369</v>
      </c>
    </row>
    <row r="123" spans="1:19" s="2" customFormat="1" ht="13.5">
      <c r="A123" s="5" t="s">
        <v>139</v>
      </c>
      <c r="B123" s="7">
        <v>0</v>
      </c>
      <c r="C123" s="7">
        <v>0</v>
      </c>
      <c r="D123" s="7">
        <v>0</v>
      </c>
      <c r="E123" s="7">
        <v>0</v>
      </c>
      <c r="F123" s="7">
        <v>21</v>
      </c>
      <c r="G123" s="7">
        <v>35</v>
      </c>
      <c r="H123" s="7">
        <v>38</v>
      </c>
      <c r="I123" s="7">
        <v>52</v>
      </c>
      <c r="J123" s="7">
        <v>53</v>
      </c>
      <c r="K123" s="7">
        <v>52</v>
      </c>
      <c r="L123" s="7">
        <v>46</v>
      </c>
      <c r="M123" s="7">
        <v>47</v>
      </c>
      <c r="N123" s="7">
        <v>48</v>
      </c>
      <c r="O123" s="7">
        <v>58</v>
      </c>
      <c r="P123" s="7">
        <v>69</v>
      </c>
      <c r="Q123" s="7">
        <v>72</v>
      </c>
      <c r="R123" s="7">
        <v>79</v>
      </c>
      <c r="S123" s="7">
        <v>72</v>
      </c>
    </row>
    <row r="124" spans="1:19" s="2" customFormat="1" ht="13.5">
      <c r="A124" s="5" t="s">
        <v>140</v>
      </c>
      <c r="B124" s="7">
        <v>696</v>
      </c>
      <c r="C124" s="7">
        <v>675</v>
      </c>
      <c r="D124" s="7">
        <v>701</v>
      </c>
      <c r="E124" s="7">
        <v>733</v>
      </c>
      <c r="F124" s="7">
        <v>725</v>
      </c>
      <c r="G124" s="7">
        <v>719</v>
      </c>
      <c r="H124" s="7">
        <v>700</v>
      </c>
      <c r="I124" s="7">
        <v>689</v>
      </c>
      <c r="J124" s="7">
        <v>645</v>
      </c>
      <c r="K124" s="7">
        <v>621</v>
      </c>
      <c r="L124" s="7">
        <v>622</v>
      </c>
      <c r="M124" s="7">
        <v>667</v>
      </c>
      <c r="N124" s="7">
        <v>671</v>
      </c>
      <c r="O124" s="7">
        <v>688</v>
      </c>
      <c r="P124" s="7">
        <v>703</v>
      </c>
      <c r="Q124" s="7">
        <v>699</v>
      </c>
      <c r="R124" s="7">
        <v>707</v>
      </c>
      <c r="S124" s="7">
        <v>676</v>
      </c>
    </row>
    <row r="125" spans="1:19" s="2" customFormat="1" ht="13.5">
      <c r="A125" s="5" t="s">
        <v>141</v>
      </c>
      <c r="B125" s="7">
        <v>121</v>
      </c>
      <c r="C125" s="7">
        <v>138</v>
      </c>
      <c r="D125" s="7">
        <v>154</v>
      </c>
      <c r="E125" s="7">
        <v>183</v>
      </c>
      <c r="F125" s="7">
        <v>226</v>
      </c>
      <c r="G125" s="7">
        <v>267</v>
      </c>
      <c r="H125" s="7">
        <v>276</v>
      </c>
      <c r="I125" s="7">
        <v>324</v>
      </c>
      <c r="J125" s="7">
        <v>340</v>
      </c>
      <c r="K125" s="7">
        <v>401</v>
      </c>
      <c r="L125" s="7">
        <v>410</v>
      </c>
      <c r="M125" s="7">
        <v>399</v>
      </c>
      <c r="N125" s="7">
        <v>437</v>
      </c>
      <c r="O125" s="7">
        <v>432</v>
      </c>
      <c r="P125" s="7">
        <v>438</v>
      </c>
      <c r="Q125" s="7">
        <v>475</v>
      </c>
      <c r="R125" s="7">
        <v>493</v>
      </c>
      <c r="S125" s="7">
        <v>548</v>
      </c>
    </row>
    <row r="126" spans="1:19" s="2" customFormat="1" ht="13.5">
      <c r="A126" s="5" t="s">
        <v>142</v>
      </c>
      <c r="B126" s="7">
        <v>140</v>
      </c>
      <c r="C126" s="7">
        <v>128</v>
      </c>
      <c r="D126" s="7">
        <v>128</v>
      </c>
      <c r="E126" s="7">
        <v>129</v>
      </c>
      <c r="F126" s="7">
        <v>133</v>
      </c>
      <c r="G126" s="7">
        <v>109</v>
      </c>
      <c r="H126" s="7">
        <v>109</v>
      </c>
      <c r="I126" s="7">
        <v>104</v>
      </c>
      <c r="J126" s="7">
        <v>106</v>
      </c>
      <c r="K126" s="7">
        <v>112</v>
      </c>
      <c r="L126" s="7">
        <v>117</v>
      </c>
      <c r="M126" s="7">
        <v>120</v>
      </c>
      <c r="N126" s="7">
        <v>142</v>
      </c>
      <c r="O126" s="7">
        <v>152</v>
      </c>
      <c r="P126" s="7">
        <v>195</v>
      </c>
      <c r="Q126" s="7">
        <v>199</v>
      </c>
      <c r="R126" s="7">
        <v>227</v>
      </c>
      <c r="S126" s="7">
        <v>247</v>
      </c>
    </row>
    <row r="127" spans="1:19" s="2" customFormat="1" ht="13.5">
      <c r="A127" s="5" t="s">
        <v>143</v>
      </c>
      <c r="B127" s="7">
        <v>236</v>
      </c>
      <c r="C127" s="7">
        <v>249</v>
      </c>
      <c r="D127" s="7">
        <v>260</v>
      </c>
      <c r="E127" s="7">
        <v>311</v>
      </c>
      <c r="F127" s="7">
        <v>337</v>
      </c>
      <c r="G127" s="7">
        <v>338</v>
      </c>
      <c r="H127" s="7">
        <v>353</v>
      </c>
      <c r="I127" s="7">
        <v>368</v>
      </c>
      <c r="J127" s="7">
        <v>348</v>
      </c>
      <c r="K127" s="7">
        <v>349</v>
      </c>
      <c r="L127" s="7">
        <v>370</v>
      </c>
      <c r="M127" s="7">
        <v>350</v>
      </c>
      <c r="N127" s="7">
        <v>403</v>
      </c>
      <c r="O127" s="7">
        <v>412</v>
      </c>
      <c r="P127" s="7">
        <v>427</v>
      </c>
      <c r="Q127" s="7">
        <v>426</v>
      </c>
      <c r="R127" s="7">
        <v>463</v>
      </c>
      <c r="S127" s="7">
        <v>513</v>
      </c>
    </row>
    <row r="128" spans="1:19" s="2" customFormat="1" ht="13.5">
      <c r="A128" s="5" t="s">
        <v>144</v>
      </c>
      <c r="B128" s="7">
        <v>86</v>
      </c>
      <c r="C128" s="7">
        <v>51</v>
      </c>
      <c r="D128" s="7">
        <v>41</v>
      </c>
      <c r="E128" s="7">
        <v>37</v>
      </c>
      <c r="F128" s="7">
        <v>33</v>
      </c>
      <c r="G128" s="7">
        <v>37</v>
      </c>
      <c r="H128" s="7">
        <v>31</v>
      </c>
      <c r="I128" s="7">
        <v>36</v>
      </c>
      <c r="J128" s="7">
        <v>30</v>
      </c>
      <c r="K128" s="7">
        <v>30</v>
      </c>
      <c r="L128" s="7">
        <v>39</v>
      </c>
      <c r="M128" s="7">
        <v>36</v>
      </c>
      <c r="N128" s="7">
        <v>28</v>
      </c>
      <c r="O128" s="7">
        <v>28</v>
      </c>
      <c r="P128" s="7">
        <v>32</v>
      </c>
      <c r="Q128" s="7">
        <v>31</v>
      </c>
      <c r="R128" s="7">
        <v>27</v>
      </c>
      <c r="S128" s="7">
        <v>26</v>
      </c>
    </row>
    <row r="129" spans="1:19" s="2" customFormat="1" ht="13.5">
      <c r="A129" s="5" t="s">
        <v>145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199</v>
      </c>
      <c r="N129" s="7">
        <v>200</v>
      </c>
      <c r="O129" s="7">
        <v>198</v>
      </c>
      <c r="P129" s="7">
        <v>190</v>
      </c>
      <c r="Q129" s="7">
        <v>202</v>
      </c>
      <c r="R129" s="7">
        <v>233</v>
      </c>
      <c r="S129" s="7">
        <v>228</v>
      </c>
    </row>
    <row r="130" spans="1:19" s="2" customFormat="1" ht="13.5">
      <c r="A130" s="5" t="s">
        <v>146</v>
      </c>
      <c r="B130" s="7">
        <v>288</v>
      </c>
      <c r="C130" s="7">
        <v>289</v>
      </c>
      <c r="D130" s="7">
        <v>319</v>
      </c>
      <c r="E130" s="7">
        <v>357</v>
      </c>
      <c r="F130" s="7">
        <v>397</v>
      </c>
      <c r="G130" s="7">
        <v>483</v>
      </c>
      <c r="H130" s="7">
        <v>521</v>
      </c>
      <c r="I130" s="7">
        <v>666</v>
      </c>
      <c r="J130" s="7">
        <v>868</v>
      </c>
      <c r="K130" s="7">
        <v>1074</v>
      </c>
      <c r="L130" s="7">
        <v>1367</v>
      </c>
      <c r="M130" s="7">
        <v>1530</v>
      </c>
      <c r="N130" s="7">
        <v>1739</v>
      </c>
      <c r="O130" s="7">
        <v>1941</v>
      </c>
      <c r="P130" s="7">
        <v>1908</v>
      </c>
      <c r="Q130" s="7">
        <v>1397</v>
      </c>
      <c r="R130" s="7">
        <v>1137</v>
      </c>
      <c r="S130" s="7">
        <v>1239</v>
      </c>
    </row>
    <row r="131" spans="1:19" s="2" customFormat="1" ht="13.5">
      <c r="A131" s="5" t="s">
        <v>147</v>
      </c>
      <c r="B131" s="7">
        <v>1320</v>
      </c>
      <c r="C131" s="7">
        <v>1427</v>
      </c>
      <c r="D131" s="7">
        <v>1412</v>
      </c>
      <c r="E131" s="7">
        <v>1433</v>
      </c>
      <c r="F131" s="7">
        <v>1474</v>
      </c>
      <c r="G131" s="7">
        <v>1630</v>
      </c>
      <c r="H131" s="7">
        <v>1724</v>
      </c>
      <c r="I131" s="7">
        <v>1701</v>
      </c>
      <c r="J131" s="7">
        <v>2159</v>
      </c>
      <c r="K131" s="7">
        <v>2703</v>
      </c>
      <c r="L131" s="7">
        <v>3241</v>
      </c>
      <c r="M131" s="7">
        <v>2872</v>
      </c>
      <c r="N131" s="7">
        <v>3036</v>
      </c>
      <c r="O131" s="7">
        <v>3269</v>
      </c>
      <c r="P131" s="7">
        <v>3398</v>
      </c>
      <c r="Q131" s="7">
        <v>3559</v>
      </c>
      <c r="R131" s="7">
        <v>3555</v>
      </c>
      <c r="S131" s="7">
        <v>3587</v>
      </c>
    </row>
    <row r="133" s="2" customFormat="1" ht="13.5">
      <c r="A133" s="1" t="s">
        <v>150</v>
      </c>
    </row>
    <row r="134" s="2" customFormat="1" ht="13.5">
      <c r="A134" s="3" t="s">
        <v>87</v>
      </c>
    </row>
    <row r="135" spans="1:2" s="2" customFormat="1" ht="13.5">
      <c r="A135" s="3" t="s">
        <v>88</v>
      </c>
      <c r="B135" s="4">
        <v>39986.851168981484</v>
      </c>
    </row>
    <row r="136" s="2" customFormat="1" ht="13.5">
      <c r="A136" s="3"/>
    </row>
    <row r="137" spans="1:2" s="2" customFormat="1" ht="13.5">
      <c r="A137" s="3" t="s">
        <v>89</v>
      </c>
      <c r="B137" s="2" t="s">
        <v>90</v>
      </c>
    </row>
    <row r="138" spans="1:2" s="2" customFormat="1" ht="13.5">
      <c r="A138" s="3" t="s">
        <v>91</v>
      </c>
      <c r="B138" s="2" t="s">
        <v>92</v>
      </c>
    </row>
    <row r="139" spans="1:2" s="2" customFormat="1" ht="13.5">
      <c r="A139" s="3" t="s">
        <v>93</v>
      </c>
      <c r="B139" s="2" t="s">
        <v>151</v>
      </c>
    </row>
    <row r="140" spans="1:2" s="2" customFormat="1" ht="13.5">
      <c r="A140" s="3" t="s">
        <v>95</v>
      </c>
      <c r="B140" s="2" t="s">
        <v>96</v>
      </c>
    </row>
    <row r="141" s="2" customFormat="1" ht="13.5">
      <c r="A141" s="3"/>
    </row>
    <row r="142" s="2" customFormat="1" ht="13.5">
      <c r="A142" s="3"/>
    </row>
    <row r="143" spans="1:19" s="2" customFormat="1" ht="13.5">
      <c r="A143" s="5" t="s">
        <v>97</v>
      </c>
      <c r="B143" s="6" t="s">
        <v>98</v>
      </c>
      <c r="C143" s="6" t="s">
        <v>99</v>
      </c>
      <c r="D143" s="6" t="s">
        <v>100</v>
      </c>
      <c r="E143" s="6" t="s">
        <v>101</v>
      </c>
      <c r="F143" s="6" t="s">
        <v>102</v>
      </c>
      <c r="G143" s="6" t="s">
        <v>103</v>
      </c>
      <c r="H143" s="6" t="s">
        <v>104</v>
      </c>
      <c r="I143" s="6" t="s">
        <v>105</v>
      </c>
      <c r="J143" s="6" t="s">
        <v>106</v>
      </c>
      <c r="K143" s="6" t="s">
        <v>107</v>
      </c>
      <c r="L143" s="6" t="s">
        <v>108</v>
      </c>
      <c r="M143" s="6" t="s">
        <v>109</v>
      </c>
      <c r="N143" s="6" t="s">
        <v>110</v>
      </c>
      <c r="O143" s="6" t="s">
        <v>111</v>
      </c>
      <c r="P143" s="6" t="s">
        <v>112</v>
      </c>
      <c r="Q143" s="6" t="s">
        <v>113</v>
      </c>
      <c r="R143" s="6" t="s">
        <v>114</v>
      </c>
      <c r="S143" s="6" t="s">
        <v>115</v>
      </c>
    </row>
    <row r="144" spans="1:19" s="2" customFormat="1" ht="13.5">
      <c r="A144" s="5" t="s">
        <v>116</v>
      </c>
      <c r="B144" s="7">
        <v>411</v>
      </c>
      <c r="C144" s="7">
        <v>504</v>
      </c>
      <c r="D144" s="7">
        <v>475</v>
      </c>
      <c r="E144" s="7">
        <v>511</v>
      </c>
      <c r="F144" s="7">
        <v>527</v>
      </c>
      <c r="G144" s="7">
        <v>550</v>
      </c>
      <c r="H144" s="7">
        <v>799</v>
      </c>
      <c r="I144" s="7">
        <v>748</v>
      </c>
      <c r="J144" s="7">
        <v>803</v>
      </c>
      <c r="K144" s="7">
        <v>789</v>
      </c>
      <c r="L144" s="7">
        <v>688</v>
      </c>
      <c r="M144" s="7">
        <v>782</v>
      </c>
      <c r="N144" s="7">
        <v>731</v>
      </c>
      <c r="O144" s="7">
        <v>799</v>
      </c>
      <c r="P144" s="7">
        <v>925</v>
      </c>
      <c r="Q144" s="7">
        <v>917</v>
      </c>
      <c r="R144" s="7">
        <v>1079</v>
      </c>
      <c r="S144" s="7">
        <v>1054</v>
      </c>
    </row>
    <row r="145" spans="1:19" s="2" customFormat="1" ht="13.5">
      <c r="A145" s="5" t="s">
        <v>117</v>
      </c>
      <c r="B145" s="7">
        <v>223</v>
      </c>
      <c r="C145" s="7">
        <v>236</v>
      </c>
      <c r="D145" s="7">
        <v>235</v>
      </c>
      <c r="E145" s="7">
        <v>225</v>
      </c>
      <c r="F145" s="7">
        <v>224</v>
      </c>
      <c r="G145" s="7">
        <v>233</v>
      </c>
      <c r="H145" s="7">
        <v>261</v>
      </c>
      <c r="I145" s="7">
        <v>294</v>
      </c>
      <c r="J145" s="7">
        <v>291</v>
      </c>
      <c r="K145" s="7">
        <v>397</v>
      </c>
      <c r="L145" s="7">
        <v>516</v>
      </c>
      <c r="M145" s="7">
        <v>527</v>
      </c>
      <c r="N145" s="7">
        <v>528</v>
      </c>
      <c r="O145" s="7">
        <v>545</v>
      </c>
      <c r="P145" s="7">
        <v>556</v>
      </c>
      <c r="Q145" s="7">
        <v>527</v>
      </c>
      <c r="R145" s="7">
        <v>692</v>
      </c>
      <c r="S145" s="7">
        <v>631</v>
      </c>
    </row>
    <row r="146" spans="1:19" s="2" customFormat="1" ht="13.5">
      <c r="A146" s="5" t="s">
        <v>118</v>
      </c>
      <c r="B146" s="7">
        <v>2561</v>
      </c>
      <c r="C146" s="7">
        <v>2240</v>
      </c>
      <c r="D146" s="7">
        <v>2078</v>
      </c>
      <c r="E146" s="7">
        <v>1811</v>
      </c>
      <c r="F146" s="7">
        <v>1741</v>
      </c>
      <c r="G146" s="7">
        <v>1866</v>
      </c>
      <c r="H146" s="7">
        <v>1988</v>
      </c>
      <c r="I146" s="7">
        <v>1101</v>
      </c>
      <c r="J146" s="7">
        <v>1013</v>
      </c>
      <c r="K146" s="7">
        <v>956</v>
      </c>
      <c r="L146" s="7">
        <v>905</v>
      </c>
      <c r="M146" s="7">
        <v>932</v>
      </c>
      <c r="N146" s="7">
        <v>898</v>
      </c>
      <c r="O146" s="7">
        <v>984</v>
      </c>
      <c r="P146" s="7">
        <v>940</v>
      </c>
      <c r="Q146" s="7">
        <v>918</v>
      </c>
      <c r="R146" s="7">
        <v>907</v>
      </c>
      <c r="S146" s="7">
        <v>1009</v>
      </c>
    </row>
    <row r="147" spans="1:19" s="2" customFormat="1" ht="13.5">
      <c r="A147" s="5" t="s">
        <v>119</v>
      </c>
      <c r="B147" s="7">
        <v>198</v>
      </c>
      <c r="C147" s="7">
        <v>210</v>
      </c>
      <c r="D147" s="7">
        <v>223</v>
      </c>
      <c r="E147" s="7">
        <v>232</v>
      </c>
      <c r="F147" s="7">
        <v>214</v>
      </c>
      <c r="G147" s="7">
        <v>212</v>
      </c>
      <c r="H147" s="7">
        <v>247</v>
      </c>
      <c r="I147" s="7">
        <v>223</v>
      </c>
      <c r="J147" s="7">
        <v>217</v>
      </c>
      <c r="K147" s="7">
        <v>221</v>
      </c>
      <c r="L147" s="7">
        <v>224</v>
      </c>
      <c r="M147" s="7">
        <v>237</v>
      </c>
      <c r="N147" s="7">
        <v>230</v>
      </c>
      <c r="O147" s="7">
        <v>245</v>
      </c>
      <c r="P147" s="7">
        <v>248</v>
      </c>
      <c r="Q147" s="7">
        <v>259</v>
      </c>
      <c r="R147" s="7">
        <v>280</v>
      </c>
      <c r="S147" s="7">
        <v>276</v>
      </c>
    </row>
    <row r="148" spans="1:19" s="2" customFormat="1" ht="13.5">
      <c r="A148" s="5" t="s">
        <v>120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s="2" customFormat="1" ht="13.5">
      <c r="A149" s="5" t="s">
        <v>121</v>
      </c>
      <c r="B149" s="7">
        <v>2812</v>
      </c>
      <c r="C149" s="7">
        <v>2849</v>
      </c>
      <c r="D149" s="7">
        <v>2870</v>
      </c>
      <c r="E149" s="7">
        <v>2897</v>
      </c>
      <c r="F149" s="7">
        <v>2768</v>
      </c>
      <c r="G149" s="7">
        <v>3032</v>
      </c>
      <c r="H149" s="7">
        <v>3303</v>
      </c>
      <c r="I149" s="7">
        <v>3252</v>
      </c>
      <c r="J149" s="7">
        <v>2796</v>
      </c>
      <c r="K149" s="7">
        <v>2584</v>
      </c>
      <c r="L149" s="7">
        <v>2478</v>
      </c>
      <c r="M149" s="7">
        <v>2674</v>
      </c>
      <c r="N149" s="7">
        <v>2536</v>
      </c>
      <c r="O149" s="7">
        <v>2678</v>
      </c>
      <c r="P149" s="7">
        <v>2627</v>
      </c>
      <c r="Q149" s="7">
        <v>2531</v>
      </c>
      <c r="R149" s="7">
        <v>2380</v>
      </c>
      <c r="S149" s="7">
        <v>2264</v>
      </c>
    </row>
    <row r="150" spans="1:19" s="2" customFormat="1" ht="13.5">
      <c r="A150" s="5" t="s">
        <v>122</v>
      </c>
      <c r="B150" s="7">
        <v>10709</v>
      </c>
      <c r="C150" s="7">
        <v>10277</v>
      </c>
      <c r="D150" s="7">
        <v>9669</v>
      </c>
      <c r="E150" s="7">
        <v>9731</v>
      </c>
      <c r="F150" s="7">
        <v>9442</v>
      </c>
      <c r="G150" s="7">
        <v>7101</v>
      </c>
      <c r="H150" s="7">
        <v>7002</v>
      </c>
      <c r="I150" s="7">
        <v>6753</v>
      </c>
      <c r="J150" s="7">
        <v>7039</v>
      </c>
      <c r="K150" s="7">
        <v>6725</v>
      </c>
      <c r="L150" s="7">
        <v>6114</v>
      </c>
      <c r="M150" s="7">
        <v>6179</v>
      </c>
      <c r="N150" s="7">
        <v>6257</v>
      </c>
      <c r="O150" s="7">
        <v>6380</v>
      </c>
      <c r="P150" s="7">
        <v>6217</v>
      </c>
      <c r="Q150" s="7">
        <v>6222</v>
      </c>
      <c r="R150" s="7">
        <v>6312</v>
      </c>
      <c r="S150" s="7">
        <v>6282</v>
      </c>
    </row>
    <row r="151" spans="1:19" s="2" customFormat="1" ht="13.5">
      <c r="A151" s="5" t="s">
        <v>123</v>
      </c>
      <c r="B151" s="7">
        <v>1298</v>
      </c>
      <c r="C151" s="7">
        <v>1536</v>
      </c>
      <c r="D151" s="7">
        <v>1598</v>
      </c>
      <c r="E151" s="7">
        <v>1842</v>
      </c>
      <c r="F151" s="7">
        <v>1911</v>
      </c>
      <c r="G151" s="7">
        <v>2094</v>
      </c>
      <c r="H151" s="7">
        <v>2448</v>
      </c>
      <c r="I151" s="7">
        <v>2335</v>
      </c>
      <c r="J151" s="7">
        <v>2425</v>
      </c>
      <c r="K151" s="7">
        <v>2384</v>
      </c>
      <c r="L151" s="7">
        <v>2319</v>
      </c>
      <c r="M151" s="7">
        <v>2507</v>
      </c>
      <c r="N151" s="7">
        <v>2512</v>
      </c>
      <c r="O151" s="7">
        <v>2526</v>
      </c>
      <c r="P151" s="7">
        <v>2526</v>
      </c>
      <c r="Q151" s="7">
        <v>2528</v>
      </c>
      <c r="R151" s="7">
        <v>2502</v>
      </c>
      <c r="S151" s="7">
        <v>2322</v>
      </c>
    </row>
    <row r="152" spans="1:19" s="2" customFormat="1" ht="13.5">
      <c r="A152" s="5" t="s">
        <v>124</v>
      </c>
      <c r="B152" s="7">
        <v>962</v>
      </c>
      <c r="C152" s="7">
        <v>1101</v>
      </c>
      <c r="D152" s="7">
        <v>918</v>
      </c>
      <c r="E152" s="7">
        <v>726</v>
      </c>
      <c r="F152" s="7">
        <v>734</v>
      </c>
      <c r="G152" s="7">
        <v>285</v>
      </c>
      <c r="H152" s="7">
        <v>306</v>
      </c>
      <c r="I152" s="7">
        <v>256</v>
      </c>
      <c r="J152" s="7">
        <v>238</v>
      </c>
      <c r="K152" s="7">
        <v>230</v>
      </c>
      <c r="L152" s="7">
        <v>253</v>
      </c>
      <c r="M152" s="7">
        <v>260</v>
      </c>
      <c r="N152" s="7">
        <v>242</v>
      </c>
      <c r="O152" s="7">
        <v>247</v>
      </c>
      <c r="P152" s="7">
        <v>235</v>
      </c>
      <c r="Q152" s="7">
        <v>227</v>
      </c>
      <c r="R152" s="7">
        <v>222</v>
      </c>
      <c r="S152" s="7">
        <v>188</v>
      </c>
    </row>
    <row r="153" spans="1:19" s="2" customFormat="1" ht="13.5">
      <c r="A153" s="5" t="s">
        <v>125</v>
      </c>
      <c r="B153" s="7">
        <v>4</v>
      </c>
      <c r="C153" s="7">
        <v>4</v>
      </c>
      <c r="D153" s="7">
        <v>0</v>
      </c>
      <c r="E153" s="7">
        <v>0</v>
      </c>
      <c r="F153" s="7">
        <v>0</v>
      </c>
      <c r="G153" s="7">
        <v>39</v>
      </c>
      <c r="H153" s="7">
        <v>66</v>
      </c>
      <c r="I153" s="7">
        <v>69</v>
      </c>
      <c r="J153" s="7">
        <v>71</v>
      </c>
      <c r="K153" s="7">
        <v>74</v>
      </c>
      <c r="L153" s="7">
        <v>74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</row>
    <row r="154" spans="1:19" s="2" customFormat="1" ht="13.5">
      <c r="A154" s="5" t="s">
        <v>126</v>
      </c>
      <c r="B154" s="7">
        <v>34962</v>
      </c>
      <c r="C154" s="7">
        <v>34977</v>
      </c>
      <c r="D154" s="7">
        <v>39534</v>
      </c>
      <c r="E154" s="7">
        <v>39424</v>
      </c>
      <c r="F154" s="7">
        <v>38296</v>
      </c>
      <c r="G154" s="7">
        <v>33642</v>
      </c>
      <c r="H154" s="7">
        <v>35810</v>
      </c>
      <c r="I154" s="7">
        <v>34544</v>
      </c>
      <c r="J154" s="7">
        <v>33986</v>
      </c>
      <c r="K154" s="7">
        <v>32449</v>
      </c>
      <c r="L154" s="7">
        <v>30826</v>
      </c>
      <c r="M154" s="7">
        <v>32877</v>
      </c>
      <c r="N154" s="7">
        <v>32002</v>
      </c>
      <c r="O154" s="7">
        <v>33608</v>
      </c>
      <c r="P154" s="7">
        <v>37931</v>
      </c>
      <c r="Q154" s="7">
        <v>38548</v>
      </c>
      <c r="R154" s="7">
        <v>39305</v>
      </c>
      <c r="S154" s="7">
        <v>37875</v>
      </c>
    </row>
    <row r="155" spans="1:19" s="2" customFormat="1" ht="13.5">
      <c r="A155" s="5" t="s">
        <v>127</v>
      </c>
      <c r="B155" s="7">
        <v>1470</v>
      </c>
      <c r="C155" s="7">
        <v>1576</v>
      </c>
      <c r="D155" s="7">
        <v>1584</v>
      </c>
      <c r="E155" s="7">
        <v>1661</v>
      </c>
      <c r="F155" s="7">
        <v>1712</v>
      </c>
      <c r="G155" s="7">
        <v>1765</v>
      </c>
      <c r="H155" s="7">
        <v>2289</v>
      </c>
      <c r="I155" s="7">
        <v>2353</v>
      </c>
      <c r="J155" s="7">
        <v>2147</v>
      </c>
      <c r="K155" s="7">
        <v>2289</v>
      </c>
      <c r="L155" s="7">
        <v>2259</v>
      </c>
      <c r="M155" s="7">
        <v>2527</v>
      </c>
      <c r="N155" s="7">
        <v>2722</v>
      </c>
      <c r="O155" s="7">
        <v>3164</v>
      </c>
      <c r="P155" s="7">
        <v>3076</v>
      </c>
      <c r="Q155" s="7">
        <v>2906</v>
      </c>
      <c r="R155" s="7">
        <v>3653</v>
      </c>
      <c r="S155" s="7">
        <v>3474</v>
      </c>
    </row>
    <row r="156" spans="1:19" s="2" customFormat="1" ht="13.5">
      <c r="A156" s="5" t="s">
        <v>128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1:19" s="2" customFormat="1" ht="13.5">
      <c r="A157" s="5" t="s">
        <v>129</v>
      </c>
      <c r="B157" s="7">
        <v>0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26</v>
      </c>
      <c r="L157" s="7">
        <v>28</v>
      </c>
      <c r="M157" s="7">
        <v>28</v>
      </c>
      <c r="N157" s="7">
        <v>28</v>
      </c>
      <c r="O157" s="7">
        <v>46</v>
      </c>
      <c r="P157" s="7">
        <v>43</v>
      </c>
      <c r="Q157" s="7">
        <v>49</v>
      </c>
      <c r="R157" s="7">
        <v>56</v>
      </c>
      <c r="S157" s="7">
        <v>41</v>
      </c>
    </row>
    <row r="158" spans="1:19" s="2" customFormat="1" ht="13.5">
      <c r="A158" s="5" t="s">
        <v>130</v>
      </c>
      <c r="B158" s="7">
        <v>944</v>
      </c>
      <c r="C158" s="7">
        <v>1007</v>
      </c>
      <c r="D158" s="7">
        <v>969</v>
      </c>
      <c r="E158" s="7">
        <v>922</v>
      </c>
      <c r="F158" s="7">
        <v>875</v>
      </c>
      <c r="G158" s="7">
        <v>860</v>
      </c>
      <c r="H158" s="7">
        <v>864</v>
      </c>
      <c r="I158" s="7">
        <v>1073</v>
      </c>
      <c r="J158" s="7">
        <v>1233</v>
      </c>
      <c r="K158" s="7">
        <v>1271</v>
      </c>
      <c r="L158" s="7">
        <v>1209</v>
      </c>
      <c r="M158" s="7">
        <v>1209</v>
      </c>
      <c r="N158" s="7">
        <v>998</v>
      </c>
      <c r="O158" s="7">
        <v>1037</v>
      </c>
      <c r="P158" s="7">
        <v>961</v>
      </c>
      <c r="Q158" s="7">
        <v>980</v>
      </c>
      <c r="R158" s="7">
        <v>965</v>
      </c>
      <c r="S158" s="7">
        <v>910</v>
      </c>
    </row>
    <row r="159" spans="1:19" s="2" customFormat="1" ht="13.5">
      <c r="A159" s="5" t="s">
        <v>131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1:19" s="2" customFormat="1" ht="13.5">
      <c r="A160" s="5" t="s">
        <v>132</v>
      </c>
      <c r="B160" s="7">
        <v>101</v>
      </c>
      <c r="C160" s="7">
        <v>139</v>
      </c>
      <c r="D160" s="7">
        <v>169</v>
      </c>
      <c r="E160" s="7">
        <v>158</v>
      </c>
      <c r="F160" s="7">
        <v>154</v>
      </c>
      <c r="G160" s="7">
        <v>170</v>
      </c>
      <c r="H160" s="7">
        <v>158</v>
      </c>
      <c r="I160" s="7">
        <v>171</v>
      </c>
      <c r="J160" s="7">
        <v>141</v>
      </c>
      <c r="K160" s="7">
        <v>180</v>
      </c>
      <c r="L160" s="7">
        <v>166</v>
      </c>
      <c r="M160" s="7">
        <v>163</v>
      </c>
      <c r="N160" s="7">
        <v>224</v>
      </c>
      <c r="O160" s="7">
        <v>204</v>
      </c>
      <c r="P160" s="7">
        <v>210</v>
      </c>
      <c r="Q160" s="7">
        <v>193</v>
      </c>
      <c r="R160" s="7">
        <v>208</v>
      </c>
      <c r="S160" s="41">
        <f>R160</f>
        <v>208</v>
      </c>
    </row>
    <row r="161" spans="1:19" s="2" customFormat="1" ht="13.5">
      <c r="A161" s="5" t="s">
        <v>133</v>
      </c>
      <c r="B161" s="7">
        <v>0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4528</v>
      </c>
      <c r="Q161" s="7">
        <v>4611</v>
      </c>
      <c r="R161" s="7">
        <v>4989</v>
      </c>
      <c r="S161" s="7">
        <v>4882</v>
      </c>
    </row>
    <row r="162" spans="1:19" s="2" customFormat="1" ht="13.5">
      <c r="A162" s="5" t="s">
        <v>134</v>
      </c>
      <c r="B162" s="7">
        <v>869</v>
      </c>
      <c r="C162" s="7">
        <v>903</v>
      </c>
      <c r="D162" s="7">
        <v>643</v>
      </c>
      <c r="E162" s="7">
        <v>561</v>
      </c>
      <c r="F162" s="7">
        <v>632</v>
      </c>
      <c r="G162" s="7">
        <v>603</v>
      </c>
      <c r="H162" s="7">
        <v>614</v>
      </c>
      <c r="I162" s="7">
        <v>585</v>
      </c>
      <c r="J162" s="7">
        <v>609</v>
      </c>
      <c r="K162" s="7">
        <v>541</v>
      </c>
      <c r="L162" s="7">
        <v>496</v>
      </c>
      <c r="M162" s="7">
        <v>502</v>
      </c>
      <c r="N162" s="7">
        <v>548</v>
      </c>
      <c r="O162" s="7">
        <v>594</v>
      </c>
      <c r="P162" s="7">
        <v>657</v>
      </c>
      <c r="Q162" s="7">
        <v>664</v>
      </c>
      <c r="R162" s="7">
        <v>710</v>
      </c>
      <c r="S162" s="7">
        <v>615</v>
      </c>
    </row>
    <row r="163" spans="1:19" s="2" customFormat="1" ht="13.5">
      <c r="A163" s="5" t="s">
        <v>135</v>
      </c>
      <c r="B163" s="7">
        <v>0</v>
      </c>
      <c r="C163" s="7">
        <v>0</v>
      </c>
      <c r="D163" s="7">
        <v>0</v>
      </c>
      <c r="E163" s="7">
        <v>0</v>
      </c>
      <c r="F163" s="7">
        <v>0</v>
      </c>
      <c r="G163" s="7">
        <v>14</v>
      </c>
      <c r="H163" s="7">
        <v>13</v>
      </c>
      <c r="I163" s="7">
        <v>13</v>
      </c>
      <c r="J163" s="7">
        <v>24</v>
      </c>
      <c r="K163" s="7">
        <v>24</v>
      </c>
      <c r="L163" s="7">
        <v>27</v>
      </c>
      <c r="M163" s="7">
        <v>34</v>
      </c>
      <c r="N163" s="7">
        <v>36</v>
      </c>
      <c r="O163" s="7">
        <v>47</v>
      </c>
      <c r="P163" s="7">
        <v>51</v>
      </c>
      <c r="Q163" s="7">
        <v>61</v>
      </c>
      <c r="R163" s="7">
        <v>64</v>
      </c>
      <c r="S163" s="7">
        <v>54</v>
      </c>
    </row>
    <row r="164" spans="1:19" s="2" customFormat="1" ht="13.5">
      <c r="A164" s="5" t="s">
        <v>136</v>
      </c>
      <c r="B164" s="7">
        <v>535</v>
      </c>
      <c r="C164" s="7">
        <v>500</v>
      </c>
      <c r="D164" s="7">
        <v>428</v>
      </c>
      <c r="E164" s="7">
        <v>321</v>
      </c>
      <c r="F164" s="7">
        <v>350</v>
      </c>
      <c r="G164" s="7">
        <v>377</v>
      </c>
      <c r="H164" s="7">
        <v>364</v>
      </c>
      <c r="I164" s="7">
        <v>400</v>
      </c>
      <c r="J164" s="7">
        <v>352</v>
      </c>
      <c r="K164" s="7">
        <v>329</v>
      </c>
      <c r="L164" s="7">
        <v>285</v>
      </c>
      <c r="M164" s="7">
        <v>336</v>
      </c>
      <c r="N164" s="7">
        <v>352</v>
      </c>
      <c r="O164" s="7">
        <v>361</v>
      </c>
      <c r="P164" s="7">
        <v>354</v>
      </c>
      <c r="Q164" s="7">
        <v>351</v>
      </c>
      <c r="R164" s="7">
        <v>398</v>
      </c>
      <c r="S164" s="7">
        <v>384</v>
      </c>
    </row>
    <row r="165" spans="1:19" s="2" customFormat="1" ht="13.5">
      <c r="A165" s="5" t="s">
        <v>137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1:19" s="2" customFormat="1" ht="13.5">
      <c r="A166" s="5" t="s">
        <v>138</v>
      </c>
      <c r="B166" s="7">
        <v>370</v>
      </c>
      <c r="C166" s="7">
        <v>442</v>
      </c>
      <c r="D166" s="7">
        <v>553</v>
      </c>
      <c r="E166" s="7">
        <v>596</v>
      </c>
      <c r="F166" s="7">
        <v>1258</v>
      </c>
      <c r="G166" s="7">
        <v>1698</v>
      </c>
      <c r="H166" s="7">
        <v>2089</v>
      </c>
      <c r="I166" s="7">
        <v>2282</v>
      </c>
      <c r="J166" s="7">
        <v>2544</v>
      </c>
      <c r="K166" s="7">
        <v>2725</v>
      </c>
      <c r="L166" s="7">
        <v>2837</v>
      </c>
      <c r="M166" s="7">
        <v>2802</v>
      </c>
      <c r="N166" s="7">
        <v>2733</v>
      </c>
      <c r="O166" s="7">
        <v>2618</v>
      </c>
      <c r="P166" s="7">
        <v>2886</v>
      </c>
      <c r="Q166" s="7">
        <v>3705</v>
      </c>
      <c r="R166" s="7">
        <v>3040</v>
      </c>
      <c r="S166" s="7">
        <v>2973</v>
      </c>
    </row>
    <row r="167" spans="1:19" s="2" customFormat="1" ht="13.5">
      <c r="A167" s="5" t="s">
        <v>139</v>
      </c>
      <c r="B167" s="7">
        <v>38</v>
      </c>
      <c r="C167" s="7">
        <v>49</v>
      </c>
      <c r="D167" s="7">
        <v>52</v>
      </c>
      <c r="E167" s="7">
        <v>59</v>
      </c>
      <c r="F167" s="7">
        <v>56</v>
      </c>
      <c r="G167" s="7">
        <v>59</v>
      </c>
      <c r="H167" s="7">
        <v>55</v>
      </c>
      <c r="I167" s="7">
        <v>57</v>
      </c>
      <c r="J167" s="7">
        <v>54</v>
      </c>
      <c r="K167" s="7">
        <v>56</v>
      </c>
      <c r="L167" s="7">
        <v>53</v>
      </c>
      <c r="M167" s="7">
        <v>54</v>
      </c>
      <c r="N167" s="7">
        <v>60</v>
      </c>
      <c r="O167" s="7">
        <v>90</v>
      </c>
      <c r="P167" s="7">
        <v>120</v>
      </c>
      <c r="Q167" s="7">
        <v>120</v>
      </c>
      <c r="R167" s="7">
        <v>120</v>
      </c>
      <c r="S167" s="7">
        <v>126</v>
      </c>
    </row>
    <row r="168" spans="1:19" s="2" customFormat="1" ht="13.5">
      <c r="A168" s="5" t="s">
        <v>140</v>
      </c>
      <c r="B168" s="7">
        <v>10130</v>
      </c>
      <c r="C168" s="7">
        <v>9828</v>
      </c>
      <c r="D168" s="7">
        <v>9510</v>
      </c>
      <c r="E168" s="7">
        <v>9461</v>
      </c>
      <c r="F168" s="7">
        <v>9168</v>
      </c>
      <c r="G168" s="7">
        <v>5361</v>
      </c>
      <c r="H168" s="7">
        <v>5363</v>
      </c>
      <c r="I168" s="7">
        <v>5247</v>
      </c>
      <c r="J168" s="7">
        <v>5116</v>
      </c>
      <c r="K168" s="7">
        <v>4986</v>
      </c>
      <c r="L168" s="7">
        <v>4700</v>
      </c>
      <c r="M168" s="7">
        <v>4998</v>
      </c>
      <c r="N168" s="7">
        <v>4910</v>
      </c>
      <c r="O168" s="7">
        <v>5384</v>
      </c>
      <c r="P168" s="7">
        <v>5237</v>
      </c>
      <c r="Q168" s="7">
        <v>5254</v>
      </c>
      <c r="R168" s="7">
        <v>5275</v>
      </c>
      <c r="S168" s="7">
        <v>4998</v>
      </c>
    </row>
    <row r="169" spans="1:19" s="2" customFormat="1" ht="13.5">
      <c r="A169" s="5" t="s">
        <v>141</v>
      </c>
      <c r="B169" s="7">
        <v>28</v>
      </c>
      <c r="C169" s="7">
        <v>28</v>
      </c>
      <c r="D169" s="7">
        <v>31</v>
      </c>
      <c r="E169" s="7">
        <v>34</v>
      </c>
      <c r="F169" s="7">
        <v>35</v>
      </c>
      <c r="G169" s="7">
        <v>36</v>
      </c>
      <c r="H169" s="7">
        <v>51</v>
      </c>
      <c r="I169" s="7">
        <v>67</v>
      </c>
      <c r="J169" s="7">
        <v>80</v>
      </c>
      <c r="K169" s="7">
        <v>86</v>
      </c>
      <c r="L169" s="7">
        <v>134</v>
      </c>
      <c r="M169" s="7">
        <v>162</v>
      </c>
      <c r="N169" s="7">
        <v>200</v>
      </c>
      <c r="O169" s="7">
        <v>226</v>
      </c>
      <c r="P169" s="7">
        <v>258</v>
      </c>
      <c r="Q169" s="7">
        <v>328</v>
      </c>
      <c r="R169" s="7">
        <v>331</v>
      </c>
      <c r="S169" s="7">
        <v>338</v>
      </c>
    </row>
    <row r="170" spans="1:19" s="2" customFormat="1" ht="13.5">
      <c r="A170" s="5" t="s">
        <v>142</v>
      </c>
      <c r="B170" s="7">
        <v>0</v>
      </c>
      <c r="C170" s="7">
        <v>0</v>
      </c>
      <c r="D170" s="7">
        <v>5759</v>
      </c>
      <c r="E170" s="7">
        <v>6036</v>
      </c>
      <c r="F170" s="7">
        <v>4821</v>
      </c>
      <c r="G170" s="7">
        <v>5390</v>
      </c>
      <c r="H170" s="7">
        <v>5127</v>
      </c>
      <c r="I170" s="7">
        <v>4964</v>
      </c>
      <c r="J170" s="7">
        <v>4249</v>
      </c>
      <c r="K170" s="7">
        <v>3467</v>
      </c>
      <c r="L170" s="7">
        <v>3065</v>
      </c>
      <c r="M170" s="7">
        <v>3287</v>
      </c>
      <c r="N170" s="7">
        <v>2659</v>
      </c>
      <c r="O170" s="7">
        <v>2674</v>
      </c>
      <c r="P170" s="7">
        <v>2381</v>
      </c>
      <c r="Q170" s="7">
        <v>2340</v>
      </c>
      <c r="R170" s="7">
        <v>2380</v>
      </c>
      <c r="S170" s="7">
        <v>2147</v>
      </c>
    </row>
    <row r="171" spans="1:19" s="2" customFormat="1" ht="13.5">
      <c r="A171" s="5" t="s">
        <v>143</v>
      </c>
      <c r="B171" s="7">
        <v>878</v>
      </c>
      <c r="C171" s="7">
        <v>1144</v>
      </c>
      <c r="D171" s="7">
        <v>1202</v>
      </c>
      <c r="E171" s="7">
        <v>1373</v>
      </c>
      <c r="F171" s="7">
        <v>1466</v>
      </c>
      <c r="G171" s="7">
        <v>1641</v>
      </c>
      <c r="H171" s="7">
        <v>2091</v>
      </c>
      <c r="I171" s="7">
        <v>2054</v>
      </c>
      <c r="J171" s="7">
        <v>2217</v>
      </c>
      <c r="K171" s="7">
        <v>2014</v>
      </c>
      <c r="L171" s="7">
        <v>1903</v>
      </c>
      <c r="M171" s="7">
        <v>2239</v>
      </c>
      <c r="N171" s="7">
        <v>2366</v>
      </c>
      <c r="O171" s="7">
        <v>2470</v>
      </c>
      <c r="P171" s="7">
        <v>2701</v>
      </c>
      <c r="Q171" s="7">
        <v>2689</v>
      </c>
      <c r="R171" s="7">
        <v>2664</v>
      </c>
      <c r="S171" s="7">
        <v>2649</v>
      </c>
    </row>
    <row r="172" spans="1:19" s="2" customFormat="1" ht="13.5">
      <c r="A172" s="5" t="s">
        <v>144</v>
      </c>
      <c r="B172" s="7">
        <v>151</v>
      </c>
      <c r="C172" s="7">
        <v>168</v>
      </c>
      <c r="D172" s="7">
        <v>148</v>
      </c>
      <c r="E172" s="7">
        <v>151</v>
      </c>
      <c r="F172" s="7">
        <v>132</v>
      </c>
      <c r="G172" s="7">
        <v>148</v>
      </c>
      <c r="H172" s="7">
        <v>156</v>
      </c>
      <c r="I172" s="7">
        <v>145</v>
      </c>
      <c r="J172" s="7">
        <v>169</v>
      </c>
      <c r="K172" s="7">
        <v>162</v>
      </c>
      <c r="L172" s="7">
        <v>154</v>
      </c>
      <c r="M172" s="7">
        <v>152</v>
      </c>
      <c r="N172" s="7">
        <v>148</v>
      </c>
      <c r="O172" s="7">
        <v>157</v>
      </c>
      <c r="P172" s="7">
        <v>161</v>
      </c>
      <c r="Q172" s="7">
        <v>170</v>
      </c>
      <c r="R172" s="7">
        <v>167</v>
      </c>
      <c r="S172" s="7">
        <v>162</v>
      </c>
    </row>
    <row r="173" spans="1:19" s="2" customFormat="1" ht="13.5">
      <c r="A173" s="5" t="s">
        <v>145</v>
      </c>
      <c r="B173" s="7">
        <v>604</v>
      </c>
      <c r="C173" s="7">
        <v>633</v>
      </c>
      <c r="D173" s="7">
        <v>864</v>
      </c>
      <c r="E173" s="7">
        <v>566</v>
      </c>
      <c r="F173" s="7">
        <v>501</v>
      </c>
      <c r="G173" s="7">
        <v>549</v>
      </c>
      <c r="H173" s="7">
        <v>615</v>
      </c>
      <c r="I173" s="7">
        <v>554</v>
      </c>
      <c r="J173" s="7">
        <v>570</v>
      </c>
      <c r="K173" s="7">
        <v>391</v>
      </c>
      <c r="L173" s="7">
        <v>382</v>
      </c>
      <c r="M173" s="7">
        <v>738</v>
      </c>
      <c r="N173" s="7">
        <v>597</v>
      </c>
      <c r="O173" s="7">
        <v>674</v>
      </c>
      <c r="P173" s="7">
        <v>611</v>
      </c>
      <c r="Q173" s="7">
        <v>571</v>
      </c>
      <c r="R173" s="7">
        <v>519</v>
      </c>
      <c r="S173" s="7">
        <v>497</v>
      </c>
    </row>
    <row r="174" spans="1:19" s="2" customFormat="1" ht="13.5">
      <c r="A174" s="5" t="s">
        <v>146</v>
      </c>
      <c r="B174" s="7">
        <v>0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387</v>
      </c>
      <c r="M174" s="7">
        <v>301</v>
      </c>
      <c r="N174" s="7">
        <v>415</v>
      </c>
      <c r="O174" s="7">
        <v>367</v>
      </c>
      <c r="P174" s="7">
        <v>450</v>
      </c>
      <c r="Q174" s="7">
        <v>850</v>
      </c>
      <c r="R174" s="7">
        <v>959</v>
      </c>
      <c r="S174" s="7">
        <v>1032</v>
      </c>
    </row>
    <row r="175" spans="1:19" s="2" customFormat="1" ht="13.5">
      <c r="A175" s="5" t="s">
        <v>147</v>
      </c>
      <c r="B175" s="7">
        <v>0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</row>
    <row r="177" s="2" customFormat="1" ht="13.5">
      <c r="A177" s="1" t="s">
        <v>150</v>
      </c>
    </row>
    <row r="178" s="2" customFormat="1" ht="13.5">
      <c r="A178" s="3" t="s">
        <v>87</v>
      </c>
    </row>
    <row r="179" spans="1:2" s="2" customFormat="1" ht="13.5">
      <c r="A179" s="3" t="s">
        <v>88</v>
      </c>
      <c r="B179" s="4">
        <v>39986.851168981484</v>
      </c>
    </row>
    <row r="180" s="2" customFormat="1" ht="13.5">
      <c r="A180" s="3"/>
    </row>
    <row r="181" spans="1:2" s="2" customFormat="1" ht="13.5">
      <c r="A181" s="3" t="s">
        <v>89</v>
      </c>
      <c r="B181" s="2" t="s">
        <v>90</v>
      </c>
    </row>
    <row r="182" spans="1:2" s="2" customFormat="1" ht="13.5">
      <c r="A182" s="3" t="s">
        <v>91</v>
      </c>
      <c r="B182" s="2" t="s">
        <v>148</v>
      </c>
    </row>
    <row r="183" spans="1:2" s="2" customFormat="1" ht="13.5">
      <c r="A183" s="3" t="s">
        <v>93</v>
      </c>
      <c r="B183" s="2" t="s">
        <v>151</v>
      </c>
    </row>
    <row r="184" spans="1:2" s="2" customFormat="1" ht="13.5">
      <c r="A184" s="3" t="s">
        <v>95</v>
      </c>
      <c r="B184" s="2" t="s">
        <v>96</v>
      </c>
    </row>
    <row r="185" s="2" customFormat="1" ht="13.5">
      <c r="A185" s="3"/>
    </row>
    <row r="186" s="2" customFormat="1" ht="13.5">
      <c r="A186" s="3"/>
    </row>
    <row r="187" spans="1:19" s="2" customFormat="1" ht="13.5">
      <c r="A187" s="5" t="s">
        <v>97</v>
      </c>
      <c r="B187" s="6" t="s">
        <v>98</v>
      </c>
      <c r="C187" s="6" t="s">
        <v>99</v>
      </c>
      <c r="D187" s="6" t="s">
        <v>100</v>
      </c>
      <c r="E187" s="6" t="s">
        <v>101</v>
      </c>
      <c r="F187" s="6" t="s">
        <v>102</v>
      </c>
      <c r="G187" s="6" t="s">
        <v>103</v>
      </c>
      <c r="H187" s="6" t="s">
        <v>104</v>
      </c>
      <c r="I187" s="6" t="s">
        <v>105</v>
      </c>
      <c r="J187" s="6" t="s">
        <v>106</v>
      </c>
      <c r="K187" s="6" t="s">
        <v>107</v>
      </c>
      <c r="L187" s="6" t="s">
        <v>108</v>
      </c>
      <c r="M187" s="6" t="s">
        <v>109</v>
      </c>
      <c r="N187" s="6" t="s">
        <v>110</v>
      </c>
      <c r="O187" s="6" t="s">
        <v>111</v>
      </c>
      <c r="P187" s="6" t="s">
        <v>112</v>
      </c>
      <c r="Q187" s="6" t="s">
        <v>113</v>
      </c>
      <c r="R187" s="6" t="s">
        <v>114</v>
      </c>
      <c r="S187" s="6" t="s">
        <v>115</v>
      </c>
    </row>
    <row r="188" spans="1:19" s="2" customFormat="1" ht="13.5">
      <c r="A188" s="5" t="s">
        <v>116</v>
      </c>
      <c r="B188" s="7">
        <v>316</v>
      </c>
      <c r="C188" s="7">
        <v>392</v>
      </c>
      <c r="D188" s="7">
        <v>358</v>
      </c>
      <c r="E188" s="7">
        <v>371</v>
      </c>
      <c r="F188" s="7">
        <v>421</v>
      </c>
      <c r="G188" s="7">
        <v>436</v>
      </c>
      <c r="H188" s="7">
        <v>673</v>
      </c>
      <c r="I188" s="7">
        <v>633</v>
      </c>
      <c r="J188" s="7">
        <v>705</v>
      </c>
      <c r="K188" s="7">
        <v>672</v>
      </c>
      <c r="L188" s="7">
        <v>570</v>
      </c>
      <c r="M188" s="7">
        <v>690</v>
      </c>
      <c r="N188" s="7">
        <v>648</v>
      </c>
      <c r="O188" s="7">
        <v>730</v>
      </c>
      <c r="P188" s="7">
        <v>829</v>
      </c>
      <c r="Q188" s="7">
        <v>823</v>
      </c>
      <c r="R188" s="7">
        <v>946</v>
      </c>
      <c r="S188" s="7">
        <v>902</v>
      </c>
    </row>
    <row r="189" spans="1:19" s="2" customFormat="1" ht="13.5">
      <c r="A189" s="5" t="s">
        <v>117</v>
      </c>
      <c r="B189" s="7">
        <v>223</v>
      </c>
      <c r="C189" s="7">
        <v>236</v>
      </c>
      <c r="D189" s="7">
        <v>235</v>
      </c>
      <c r="E189" s="7">
        <v>225</v>
      </c>
      <c r="F189" s="7">
        <v>224</v>
      </c>
      <c r="G189" s="7">
        <v>233</v>
      </c>
      <c r="H189" s="7">
        <v>261</v>
      </c>
      <c r="I189" s="7">
        <v>294</v>
      </c>
      <c r="J189" s="7">
        <v>291</v>
      </c>
      <c r="K189" s="7">
        <v>397</v>
      </c>
      <c r="L189" s="7">
        <v>516</v>
      </c>
      <c r="M189" s="7">
        <v>527</v>
      </c>
      <c r="N189" s="7">
        <v>528</v>
      </c>
      <c r="O189" s="7">
        <v>545</v>
      </c>
      <c r="P189" s="7">
        <v>556</v>
      </c>
      <c r="Q189" s="7">
        <v>527</v>
      </c>
      <c r="R189" s="7">
        <v>692</v>
      </c>
      <c r="S189" s="7">
        <v>631</v>
      </c>
    </row>
    <row r="190" spans="1:19" s="2" customFormat="1" ht="13.5">
      <c r="A190" s="5" t="s">
        <v>118</v>
      </c>
      <c r="B190" s="7">
        <v>1569</v>
      </c>
      <c r="C190" s="7">
        <v>1373</v>
      </c>
      <c r="D190" s="7">
        <v>1337</v>
      </c>
      <c r="E190" s="7">
        <v>996</v>
      </c>
      <c r="F190" s="7">
        <v>870</v>
      </c>
      <c r="G190" s="7">
        <v>839</v>
      </c>
      <c r="H190" s="7">
        <v>898</v>
      </c>
      <c r="I190" s="7">
        <v>1065</v>
      </c>
      <c r="J190" s="7">
        <v>989</v>
      </c>
      <c r="K190" s="7">
        <v>935</v>
      </c>
      <c r="L190" s="7">
        <v>883</v>
      </c>
      <c r="M190" s="7">
        <v>920</v>
      </c>
      <c r="N190" s="7">
        <v>892</v>
      </c>
      <c r="O190" s="7">
        <v>972</v>
      </c>
      <c r="P190" s="7">
        <v>925</v>
      </c>
      <c r="Q190" s="7">
        <v>904</v>
      </c>
      <c r="R190" s="7">
        <v>904</v>
      </c>
      <c r="S190" s="7">
        <v>1004</v>
      </c>
    </row>
    <row r="191" spans="1:19" s="2" customFormat="1" ht="13.5">
      <c r="A191" s="5" t="s">
        <v>119</v>
      </c>
      <c r="B191" s="7">
        <v>62</v>
      </c>
      <c r="C191" s="7">
        <v>62</v>
      </c>
      <c r="D191" s="7">
        <v>67</v>
      </c>
      <c r="E191" s="7">
        <v>70</v>
      </c>
      <c r="F191" s="7">
        <v>42</v>
      </c>
      <c r="G191" s="7">
        <v>32</v>
      </c>
      <c r="H191" s="7">
        <v>65</v>
      </c>
      <c r="I191" s="7">
        <v>45</v>
      </c>
      <c r="J191" s="7">
        <v>37</v>
      </c>
      <c r="K191" s="7">
        <v>37</v>
      </c>
      <c r="L191" s="7">
        <v>32</v>
      </c>
      <c r="M191" s="7">
        <v>33</v>
      </c>
      <c r="N191" s="7">
        <v>25</v>
      </c>
      <c r="O191" s="7">
        <v>29</v>
      </c>
      <c r="P191" s="7">
        <v>22</v>
      </c>
      <c r="Q191" s="7">
        <v>26</v>
      </c>
      <c r="R191" s="7">
        <v>25</v>
      </c>
      <c r="S191" s="7">
        <v>17</v>
      </c>
    </row>
    <row r="192" spans="1:19" s="2" customFormat="1" ht="13.5">
      <c r="A192" s="5" t="s">
        <v>120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s="2" customFormat="1" ht="13.5">
      <c r="A193" s="5" t="s">
        <v>121</v>
      </c>
      <c r="B193" s="7">
        <v>2113</v>
      </c>
      <c r="C193" s="7">
        <v>2111</v>
      </c>
      <c r="D193" s="7">
        <v>2111</v>
      </c>
      <c r="E193" s="7">
        <v>2112</v>
      </c>
      <c r="F193" s="7">
        <v>2214</v>
      </c>
      <c r="G193" s="7">
        <v>2548</v>
      </c>
      <c r="H193" s="7">
        <v>2780</v>
      </c>
      <c r="I193" s="7">
        <v>2657</v>
      </c>
      <c r="J193" s="7">
        <v>2373</v>
      </c>
      <c r="K193" s="7">
        <v>2064</v>
      </c>
      <c r="L193" s="7">
        <v>2105</v>
      </c>
      <c r="M193" s="7">
        <v>2287</v>
      </c>
      <c r="N193" s="7">
        <v>2154</v>
      </c>
      <c r="O193" s="7">
        <v>2376</v>
      </c>
      <c r="P193" s="7">
        <v>2329</v>
      </c>
      <c r="Q193" s="7">
        <v>2149</v>
      </c>
      <c r="R193" s="7">
        <v>2031</v>
      </c>
      <c r="S193" s="7">
        <v>1968</v>
      </c>
    </row>
    <row r="194" spans="1:19" s="2" customFormat="1" ht="13.5">
      <c r="A194" s="5" t="s">
        <v>122</v>
      </c>
      <c r="B194" s="7">
        <v>10709</v>
      </c>
      <c r="C194" s="7">
        <v>10277</v>
      </c>
      <c r="D194" s="7">
        <v>9669</v>
      </c>
      <c r="E194" s="7">
        <v>9731</v>
      </c>
      <c r="F194" s="7">
        <v>9442</v>
      </c>
      <c r="G194" s="7">
        <v>7101</v>
      </c>
      <c r="H194" s="7">
        <v>7002</v>
      </c>
      <c r="I194" s="7">
        <v>6753</v>
      </c>
      <c r="J194" s="7">
        <v>7039</v>
      </c>
      <c r="K194" s="7">
        <v>6725</v>
      </c>
      <c r="L194" s="7">
        <v>6114</v>
      </c>
      <c r="M194" s="7">
        <v>6179</v>
      </c>
      <c r="N194" s="7">
        <v>6257</v>
      </c>
      <c r="O194" s="7">
        <v>6380</v>
      </c>
      <c r="P194" s="7">
        <v>6217</v>
      </c>
      <c r="Q194" s="7">
        <v>6222</v>
      </c>
      <c r="R194" s="7">
        <v>6312</v>
      </c>
      <c r="S194" s="7">
        <v>6282</v>
      </c>
    </row>
    <row r="195" spans="1:19" s="2" customFormat="1" ht="13.5">
      <c r="A195" s="5" t="s">
        <v>123</v>
      </c>
      <c r="B195" s="7">
        <v>1282</v>
      </c>
      <c r="C195" s="7">
        <v>1489</v>
      </c>
      <c r="D195" s="7">
        <v>1538</v>
      </c>
      <c r="E195" s="7">
        <v>1768</v>
      </c>
      <c r="F195" s="7">
        <v>1824</v>
      </c>
      <c r="G195" s="7">
        <v>2003</v>
      </c>
      <c r="H195" s="7">
        <v>2325</v>
      </c>
      <c r="I195" s="7">
        <v>2221</v>
      </c>
      <c r="J195" s="7">
        <v>2284</v>
      </c>
      <c r="K195" s="7">
        <v>2216</v>
      </c>
      <c r="L195" s="7">
        <v>2119</v>
      </c>
      <c r="M195" s="7">
        <v>2305</v>
      </c>
      <c r="N195" s="7">
        <v>2286</v>
      </c>
      <c r="O195" s="7">
        <v>2274</v>
      </c>
      <c r="P195" s="7">
        <v>2234</v>
      </c>
      <c r="Q195" s="7">
        <v>2173</v>
      </c>
      <c r="R195" s="7">
        <v>2133</v>
      </c>
      <c r="S195" s="7">
        <v>1935</v>
      </c>
    </row>
    <row r="196" spans="1:19" s="2" customFormat="1" ht="13.5">
      <c r="A196" s="5" t="s">
        <v>124</v>
      </c>
      <c r="B196" s="7">
        <v>923</v>
      </c>
      <c r="C196" s="7">
        <v>1072</v>
      </c>
      <c r="D196" s="7">
        <v>906</v>
      </c>
      <c r="E196" s="7">
        <v>712</v>
      </c>
      <c r="F196" s="7">
        <v>684</v>
      </c>
      <c r="G196" s="7">
        <v>258</v>
      </c>
      <c r="H196" s="7">
        <v>276</v>
      </c>
      <c r="I196" s="7">
        <v>247</v>
      </c>
      <c r="J196" s="7">
        <v>228</v>
      </c>
      <c r="K196" s="7">
        <v>227</v>
      </c>
      <c r="L196" s="7">
        <v>247</v>
      </c>
      <c r="M196" s="7">
        <v>253</v>
      </c>
      <c r="N196" s="7">
        <v>235</v>
      </c>
      <c r="O196" s="7">
        <v>238</v>
      </c>
      <c r="P196" s="7">
        <v>229</v>
      </c>
      <c r="Q196" s="7">
        <v>222</v>
      </c>
      <c r="R196" s="7">
        <v>217</v>
      </c>
      <c r="S196" s="7">
        <v>184</v>
      </c>
    </row>
    <row r="197" spans="1:19" s="2" customFormat="1" ht="13.5">
      <c r="A197" s="5" t="s">
        <v>125</v>
      </c>
      <c r="B197" s="7">
        <v>4</v>
      </c>
      <c r="C197" s="7">
        <v>4</v>
      </c>
      <c r="D197" s="7">
        <v>0</v>
      </c>
      <c r="E197" s="7">
        <v>0</v>
      </c>
      <c r="F197" s="7">
        <v>0</v>
      </c>
      <c r="G197" s="7">
        <v>39</v>
      </c>
      <c r="H197" s="7">
        <v>66</v>
      </c>
      <c r="I197" s="7">
        <v>69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</row>
    <row r="198" spans="1:19" s="2" customFormat="1" ht="13.5">
      <c r="A198" s="5" t="s">
        <v>126</v>
      </c>
      <c r="B198" s="7">
        <v>26744</v>
      </c>
      <c r="C198" s="7">
        <v>27229</v>
      </c>
      <c r="D198" s="7">
        <v>31600</v>
      </c>
      <c r="E198" s="7">
        <v>31373</v>
      </c>
      <c r="F198" s="7">
        <v>30846</v>
      </c>
      <c r="G198" s="7">
        <v>30013</v>
      </c>
      <c r="H198" s="7">
        <v>31726</v>
      </c>
      <c r="I198" s="7">
        <v>31450</v>
      </c>
      <c r="J198" s="7">
        <v>31118</v>
      </c>
      <c r="K198" s="7">
        <v>29220</v>
      </c>
      <c r="L198" s="7">
        <v>27803</v>
      </c>
      <c r="M198" s="7">
        <v>30151</v>
      </c>
      <c r="N198" s="7">
        <v>29192</v>
      </c>
      <c r="O198" s="7">
        <v>30474</v>
      </c>
      <c r="P198" s="7">
        <v>32014</v>
      </c>
      <c r="Q198" s="7">
        <v>31930</v>
      </c>
      <c r="R198" s="7">
        <v>32468</v>
      </c>
      <c r="S198" s="7">
        <v>31457</v>
      </c>
    </row>
    <row r="199" spans="1:19" s="2" customFormat="1" ht="13.5">
      <c r="A199" s="5" t="s">
        <v>127</v>
      </c>
      <c r="B199" s="7">
        <v>1470</v>
      </c>
      <c r="C199" s="7">
        <v>1576</v>
      </c>
      <c r="D199" s="7">
        <v>1584</v>
      </c>
      <c r="E199" s="7">
        <v>1661</v>
      </c>
      <c r="F199" s="7">
        <v>1712</v>
      </c>
      <c r="G199" s="7">
        <v>1765</v>
      </c>
      <c r="H199" s="7">
        <v>1977</v>
      </c>
      <c r="I199" s="7">
        <v>2040</v>
      </c>
      <c r="J199" s="7">
        <v>1831</v>
      </c>
      <c r="K199" s="7">
        <v>1916</v>
      </c>
      <c r="L199" s="7">
        <v>2151</v>
      </c>
      <c r="M199" s="7">
        <v>2406</v>
      </c>
      <c r="N199" s="7">
        <v>2590</v>
      </c>
      <c r="O199" s="7">
        <v>3052</v>
      </c>
      <c r="P199" s="7">
        <v>2781</v>
      </c>
      <c r="Q199" s="7">
        <v>2627</v>
      </c>
      <c r="R199" s="7">
        <v>3265</v>
      </c>
      <c r="S199" s="7">
        <v>3132</v>
      </c>
    </row>
    <row r="200" spans="1:19" s="2" customFormat="1" ht="13.5">
      <c r="A200" s="5" t="s">
        <v>128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s="2" customFormat="1" ht="13.5">
      <c r="A201" s="5" t="s">
        <v>129</v>
      </c>
      <c r="B201" s="7">
        <v>0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26</v>
      </c>
      <c r="L201" s="7">
        <v>28</v>
      </c>
      <c r="M201" s="7">
        <v>28</v>
      </c>
      <c r="N201" s="7">
        <v>28</v>
      </c>
      <c r="O201" s="7">
        <v>46</v>
      </c>
      <c r="P201" s="7">
        <v>43</v>
      </c>
      <c r="Q201" s="7">
        <v>49</v>
      </c>
      <c r="R201" s="7">
        <v>56</v>
      </c>
      <c r="S201" s="7">
        <v>41</v>
      </c>
    </row>
    <row r="202" spans="1:19" s="2" customFormat="1" ht="13.5">
      <c r="A202" s="5" t="s">
        <v>130</v>
      </c>
      <c r="B202" s="7">
        <v>864</v>
      </c>
      <c r="C202" s="7">
        <v>915</v>
      </c>
      <c r="D202" s="7">
        <v>886</v>
      </c>
      <c r="E202" s="7">
        <v>829</v>
      </c>
      <c r="F202" s="7">
        <v>768</v>
      </c>
      <c r="G202" s="7">
        <v>754</v>
      </c>
      <c r="H202" s="7">
        <v>743</v>
      </c>
      <c r="I202" s="7">
        <v>994</v>
      </c>
      <c r="J202" s="7">
        <v>1176</v>
      </c>
      <c r="K202" s="7">
        <v>1216</v>
      </c>
      <c r="L202" s="7">
        <v>1174</v>
      </c>
      <c r="M202" s="7">
        <v>1177</v>
      </c>
      <c r="N202" s="7">
        <v>956</v>
      </c>
      <c r="O202" s="7">
        <v>1014</v>
      </c>
      <c r="P202" s="7">
        <v>952</v>
      </c>
      <c r="Q202" s="7">
        <v>972</v>
      </c>
      <c r="R202" s="7">
        <v>960</v>
      </c>
      <c r="S202" s="7">
        <v>905</v>
      </c>
    </row>
    <row r="203" spans="1:19" s="2" customFormat="1" ht="13.5">
      <c r="A203" s="5" t="s">
        <v>131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s="2" customFormat="1" ht="13.5">
      <c r="A204" s="5" t="s">
        <v>132</v>
      </c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s="2" customFormat="1" ht="13.5">
      <c r="A205" s="5" t="s">
        <v>133</v>
      </c>
      <c r="B205" s="7">
        <v>0</v>
      </c>
      <c r="C205" s="7">
        <v>0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1649</v>
      </c>
      <c r="Q205" s="7">
        <v>1735</v>
      </c>
      <c r="R205" s="7">
        <v>1985</v>
      </c>
      <c r="S205" s="7">
        <v>1991</v>
      </c>
    </row>
    <row r="206" spans="1:19" s="2" customFormat="1" ht="13.5">
      <c r="A206" s="5" t="s">
        <v>134</v>
      </c>
      <c r="B206" s="7">
        <v>812</v>
      </c>
      <c r="C206" s="7">
        <v>855</v>
      </c>
      <c r="D206" s="7">
        <v>615</v>
      </c>
      <c r="E206" s="7">
        <v>544</v>
      </c>
      <c r="F206" s="7">
        <v>609</v>
      </c>
      <c r="G206" s="7">
        <v>568</v>
      </c>
      <c r="H206" s="7">
        <v>573</v>
      </c>
      <c r="I206" s="7">
        <v>541</v>
      </c>
      <c r="J206" s="7">
        <v>551</v>
      </c>
      <c r="K206" s="7">
        <v>468</v>
      </c>
      <c r="L206" s="7">
        <v>424</v>
      </c>
      <c r="M206" s="7">
        <v>447</v>
      </c>
      <c r="N206" s="7">
        <v>441</v>
      </c>
      <c r="O206" s="7">
        <v>475</v>
      </c>
      <c r="P206" s="7">
        <v>542</v>
      </c>
      <c r="Q206" s="7">
        <v>545</v>
      </c>
      <c r="R206" s="7">
        <v>591</v>
      </c>
      <c r="S206" s="7">
        <v>480</v>
      </c>
    </row>
    <row r="207" spans="1:19" s="2" customFormat="1" ht="13.5">
      <c r="A207" s="5" t="s">
        <v>135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s="2" customFormat="1" ht="13.5">
      <c r="A208" s="5" t="s">
        <v>136</v>
      </c>
      <c r="B208" s="7">
        <v>437</v>
      </c>
      <c r="C208" s="7">
        <v>412</v>
      </c>
      <c r="D208" s="7">
        <v>345</v>
      </c>
      <c r="E208" s="7">
        <v>288</v>
      </c>
      <c r="F208" s="7">
        <v>328</v>
      </c>
      <c r="G208" s="7">
        <v>328</v>
      </c>
      <c r="H208" s="7">
        <v>320</v>
      </c>
      <c r="I208" s="7">
        <v>371</v>
      </c>
      <c r="J208" s="7">
        <v>345</v>
      </c>
      <c r="K208" s="7">
        <v>318</v>
      </c>
      <c r="L208" s="7">
        <v>269</v>
      </c>
      <c r="M208" s="7">
        <v>324</v>
      </c>
      <c r="N208" s="7">
        <v>340</v>
      </c>
      <c r="O208" s="7">
        <v>345</v>
      </c>
      <c r="P208" s="7">
        <v>344</v>
      </c>
      <c r="Q208" s="7">
        <v>340</v>
      </c>
      <c r="R208" s="7">
        <v>388</v>
      </c>
      <c r="S208" s="7">
        <v>373</v>
      </c>
    </row>
    <row r="209" spans="1:19" s="2" customFormat="1" ht="13.5">
      <c r="A209" s="5" t="s">
        <v>137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s="2" customFormat="1" ht="13.5">
      <c r="A210" s="5" t="s">
        <v>138</v>
      </c>
      <c r="B210" s="7">
        <v>285</v>
      </c>
      <c r="C210" s="7">
        <v>349</v>
      </c>
      <c r="D210" s="7">
        <v>452</v>
      </c>
      <c r="E210" s="7">
        <v>503</v>
      </c>
      <c r="F210" s="7">
        <v>1180</v>
      </c>
      <c r="G210" s="7">
        <v>1622</v>
      </c>
      <c r="H210" s="7">
        <v>1994</v>
      </c>
      <c r="I210" s="7">
        <v>2072</v>
      </c>
      <c r="J210" s="7">
        <v>2331</v>
      </c>
      <c r="K210" s="7">
        <v>2513</v>
      </c>
      <c r="L210" s="7">
        <v>2621</v>
      </c>
      <c r="M210" s="7">
        <v>2596</v>
      </c>
      <c r="N210" s="7">
        <v>2548</v>
      </c>
      <c r="O210" s="7">
        <v>2558</v>
      </c>
      <c r="P210" s="7">
        <v>2806</v>
      </c>
      <c r="Q210" s="7">
        <v>3153</v>
      </c>
      <c r="R210" s="7">
        <v>2574</v>
      </c>
      <c r="S210" s="7">
        <v>2483</v>
      </c>
    </row>
    <row r="211" spans="1:19" s="2" customFormat="1" ht="13.5">
      <c r="A211" s="5" t="s">
        <v>139</v>
      </c>
      <c r="B211" s="7">
        <v>38</v>
      </c>
      <c r="C211" s="7">
        <v>49</v>
      </c>
      <c r="D211" s="7">
        <v>52</v>
      </c>
      <c r="E211" s="7">
        <v>59</v>
      </c>
      <c r="F211" s="7">
        <v>56</v>
      </c>
      <c r="G211" s="7">
        <v>59</v>
      </c>
      <c r="H211" s="7">
        <v>55</v>
      </c>
      <c r="I211" s="7">
        <v>57</v>
      </c>
      <c r="J211" s="7">
        <v>54</v>
      </c>
      <c r="K211" s="7">
        <v>56</v>
      </c>
      <c r="L211" s="7">
        <v>53</v>
      </c>
      <c r="M211" s="7">
        <v>54</v>
      </c>
      <c r="N211" s="7">
        <v>60</v>
      </c>
      <c r="O211" s="7">
        <v>90</v>
      </c>
      <c r="P211" s="7">
        <v>120</v>
      </c>
      <c r="Q211" s="7">
        <v>120</v>
      </c>
      <c r="R211" s="7">
        <v>120</v>
      </c>
      <c r="S211" s="7">
        <v>126</v>
      </c>
    </row>
    <row r="212" spans="1:19" s="2" customFormat="1" ht="13.5">
      <c r="A212" s="5" t="s">
        <v>140</v>
      </c>
      <c r="B212" s="7">
        <v>4173</v>
      </c>
      <c r="C212" s="7">
        <v>4287</v>
      </c>
      <c r="D212" s="7">
        <v>4216</v>
      </c>
      <c r="E212" s="7">
        <v>4170</v>
      </c>
      <c r="F212" s="7">
        <v>4183</v>
      </c>
      <c r="G212" s="7">
        <v>4386</v>
      </c>
      <c r="H212" s="7">
        <v>4607</v>
      </c>
      <c r="I212" s="7">
        <v>4477</v>
      </c>
      <c r="J212" s="7">
        <v>4344</v>
      </c>
      <c r="K212" s="7">
        <v>4196</v>
      </c>
      <c r="L212" s="7">
        <v>3966</v>
      </c>
      <c r="M212" s="7">
        <v>4224</v>
      </c>
      <c r="N212" s="7">
        <v>4023</v>
      </c>
      <c r="O212" s="7">
        <v>4129</v>
      </c>
      <c r="P212" s="7">
        <v>4396</v>
      </c>
      <c r="Q212" s="7">
        <v>4400</v>
      </c>
      <c r="R212" s="7">
        <v>4239</v>
      </c>
      <c r="S212" s="7">
        <v>4280</v>
      </c>
    </row>
    <row r="213" spans="1:19" s="2" customFormat="1" ht="13.5">
      <c r="A213" s="5" t="s">
        <v>141</v>
      </c>
      <c r="B213" s="7">
        <v>28</v>
      </c>
      <c r="C213" s="7">
        <v>28</v>
      </c>
      <c r="D213" s="7">
        <v>31</v>
      </c>
      <c r="E213" s="7">
        <v>34</v>
      </c>
      <c r="F213" s="7">
        <v>35</v>
      </c>
      <c r="G213" s="7">
        <v>36</v>
      </c>
      <c r="H213" s="7">
        <v>41</v>
      </c>
      <c r="I213" s="7">
        <v>46</v>
      </c>
      <c r="J213" s="7">
        <v>51</v>
      </c>
      <c r="K213" s="7">
        <v>47</v>
      </c>
      <c r="L213" s="7">
        <v>51</v>
      </c>
      <c r="M213" s="7">
        <v>49</v>
      </c>
      <c r="N213" s="7">
        <v>49</v>
      </c>
      <c r="O213" s="7">
        <v>49</v>
      </c>
      <c r="P213" s="7">
        <v>83</v>
      </c>
      <c r="Q213" s="7">
        <v>92</v>
      </c>
      <c r="R213" s="7">
        <v>93</v>
      </c>
      <c r="S213" s="7">
        <v>38</v>
      </c>
    </row>
    <row r="214" spans="1:19" s="2" customFormat="1" ht="13.5">
      <c r="A214" s="5" t="s">
        <v>142</v>
      </c>
      <c r="B214" s="7">
        <v>0</v>
      </c>
      <c r="C214" s="7">
        <v>0</v>
      </c>
      <c r="D214" s="7">
        <v>5194</v>
      </c>
      <c r="E214" s="7">
        <v>5445</v>
      </c>
      <c r="F214" s="7">
        <v>4349</v>
      </c>
      <c r="G214" s="7">
        <v>4864</v>
      </c>
      <c r="H214" s="7">
        <v>4729</v>
      </c>
      <c r="I214" s="7">
        <v>4605</v>
      </c>
      <c r="J214" s="7">
        <v>4028</v>
      </c>
      <c r="K214" s="7">
        <v>3218</v>
      </c>
      <c r="L214" s="7">
        <v>2930</v>
      </c>
      <c r="M214" s="7">
        <v>3170</v>
      </c>
      <c r="N214" s="7">
        <v>2538</v>
      </c>
      <c r="O214" s="7">
        <v>2546</v>
      </c>
      <c r="P214" s="7">
        <v>2269</v>
      </c>
      <c r="Q214" s="7">
        <v>2256</v>
      </c>
      <c r="R214" s="7">
        <v>2287</v>
      </c>
      <c r="S214" s="7">
        <v>2047</v>
      </c>
    </row>
    <row r="215" spans="1:19" s="2" customFormat="1" ht="13.5">
      <c r="A215" s="5" t="s">
        <v>143</v>
      </c>
      <c r="B215" s="7">
        <v>878</v>
      </c>
      <c r="C215" s="7">
        <v>1144</v>
      </c>
      <c r="D215" s="7">
        <v>1202</v>
      </c>
      <c r="E215" s="7">
        <v>1373</v>
      </c>
      <c r="F215" s="7">
        <v>1466</v>
      </c>
      <c r="G215" s="7">
        <v>1641</v>
      </c>
      <c r="H215" s="7">
        <v>1798</v>
      </c>
      <c r="I215" s="7">
        <v>1766</v>
      </c>
      <c r="J215" s="7">
        <v>1904</v>
      </c>
      <c r="K215" s="7">
        <v>1600</v>
      </c>
      <c r="L215" s="7">
        <v>1504</v>
      </c>
      <c r="M215" s="7">
        <v>1817</v>
      </c>
      <c r="N215" s="7">
        <v>1994</v>
      </c>
      <c r="O215" s="7">
        <v>1998</v>
      </c>
      <c r="P215" s="7">
        <v>2134</v>
      </c>
      <c r="Q215" s="7">
        <v>2054</v>
      </c>
      <c r="R215" s="7">
        <v>2171</v>
      </c>
      <c r="S215" s="7">
        <v>2187</v>
      </c>
    </row>
    <row r="216" spans="1:19" s="2" customFormat="1" ht="13.5">
      <c r="A216" s="5" t="s">
        <v>144</v>
      </c>
      <c r="B216" s="7">
        <v>132</v>
      </c>
      <c r="C216" s="7">
        <v>149</v>
      </c>
      <c r="D216" s="7">
        <v>129</v>
      </c>
      <c r="E216" s="7">
        <v>131</v>
      </c>
      <c r="F216" s="7">
        <v>117</v>
      </c>
      <c r="G216" s="7">
        <v>135</v>
      </c>
      <c r="H216" s="7">
        <v>142</v>
      </c>
      <c r="I216" s="7">
        <v>137</v>
      </c>
      <c r="J216" s="7">
        <v>159</v>
      </c>
      <c r="K216" s="7">
        <v>157</v>
      </c>
      <c r="L216" s="7">
        <v>131</v>
      </c>
      <c r="M216" s="7">
        <v>138</v>
      </c>
      <c r="N216" s="7">
        <v>146</v>
      </c>
      <c r="O216" s="7">
        <v>155</v>
      </c>
      <c r="P216" s="7">
        <v>159</v>
      </c>
      <c r="Q216" s="7">
        <v>166</v>
      </c>
      <c r="R216" s="7">
        <v>164</v>
      </c>
      <c r="S216" s="7">
        <v>158</v>
      </c>
    </row>
    <row r="217" spans="1:19" s="2" customFormat="1" ht="13.5">
      <c r="A217" s="5" t="s">
        <v>145</v>
      </c>
      <c r="B217" s="7">
        <v>524</v>
      </c>
      <c r="C217" s="7">
        <v>559</v>
      </c>
      <c r="D217" s="7">
        <v>792</v>
      </c>
      <c r="E217" s="7">
        <v>482</v>
      </c>
      <c r="F217" s="7">
        <v>419</v>
      </c>
      <c r="G217" s="7">
        <v>460</v>
      </c>
      <c r="H217" s="7">
        <v>519</v>
      </c>
      <c r="I217" s="7">
        <v>460</v>
      </c>
      <c r="J217" s="7">
        <v>489</v>
      </c>
      <c r="K217" s="7">
        <v>310</v>
      </c>
      <c r="L217" s="7">
        <v>0</v>
      </c>
      <c r="M217" s="7">
        <v>613</v>
      </c>
      <c r="N217" s="7">
        <v>541</v>
      </c>
      <c r="O217" s="7">
        <v>591</v>
      </c>
      <c r="P217" s="7">
        <v>536</v>
      </c>
      <c r="Q217" s="7">
        <v>520</v>
      </c>
      <c r="R217" s="7">
        <v>463</v>
      </c>
      <c r="S217" s="7">
        <v>435</v>
      </c>
    </row>
    <row r="218" spans="1:19" s="2" customFormat="1" ht="13.5">
      <c r="A218" s="5" t="s">
        <v>146</v>
      </c>
      <c r="B218" s="7">
        <v>0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3</v>
      </c>
      <c r="M218" s="7">
        <v>4</v>
      </c>
      <c r="N218" s="7">
        <v>6</v>
      </c>
      <c r="O218" s="7">
        <v>12</v>
      </c>
      <c r="P218" s="7">
        <v>147</v>
      </c>
      <c r="Q218" s="7">
        <v>350</v>
      </c>
      <c r="R218" s="7">
        <v>453</v>
      </c>
      <c r="S218" s="7">
        <v>571</v>
      </c>
    </row>
    <row r="219" spans="1:19" s="2" customFormat="1" ht="13.5">
      <c r="A219" s="5" t="s">
        <v>147</v>
      </c>
      <c r="B219" s="7">
        <v>0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</row>
    <row r="221" s="2" customFormat="1" ht="13.5">
      <c r="A221" s="1" t="s">
        <v>150</v>
      </c>
    </row>
    <row r="222" s="2" customFormat="1" ht="13.5">
      <c r="A222" s="3" t="s">
        <v>87</v>
      </c>
    </row>
    <row r="223" spans="1:2" s="2" customFormat="1" ht="13.5">
      <c r="A223" s="3" t="s">
        <v>88</v>
      </c>
      <c r="B223" s="4">
        <v>39986.851168981484</v>
      </c>
    </row>
    <row r="224" s="2" customFormat="1" ht="13.5">
      <c r="A224" s="3"/>
    </row>
    <row r="225" spans="1:2" s="2" customFormat="1" ht="13.5">
      <c r="A225" s="3" t="s">
        <v>89</v>
      </c>
      <c r="B225" s="2" t="s">
        <v>90</v>
      </c>
    </row>
    <row r="226" spans="1:2" s="2" customFormat="1" ht="13.5">
      <c r="A226" s="3" t="s">
        <v>91</v>
      </c>
      <c r="B226" s="2" t="s">
        <v>149</v>
      </c>
    </row>
    <row r="227" spans="1:2" s="2" customFormat="1" ht="13.5">
      <c r="A227" s="3" t="s">
        <v>93</v>
      </c>
      <c r="B227" s="2" t="s">
        <v>151</v>
      </c>
    </row>
    <row r="228" spans="1:2" s="2" customFormat="1" ht="13.5">
      <c r="A228" s="3" t="s">
        <v>95</v>
      </c>
      <c r="B228" s="2" t="s">
        <v>96</v>
      </c>
    </row>
    <row r="229" s="2" customFormat="1" ht="13.5">
      <c r="A229" s="3"/>
    </row>
    <row r="230" s="2" customFormat="1" ht="13.5">
      <c r="A230" s="3"/>
    </row>
    <row r="231" spans="1:19" s="2" customFormat="1" ht="13.5">
      <c r="A231" s="5" t="s">
        <v>97</v>
      </c>
      <c r="B231" s="6" t="s">
        <v>98</v>
      </c>
      <c r="C231" s="6" t="s">
        <v>99</v>
      </c>
      <c r="D231" s="6" t="s">
        <v>100</v>
      </c>
      <c r="E231" s="6" t="s">
        <v>101</v>
      </c>
      <c r="F231" s="6" t="s">
        <v>102</v>
      </c>
      <c r="G231" s="6" t="s">
        <v>103</v>
      </c>
      <c r="H231" s="6" t="s">
        <v>104</v>
      </c>
      <c r="I231" s="6" t="s">
        <v>105</v>
      </c>
      <c r="J231" s="6" t="s">
        <v>106</v>
      </c>
      <c r="K231" s="6" t="s">
        <v>107</v>
      </c>
      <c r="L231" s="6" t="s">
        <v>108</v>
      </c>
      <c r="M231" s="6" t="s">
        <v>109</v>
      </c>
      <c r="N231" s="6" t="s">
        <v>110</v>
      </c>
      <c r="O231" s="6" t="s">
        <v>111</v>
      </c>
      <c r="P231" s="6" t="s">
        <v>112</v>
      </c>
      <c r="Q231" s="6" t="s">
        <v>113</v>
      </c>
      <c r="R231" s="6" t="s">
        <v>114</v>
      </c>
      <c r="S231" s="6" t="s">
        <v>115</v>
      </c>
    </row>
    <row r="232" spans="1:19" s="2" customFormat="1" ht="13.5">
      <c r="A232" s="5" t="s">
        <v>116</v>
      </c>
      <c r="B232" s="7">
        <v>95</v>
      </c>
      <c r="C232" s="7">
        <v>112</v>
      </c>
      <c r="D232" s="7">
        <v>117</v>
      </c>
      <c r="E232" s="7">
        <v>140</v>
      </c>
      <c r="F232" s="7">
        <v>105</v>
      </c>
      <c r="G232" s="7">
        <v>114</v>
      </c>
      <c r="H232" s="7">
        <v>126</v>
      </c>
      <c r="I232" s="7">
        <v>115</v>
      </c>
      <c r="J232" s="7">
        <v>98</v>
      </c>
      <c r="K232" s="7">
        <v>117</v>
      </c>
      <c r="L232" s="7">
        <v>118</v>
      </c>
      <c r="M232" s="7">
        <v>93</v>
      </c>
      <c r="N232" s="7">
        <v>84</v>
      </c>
      <c r="O232" s="7">
        <v>70</v>
      </c>
      <c r="P232" s="7">
        <v>96</v>
      </c>
      <c r="Q232" s="7">
        <v>94</v>
      </c>
      <c r="R232" s="7">
        <v>133</v>
      </c>
      <c r="S232" s="7">
        <v>152</v>
      </c>
    </row>
    <row r="233" spans="1:19" s="2" customFormat="1" ht="13.5">
      <c r="A233" s="5" t="s">
        <v>117</v>
      </c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1:19" s="2" customFormat="1" ht="13.5">
      <c r="A234" s="5" t="s">
        <v>118</v>
      </c>
      <c r="B234" s="7">
        <v>992</v>
      </c>
      <c r="C234" s="7">
        <v>867</v>
      </c>
      <c r="D234" s="7">
        <v>740</v>
      </c>
      <c r="E234" s="7">
        <v>814</v>
      </c>
      <c r="F234" s="7">
        <v>867</v>
      </c>
      <c r="G234" s="7">
        <v>1022</v>
      </c>
      <c r="H234" s="7">
        <v>1084</v>
      </c>
      <c r="I234" s="7">
        <v>35</v>
      </c>
      <c r="J234" s="7">
        <v>24</v>
      </c>
      <c r="K234" s="7">
        <v>21</v>
      </c>
      <c r="L234" s="7">
        <v>21</v>
      </c>
      <c r="M234" s="7">
        <v>12</v>
      </c>
      <c r="N234" s="7">
        <v>6</v>
      </c>
      <c r="O234" s="7">
        <v>12</v>
      </c>
      <c r="P234" s="7">
        <v>14</v>
      </c>
      <c r="Q234" s="7">
        <v>14</v>
      </c>
      <c r="R234" s="7">
        <v>3</v>
      </c>
      <c r="S234" s="7">
        <v>5</v>
      </c>
    </row>
    <row r="235" spans="1:19" s="2" customFormat="1" ht="13.5">
      <c r="A235" s="5" t="s">
        <v>119</v>
      </c>
      <c r="B235" s="7">
        <v>135</v>
      </c>
      <c r="C235" s="7">
        <v>148</v>
      </c>
      <c r="D235" s="7">
        <v>157</v>
      </c>
      <c r="E235" s="7">
        <v>162</v>
      </c>
      <c r="F235" s="7">
        <v>173</v>
      </c>
      <c r="G235" s="7">
        <v>180</v>
      </c>
      <c r="H235" s="7">
        <v>182</v>
      </c>
      <c r="I235" s="7">
        <v>178</v>
      </c>
      <c r="J235" s="7">
        <v>180</v>
      </c>
      <c r="K235" s="7">
        <v>184</v>
      </c>
      <c r="L235" s="7">
        <v>192</v>
      </c>
      <c r="M235" s="7">
        <v>204</v>
      </c>
      <c r="N235" s="7">
        <v>206</v>
      </c>
      <c r="O235" s="7">
        <v>216</v>
      </c>
      <c r="P235" s="7">
        <v>225</v>
      </c>
      <c r="Q235" s="7">
        <v>233</v>
      </c>
      <c r="R235" s="7">
        <v>255</v>
      </c>
      <c r="S235" s="7">
        <v>259</v>
      </c>
    </row>
    <row r="236" spans="1:19" s="2" customFormat="1" ht="13.5">
      <c r="A236" s="5" t="s">
        <v>120</v>
      </c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1:19" s="2" customFormat="1" ht="13.5">
      <c r="A237" s="5" t="s">
        <v>121</v>
      </c>
      <c r="B237" s="7">
        <v>699</v>
      </c>
      <c r="C237" s="7">
        <v>738</v>
      </c>
      <c r="D237" s="7">
        <v>759</v>
      </c>
      <c r="E237" s="7">
        <v>785</v>
      </c>
      <c r="F237" s="7">
        <v>554</v>
      </c>
      <c r="G237" s="7">
        <v>484</v>
      </c>
      <c r="H237" s="7">
        <v>523</v>
      </c>
      <c r="I237" s="7">
        <v>595</v>
      </c>
      <c r="J237" s="7">
        <v>423</v>
      </c>
      <c r="K237" s="7">
        <v>520</v>
      </c>
      <c r="L237" s="7">
        <v>373</v>
      </c>
      <c r="M237" s="7">
        <v>386</v>
      </c>
      <c r="N237" s="7">
        <v>383</v>
      </c>
      <c r="O237" s="7">
        <v>302</v>
      </c>
      <c r="P237" s="7">
        <v>299</v>
      </c>
      <c r="Q237" s="7">
        <v>381</v>
      </c>
      <c r="R237" s="7">
        <v>349</v>
      </c>
      <c r="S237" s="7">
        <v>296</v>
      </c>
    </row>
    <row r="238" spans="1:19" s="2" customFormat="1" ht="13.5">
      <c r="A238" s="5" t="s">
        <v>122</v>
      </c>
      <c r="B238" s="7">
        <v>0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</row>
    <row r="239" spans="1:19" s="2" customFormat="1" ht="13.5">
      <c r="A239" s="5" t="s">
        <v>123</v>
      </c>
      <c r="B239" s="7">
        <v>17</v>
      </c>
      <c r="C239" s="7">
        <v>46</v>
      </c>
      <c r="D239" s="7">
        <v>60</v>
      </c>
      <c r="E239" s="7">
        <v>74</v>
      </c>
      <c r="F239" s="7">
        <v>86</v>
      </c>
      <c r="G239" s="7">
        <v>92</v>
      </c>
      <c r="H239" s="7">
        <v>122</v>
      </c>
      <c r="I239" s="7">
        <v>114</v>
      </c>
      <c r="J239" s="7">
        <v>140</v>
      </c>
      <c r="K239" s="7">
        <v>168</v>
      </c>
      <c r="L239" s="7">
        <v>200</v>
      </c>
      <c r="M239" s="7">
        <v>203</v>
      </c>
      <c r="N239" s="7">
        <v>226</v>
      </c>
      <c r="O239" s="7">
        <v>252</v>
      </c>
      <c r="P239" s="7">
        <v>292</v>
      </c>
      <c r="Q239" s="7">
        <v>356</v>
      </c>
      <c r="R239" s="7">
        <v>368</v>
      </c>
      <c r="S239" s="7">
        <v>386</v>
      </c>
    </row>
    <row r="240" spans="1:19" s="2" customFormat="1" ht="13.5">
      <c r="A240" s="5" t="s">
        <v>124</v>
      </c>
      <c r="B240" s="7">
        <v>39</v>
      </c>
      <c r="C240" s="7">
        <v>29</v>
      </c>
      <c r="D240" s="7">
        <v>12</v>
      </c>
      <c r="E240" s="7">
        <v>14</v>
      </c>
      <c r="F240" s="7">
        <v>50</v>
      </c>
      <c r="G240" s="7">
        <v>28</v>
      </c>
      <c r="H240" s="7">
        <v>29</v>
      </c>
      <c r="I240" s="7">
        <v>9</v>
      </c>
      <c r="J240" s="7">
        <v>9</v>
      </c>
      <c r="K240" s="7">
        <v>3</v>
      </c>
      <c r="L240" s="7">
        <v>6</v>
      </c>
      <c r="M240" s="7">
        <v>6</v>
      </c>
      <c r="N240" s="7">
        <v>7</v>
      </c>
      <c r="O240" s="7">
        <v>8</v>
      </c>
      <c r="P240" s="7">
        <v>6</v>
      </c>
      <c r="Q240" s="7">
        <v>6</v>
      </c>
      <c r="R240" s="7">
        <v>5</v>
      </c>
      <c r="S240" s="7">
        <v>5</v>
      </c>
    </row>
    <row r="241" spans="1:19" s="2" customFormat="1" ht="13.5">
      <c r="A241" s="5" t="s">
        <v>125</v>
      </c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s="2" customFormat="1" ht="13.5">
      <c r="A242" s="5" t="s">
        <v>126</v>
      </c>
      <c r="B242" s="7">
        <v>8217</v>
      </c>
      <c r="C242" s="7">
        <v>7747</v>
      </c>
      <c r="D242" s="7">
        <v>7933</v>
      </c>
      <c r="E242" s="7">
        <v>8051</v>
      </c>
      <c r="F242" s="7">
        <v>7447</v>
      </c>
      <c r="G242" s="7">
        <v>3623</v>
      </c>
      <c r="H242" s="7">
        <v>4078</v>
      </c>
      <c r="I242" s="7">
        <v>3094</v>
      </c>
      <c r="J242" s="7">
        <v>2797</v>
      </c>
      <c r="K242" s="7">
        <v>3155</v>
      </c>
      <c r="L242" s="7">
        <v>2636</v>
      </c>
      <c r="M242" s="7">
        <v>2726</v>
      </c>
      <c r="N242" s="7">
        <v>2810</v>
      </c>
      <c r="O242" s="7">
        <v>3134</v>
      </c>
      <c r="P242" s="7">
        <v>5893</v>
      </c>
      <c r="Q242" s="7">
        <v>6618</v>
      </c>
      <c r="R242" s="7">
        <v>6837</v>
      </c>
      <c r="S242" s="7">
        <v>6418</v>
      </c>
    </row>
    <row r="243" spans="1:19" s="2" customFormat="1" ht="13.5">
      <c r="A243" s="5" t="s">
        <v>127</v>
      </c>
      <c r="B243" s="7">
        <v>0</v>
      </c>
      <c r="C243" s="7">
        <v>0</v>
      </c>
      <c r="D243" s="7">
        <v>0</v>
      </c>
      <c r="E243" s="7">
        <v>0</v>
      </c>
      <c r="F243" s="7">
        <v>0</v>
      </c>
      <c r="G243" s="7">
        <v>0</v>
      </c>
      <c r="H243" s="7">
        <v>312</v>
      </c>
      <c r="I243" s="7">
        <v>312</v>
      </c>
      <c r="J243" s="7">
        <v>316</v>
      </c>
      <c r="K243" s="7">
        <v>373</v>
      </c>
      <c r="L243" s="7">
        <v>108</v>
      </c>
      <c r="M243" s="7">
        <v>121</v>
      </c>
      <c r="N243" s="7">
        <v>132</v>
      </c>
      <c r="O243" s="7">
        <v>112</v>
      </c>
      <c r="P243" s="7">
        <v>295</v>
      </c>
      <c r="Q243" s="7">
        <v>280</v>
      </c>
      <c r="R243" s="7">
        <v>388</v>
      </c>
      <c r="S243" s="7">
        <v>342</v>
      </c>
    </row>
    <row r="244" spans="1:19" s="2" customFormat="1" ht="13.5">
      <c r="A244" s="5" t="s">
        <v>128</v>
      </c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1:19" s="2" customFormat="1" ht="13.5">
      <c r="A245" s="5" t="s">
        <v>129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1:19" s="2" customFormat="1" ht="13.5">
      <c r="A246" s="5" t="s">
        <v>130</v>
      </c>
      <c r="B246" s="7">
        <v>80</v>
      </c>
      <c r="C246" s="7">
        <v>92</v>
      </c>
      <c r="D246" s="7">
        <v>83</v>
      </c>
      <c r="E246" s="7">
        <v>94</v>
      </c>
      <c r="F246" s="7">
        <v>107</v>
      </c>
      <c r="G246" s="7">
        <v>106</v>
      </c>
      <c r="H246" s="7">
        <v>121</v>
      </c>
      <c r="I246" s="7">
        <v>79</v>
      </c>
      <c r="J246" s="7">
        <v>57</v>
      </c>
      <c r="K246" s="7">
        <v>54</v>
      </c>
      <c r="L246" s="7">
        <v>35</v>
      </c>
      <c r="M246" s="7">
        <v>32</v>
      </c>
      <c r="N246" s="7">
        <v>42</v>
      </c>
      <c r="O246" s="7">
        <v>24</v>
      </c>
      <c r="P246" s="7">
        <v>9</v>
      </c>
      <c r="Q246" s="7">
        <v>7</v>
      </c>
      <c r="R246" s="7">
        <v>5</v>
      </c>
      <c r="S246" s="7">
        <v>5</v>
      </c>
    </row>
    <row r="247" spans="1:19" s="2" customFormat="1" ht="13.5">
      <c r="A247" s="5" t="s">
        <v>131</v>
      </c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1:19" s="2" customFormat="1" ht="13.5">
      <c r="A248" s="5" t="s">
        <v>132</v>
      </c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1:19" s="2" customFormat="1" ht="13.5">
      <c r="A249" s="5" t="s">
        <v>133</v>
      </c>
      <c r="B249" s="7">
        <v>0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2879</v>
      </c>
      <c r="Q249" s="7">
        <v>2876</v>
      </c>
      <c r="R249" s="7">
        <v>3004</v>
      </c>
      <c r="S249" s="7">
        <v>2892</v>
      </c>
    </row>
    <row r="250" spans="1:19" s="2" customFormat="1" ht="13.5">
      <c r="A250" s="5" t="s">
        <v>134</v>
      </c>
      <c r="B250" s="7">
        <v>57</v>
      </c>
      <c r="C250" s="7">
        <v>48</v>
      </c>
      <c r="D250" s="7">
        <v>28</v>
      </c>
      <c r="E250" s="7">
        <v>17</v>
      </c>
      <c r="F250" s="7">
        <v>23</v>
      </c>
      <c r="G250" s="7">
        <v>35</v>
      </c>
      <c r="H250" s="7">
        <v>41</v>
      </c>
      <c r="I250" s="7">
        <v>44</v>
      </c>
      <c r="J250" s="7">
        <v>58</v>
      </c>
      <c r="K250" s="7">
        <v>72</v>
      </c>
      <c r="L250" s="7">
        <v>72</v>
      </c>
      <c r="M250" s="7">
        <v>55</v>
      </c>
      <c r="N250" s="7">
        <v>107</v>
      </c>
      <c r="O250" s="7">
        <v>118</v>
      </c>
      <c r="P250" s="7">
        <v>114</v>
      </c>
      <c r="Q250" s="7">
        <v>119</v>
      </c>
      <c r="R250" s="7">
        <v>119</v>
      </c>
      <c r="S250" s="7">
        <v>135</v>
      </c>
    </row>
    <row r="251" spans="1:19" s="2" customFormat="1" ht="13.5">
      <c r="A251" s="5" t="s">
        <v>135</v>
      </c>
      <c r="B251" s="7">
        <v>0</v>
      </c>
      <c r="C251" s="7">
        <v>0</v>
      </c>
      <c r="D251" s="7">
        <v>0</v>
      </c>
      <c r="E251" s="7">
        <v>0</v>
      </c>
      <c r="F251" s="7">
        <v>0</v>
      </c>
      <c r="G251" s="7">
        <v>14</v>
      </c>
      <c r="H251" s="7">
        <v>13</v>
      </c>
      <c r="I251" s="7">
        <v>13</v>
      </c>
      <c r="J251" s="7">
        <v>24</v>
      </c>
      <c r="K251" s="7">
        <v>24</v>
      </c>
      <c r="L251" s="7">
        <v>27</v>
      </c>
      <c r="M251" s="7">
        <v>34</v>
      </c>
      <c r="N251" s="7">
        <v>36</v>
      </c>
      <c r="O251" s="7">
        <v>47</v>
      </c>
      <c r="P251" s="7">
        <v>51</v>
      </c>
      <c r="Q251" s="7">
        <v>61</v>
      </c>
      <c r="R251" s="7">
        <v>64</v>
      </c>
      <c r="S251" s="7">
        <v>54</v>
      </c>
    </row>
    <row r="252" spans="1:19" s="2" customFormat="1" ht="13.5">
      <c r="A252" s="5" t="s">
        <v>136</v>
      </c>
      <c r="B252" s="7">
        <v>98</v>
      </c>
      <c r="C252" s="7">
        <v>88</v>
      </c>
      <c r="D252" s="7">
        <v>83</v>
      </c>
      <c r="E252" s="7">
        <v>33</v>
      </c>
      <c r="F252" s="7">
        <v>22</v>
      </c>
      <c r="G252" s="7">
        <v>49</v>
      </c>
      <c r="H252" s="7">
        <v>44</v>
      </c>
      <c r="I252" s="7">
        <v>29</v>
      </c>
      <c r="J252" s="7">
        <v>7</v>
      </c>
      <c r="K252" s="7">
        <v>11</v>
      </c>
      <c r="L252" s="7">
        <v>16</v>
      </c>
      <c r="M252" s="7">
        <v>12</v>
      </c>
      <c r="N252" s="7">
        <v>12</v>
      </c>
      <c r="O252" s="7">
        <v>16</v>
      </c>
      <c r="P252" s="7">
        <v>10</v>
      </c>
      <c r="Q252" s="7">
        <v>10</v>
      </c>
      <c r="R252" s="7">
        <v>10</v>
      </c>
      <c r="S252" s="7">
        <v>11</v>
      </c>
    </row>
    <row r="253" spans="1:19" s="2" customFormat="1" ht="13.5">
      <c r="A253" s="5" t="s">
        <v>137</v>
      </c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s="2" customFormat="1" ht="13.5">
      <c r="A254" s="5" t="s">
        <v>138</v>
      </c>
      <c r="B254" s="7">
        <v>85</v>
      </c>
      <c r="C254" s="7">
        <v>92</v>
      </c>
      <c r="D254" s="7">
        <v>101</v>
      </c>
      <c r="E254" s="7">
        <v>94</v>
      </c>
      <c r="F254" s="7">
        <v>78</v>
      </c>
      <c r="G254" s="7">
        <v>76</v>
      </c>
      <c r="H254" s="7">
        <v>96</v>
      </c>
      <c r="I254" s="7">
        <v>211</v>
      </c>
      <c r="J254" s="7">
        <v>214</v>
      </c>
      <c r="K254" s="7">
        <v>212</v>
      </c>
      <c r="L254" s="7">
        <v>216</v>
      </c>
      <c r="M254" s="7">
        <v>206</v>
      </c>
      <c r="N254" s="7">
        <v>185</v>
      </c>
      <c r="O254" s="7">
        <v>60</v>
      </c>
      <c r="P254" s="7">
        <v>56</v>
      </c>
      <c r="Q254" s="7">
        <v>551</v>
      </c>
      <c r="R254" s="7">
        <v>466</v>
      </c>
      <c r="S254" s="7">
        <v>490</v>
      </c>
    </row>
    <row r="255" spans="1:19" s="2" customFormat="1" ht="13.5">
      <c r="A255" s="5" t="s">
        <v>139</v>
      </c>
      <c r="B255" s="7">
        <v>0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</row>
    <row r="256" spans="1:19" s="2" customFormat="1" ht="13.5">
      <c r="A256" s="5" t="s">
        <v>140</v>
      </c>
      <c r="B256" s="7">
        <v>5957</v>
      </c>
      <c r="C256" s="7">
        <v>5541</v>
      </c>
      <c r="D256" s="7">
        <v>5294</v>
      </c>
      <c r="E256" s="7">
        <v>5290</v>
      </c>
      <c r="F256" s="7">
        <v>4985</v>
      </c>
      <c r="G256" s="7">
        <v>975</v>
      </c>
      <c r="H256" s="7">
        <v>756</v>
      </c>
      <c r="I256" s="7">
        <v>769</v>
      </c>
      <c r="J256" s="7">
        <v>772</v>
      </c>
      <c r="K256" s="7">
        <v>790</v>
      </c>
      <c r="L256" s="7">
        <v>734</v>
      </c>
      <c r="M256" s="7">
        <v>775</v>
      </c>
      <c r="N256" s="7">
        <v>887</v>
      </c>
      <c r="O256" s="7">
        <v>1255</v>
      </c>
      <c r="P256" s="7">
        <v>841</v>
      </c>
      <c r="Q256" s="7">
        <v>854</v>
      </c>
      <c r="R256" s="7">
        <v>1036</v>
      </c>
      <c r="S256" s="7">
        <v>718</v>
      </c>
    </row>
    <row r="257" spans="1:19" s="2" customFormat="1" ht="13.5">
      <c r="A257" s="5" t="s">
        <v>141</v>
      </c>
      <c r="B257" s="7">
        <v>0</v>
      </c>
      <c r="C257" s="7">
        <v>0</v>
      </c>
      <c r="D257" s="7">
        <v>0</v>
      </c>
      <c r="E257" s="7">
        <v>0</v>
      </c>
      <c r="F257" s="7">
        <v>0</v>
      </c>
      <c r="G257" s="7">
        <v>1</v>
      </c>
      <c r="H257" s="7">
        <v>10</v>
      </c>
      <c r="I257" s="7">
        <v>21</v>
      </c>
      <c r="J257" s="7">
        <v>29</v>
      </c>
      <c r="K257" s="7">
        <v>40</v>
      </c>
      <c r="L257" s="7">
        <v>84</v>
      </c>
      <c r="M257" s="7">
        <v>112</v>
      </c>
      <c r="N257" s="7">
        <v>152</v>
      </c>
      <c r="O257" s="7">
        <v>177</v>
      </c>
      <c r="P257" s="7">
        <v>175</v>
      </c>
      <c r="Q257" s="7">
        <v>236</v>
      </c>
      <c r="R257" s="7">
        <v>238</v>
      </c>
      <c r="S257" s="7">
        <v>300</v>
      </c>
    </row>
    <row r="258" spans="1:19" s="2" customFormat="1" ht="13.5">
      <c r="A258" s="5" t="s">
        <v>142</v>
      </c>
      <c r="B258" s="7">
        <v>0</v>
      </c>
      <c r="C258" s="7">
        <v>0</v>
      </c>
      <c r="D258" s="7">
        <v>564</v>
      </c>
      <c r="E258" s="7">
        <v>592</v>
      </c>
      <c r="F258" s="7">
        <v>472</v>
      </c>
      <c r="G258" s="7">
        <v>527</v>
      </c>
      <c r="H258" s="7">
        <v>398</v>
      </c>
      <c r="I258" s="7">
        <v>359</v>
      </c>
      <c r="J258" s="7">
        <v>221</v>
      </c>
      <c r="K258" s="7">
        <v>249</v>
      </c>
      <c r="L258" s="7">
        <v>135</v>
      </c>
      <c r="M258" s="7">
        <v>117</v>
      </c>
      <c r="N258" s="7">
        <v>121</v>
      </c>
      <c r="O258" s="7">
        <v>128</v>
      </c>
      <c r="P258" s="7">
        <v>112</v>
      </c>
      <c r="Q258" s="7">
        <v>84</v>
      </c>
      <c r="R258" s="7">
        <v>94</v>
      </c>
      <c r="S258" s="7">
        <v>100</v>
      </c>
    </row>
    <row r="259" spans="1:19" s="2" customFormat="1" ht="13.5">
      <c r="A259" s="5" t="s">
        <v>143</v>
      </c>
      <c r="B259" s="7">
        <v>0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292</v>
      </c>
      <c r="I259" s="7">
        <v>287</v>
      </c>
      <c r="J259" s="7">
        <v>313</v>
      </c>
      <c r="K259" s="7">
        <v>413</v>
      </c>
      <c r="L259" s="7">
        <v>399</v>
      </c>
      <c r="M259" s="7">
        <v>423</v>
      </c>
      <c r="N259" s="7">
        <v>372</v>
      </c>
      <c r="O259" s="7">
        <v>471</v>
      </c>
      <c r="P259" s="7">
        <v>567</v>
      </c>
      <c r="Q259" s="7">
        <v>635</v>
      </c>
      <c r="R259" s="7">
        <v>493</v>
      </c>
      <c r="S259" s="7">
        <v>462</v>
      </c>
    </row>
    <row r="260" spans="1:19" s="2" customFormat="1" ht="13.5">
      <c r="A260" s="5" t="s">
        <v>144</v>
      </c>
      <c r="B260" s="7">
        <v>19</v>
      </c>
      <c r="C260" s="7">
        <v>19</v>
      </c>
      <c r="D260" s="7">
        <v>20</v>
      </c>
      <c r="E260" s="7">
        <v>20</v>
      </c>
      <c r="F260" s="7">
        <v>15</v>
      </c>
      <c r="G260" s="7">
        <v>12</v>
      </c>
      <c r="H260" s="7">
        <v>14</v>
      </c>
      <c r="I260" s="7">
        <v>8</v>
      </c>
      <c r="J260" s="7">
        <v>10</v>
      </c>
      <c r="K260" s="7">
        <v>5</v>
      </c>
      <c r="L260" s="7">
        <v>22</v>
      </c>
      <c r="M260" s="7">
        <v>14</v>
      </c>
      <c r="N260" s="7">
        <v>1</v>
      </c>
      <c r="O260" s="7">
        <v>2</v>
      </c>
      <c r="P260" s="7">
        <v>2</v>
      </c>
      <c r="Q260" s="7">
        <v>4</v>
      </c>
      <c r="R260" s="7">
        <v>3</v>
      </c>
      <c r="S260" s="7">
        <v>4</v>
      </c>
    </row>
    <row r="261" spans="1:19" s="2" customFormat="1" ht="13.5">
      <c r="A261" s="5" t="s">
        <v>145</v>
      </c>
      <c r="B261" s="7">
        <v>80</v>
      </c>
      <c r="C261" s="7">
        <v>73</v>
      </c>
      <c r="D261" s="7">
        <v>72</v>
      </c>
      <c r="E261" s="7">
        <v>84</v>
      </c>
      <c r="F261" s="7">
        <v>82</v>
      </c>
      <c r="G261" s="7">
        <v>89</v>
      </c>
      <c r="H261" s="7">
        <v>97</v>
      </c>
      <c r="I261" s="7">
        <v>93</v>
      </c>
      <c r="J261" s="7">
        <v>81</v>
      </c>
      <c r="K261" s="7">
        <v>80</v>
      </c>
      <c r="L261" s="7">
        <v>69</v>
      </c>
      <c r="M261" s="7">
        <v>125</v>
      </c>
      <c r="N261" s="7">
        <v>56</v>
      </c>
      <c r="O261" s="7">
        <v>83</v>
      </c>
      <c r="P261" s="7">
        <v>75</v>
      </c>
      <c r="Q261" s="7">
        <v>51</v>
      </c>
      <c r="R261" s="7">
        <v>57</v>
      </c>
      <c r="S261" s="7">
        <v>62</v>
      </c>
    </row>
    <row r="262" spans="1:19" s="2" customFormat="1" ht="13.5">
      <c r="A262" s="5" t="s">
        <v>146</v>
      </c>
      <c r="B262" s="7">
        <v>0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384</v>
      </c>
      <c r="M262" s="7">
        <v>297</v>
      </c>
      <c r="N262" s="7">
        <v>409</v>
      </c>
      <c r="O262" s="7">
        <v>355</v>
      </c>
      <c r="P262" s="7">
        <v>303</v>
      </c>
      <c r="Q262" s="7">
        <v>500</v>
      </c>
      <c r="R262" s="7">
        <v>505</v>
      </c>
      <c r="S262" s="7">
        <v>461</v>
      </c>
    </row>
    <row r="263" spans="1:19" s="2" customFormat="1" ht="13.5">
      <c r="A263" s="5" t="s">
        <v>147</v>
      </c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5" s="2" customFormat="1" ht="13.5">
      <c r="A265" s="1" t="s">
        <v>152</v>
      </c>
    </row>
    <row r="266" s="2" customFormat="1" ht="13.5">
      <c r="A266" s="3" t="s">
        <v>87</v>
      </c>
    </row>
    <row r="267" spans="1:2" s="2" customFormat="1" ht="13.5">
      <c r="A267" s="3" t="s">
        <v>88</v>
      </c>
      <c r="B267" s="4">
        <v>39986.85475694444</v>
      </c>
    </row>
    <row r="268" s="2" customFormat="1" ht="13.5">
      <c r="A268" s="3"/>
    </row>
    <row r="269" spans="1:2" s="2" customFormat="1" ht="13.5">
      <c r="A269" s="3" t="s">
        <v>89</v>
      </c>
      <c r="B269" s="2" t="s">
        <v>90</v>
      </c>
    </row>
    <row r="270" spans="1:2" s="2" customFormat="1" ht="13.5">
      <c r="A270" s="3" t="s">
        <v>91</v>
      </c>
      <c r="B270" s="2" t="s">
        <v>153</v>
      </c>
    </row>
    <row r="271" spans="1:2" s="2" customFormat="1" ht="13.5">
      <c r="A271" s="3" t="s">
        <v>93</v>
      </c>
      <c r="B271" s="2" t="s">
        <v>154</v>
      </c>
    </row>
    <row r="272" spans="1:2" s="2" customFormat="1" ht="13.5">
      <c r="A272" s="3" t="s">
        <v>95</v>
      </c>
      <c r="B272" s="2" t="s">
        <v>96</v>
      </c>
    </row>
    <row r="273" s="2" customFormat="1" ht="13.5">
      <c r="A273" s="3"/>
    </row>
    <row r="274" s="2" customFormat="1" ht="13.5">
      <c r="A274" s="3"/>
    </row>
    <row r="275" spans="1:19" s="2" customFormat="1" ht="13.5">
      <c r="A275" s="5" t="s">
        <v>97</v>
      </c>
      <c r="B275" s="6" t="s">
        <v>98</v>
      </c>
      <c r="C275" s="6" t="s">
        <v>99</v>
      </c>
      <c r="D275" s="6" t="s">
        <v>100</v>
      </c>
      <c r="E275" s="6" t="s">
        <v>101</v>
      </c>
      <c r="F275" s="6" t="s">
        <v>102</v>
      </c>
      <c r="G275" s="6" t="s">
        <v>103</v>
      </c>
      <c r="H275" s="6" t="s">
        <v>104</v>
      </c>
      <c r="I275" s="6" t="s">
        <v>105</v>
      </c>
      <c r="J275" s="6" t="s">
        <v>106</v>
      </c>
      <c r="K275" s="6" t="s">
        <v>107</v>
      </c>
      <c r="L275" s="6" t="s">
        <v>108</v>
      </c>
      <c r="M275" s="6" t="s">
        <v>109</v>
      </c>
      <c r="N275" s="6" t="s">
        <v>110</v>
      </c>
      <c r="O275" s="6" t="s">
        <v>111</v>
      </c>
      <c r="P275" s="6" t="s">
        <v>112</v>
      </c>
      <c r="Q275" s="6" t="s">
        <v>113</v>
      </c>
      <c r="R275" s="6" t="s">
        <v>114</v>
      </c>
      <c r="S275" s="6" t="s">
        <v>115</v>
      </c>
    </row>
    <row r="276" spans="1:19" s="2" customFormat="1" ht="13.5">
      <c r="A276" s="5" t="s">
        <v>116</v>
      </c>
      <c r="B276" s="7">
        <v>4007</v>
      </c>
      <c r="C276" s="7">
        <v>4309</v>
      </c>
      <c r="D276" s="7">
        <v>3493</v>
      </c>
      <c r="E276" s="7">
        <v>3585</v>
      </c>
      <c r="F276" s="7">
        <v>4029</v>
      </c>
      <c r="G276" s="7">
        <v>4309</v>
      </c>
      <c r="H276" s="7">
        <v>4586</v>
      </c>
      <c r="I276" s="7">
        <v>4545</v>
      </c>
      <c r="J276" s="7">
        <v>4365</v>
      </c>
      <c r="K276" s="7">
        <v>4423</v>
      </c>
      <c r="L276" s="7">
        <v>3900</v>
      </c>
      <c r="M276" s="7">
        <v>4357</v>
      </c>
      <c r="N276" s="7">
        <v>4265</v>
      </c>
      <c r="O276" s="7">
        <v>5142</v>
      </c>
      <c r="P276" s="7">
        <v>5265</v>
      </c>
      <c r="Q276" s="7">
        <v>5473</v>
      </c>
      <c r="R276" s="7">
        <v>5406</v>
      </c>
      <c r="S276" s="7">
        <v>5181</v>
      </c>
    </row>
    <row r="277" spans="1:19" s="2" customFormat="1" ht="13.5">
      <c r="A277" s="5" t="s">
        <v>117</v>
      </c>
      <c r="B277" s="7">
        <v>6544</v>
      </c>
      <c r="C277" s="7">
        <v>6748</v>
      </c>
      <c r="D277" s="7">
        <v>6655</v>
      </c>
      <c r="E277" s="7">
        <v>6450</v>
      </c>
      <c r="F277" s="7">
        <v>6965</v>
      </c>
      <c r="G277" s="7">
        <v>7182</v>
      </c>
      <c r="H277" s="7">
        <v>7123</v>
      </c>
      <c r="I277" s="7">
        <v>6799</v>
      </c>
      <c r="J277" s="7">
        <v>7539</v>
      </c>
      <c r="K277" s="7">
        <v>7294</v>
      </c>
      <c r="L277" s="7">
        <v>7493</v>
      </c>
      <c r="M277" s="7">
        <v>6522</v>
      </c>
      <c r="N277" s="7">
        <v>6681</v>
      </c>
      <c r="O277" s="7">
        <v>7536</v>
      </c>
      <c r="P277" s="7">
        <v>7709</v>
      </c>
      <c r="Q277" s="7">
        <v>7733</v>
      </c>
      <c r="R277" s="7">
        <v>7665</v>
      </c>
      <c r="S277" s="7">
        <v>7640</v>
      </c>
    </row>
    <row r="278" spans="1:19" s="2" customFormat="1" ht="13.5">
      <c r="A278" s="5" t="s">
        <v>118</v>
      </c>
      <c r="B278" s="7">
        <v>10103</v>
      </c>
      <c r="C278" s="7">
        <v>10149</v>
      </c>
      <c r="D278" s="7">
        <v>9259</v>
      </c>
      <c r="E278" s="7">
        <v>9767</v>
      </c>
      <c r="F278" s="7">
        <v>9047</v>
      </c>
      <c r="G278" s="7">
        <v>9160</v>
      </c>
      <c r="H278" s="7">
        <v>9152</v>
      </c>
      <c r="I278" s="7">
        <v>7589</v>
      </c>
      <c r="J278" s="7">
        <v>6941</v>
      </c>
      <c r="K278" s="7">
        <v>6122</v>
      </c>
      <c r="L278" s="7">
        <v>6281</v>
      </c>
      <c r="M278" s="7">
        <v>6930</v>
      </c>
      <c r="N278" s="7">
        <v>6322</v>
      </c>
      <c r="O278" s="7">
        <v>6929</v>
      </c>
      <c r="P278" s="7">
        <v>6607</v>
      </c>
      <c r="Q278" s="7">
        <v>6520</v>
      </c>
      <c r="R278" s="7">
        <v>6594</v>
      </c>
      <c r="S278" s="7">
        <v>7424</v>
      </c>
    </row>
    <row r="279" spans="1:19" s="2" customFormat="1" ht="13.5">
      <c r="A279" s="5" t="s">
        <v>119</v>
      </c>
      <c r="B279" s="7">
        <v>503</v>
      </c>
      <c r="C279" s="7">
        <v>579</v>
      </c>
      <c r="D279" s="7">
        <v>661</v>
      </c>
      <c r="E279" s="7">
        <v>548</v>
      </c>
      <c r="F279" s="7">
        <v>565</v>
      </c>
      <c r="G279" s="7">
        <v>591</v>
      </c>
      <c r="H279" s="7">
        <v>640</v>
      </c>
      <c r="I279" s="7">
        <v>623</v>
      </c>
      <c r="J279" s="7">
        <v>729</v>
      </c>
      <c r="K279" s="7">
        <v>658</v>
      </c>
      <c r="L279" s="7">
        <v>652</v>
      </c>
      <c r="M279" s="7">
        <v>678</v>
      </c>
      <c r="N279" s="7">
        <v>645</v>
      </c>
      <c r="O279" s="7">
        <v>682</v>
      </c>
      <c r="P279" s="7">
        <v>702</v>
      </c>
      <c r="Q279" s="7">
        <v>706</v>
      </c>
      <c r="R279" s="7">
        <v>752</v>
      </c>
      <c r="S279" s="7">
        <v>758</v>
      </c>
    </row>
    <row r="280" spans="1:19" s="2" customFormat="1" ht="13.5">
      <c r="A280" s="5" t="s">
        <v>120</v>
      </c>
      <c r="B280" s="7">
        <v>516</v>
      </c>
      <c r="C280" s="7">
        <v>536</v>
      </c>
      <c r="D280" s="7">
        <v>616</v>
      </c>
      <c r="E280" s="7">
        <v>666</v>
      </c>
      <c r="F280" s="7">
        <v>697</v>
      </c>
      <c r="G280" s="7">
        <v>641</v>
      </c>
      <c r="H280" s="7">
        <v>678</v>
      </c>
      <c r="I280" s="7">
        <v>716</v>
      </c>
      <c r="J280" s="7">
        <v>787</v>
      </c>
      <c r="K280" s="7">
        <v>839</v>
      </c>
      <c r="L280" s="7">
        <v>884</v>
      </c>
      <c r="M280" s="7">
        <v>854</v>
      </c>
      <c r="N280" s="7">
        <v>890</v>
      </c>
      <c r="O280" s="7">
        <v>1046</v>
      </c>
      <c r="P280" s="7">
        <v>999</v>
      </c>
      <c r="Q280" s="7">
        <v>1077</v>
      </c>
      <c r="R280" s="7">
        <v>1100</v>
      </c>
      <c r="S280" s="7">
        <v>1156</v>
      </c>
    </row>
    <row r="281" spans="1:19" s="2" customFormat="1" ht="13.5">
      <c r="A281" s="5" t="s">
        <v>121</v>
      </c>
      <c r="B281" s="7">
        <v>15273</v>
      </c>
      <c r="C281" s="7">
        <v>14757</v>
      </c>
      <c r="D281" s="7">
        <v>14722</v>
      </c>
      <c r="E281" s="7">
        <v>11698</v>
      </c>
      <c r="F281" s="7">
        <v>12342</v>
      </c>
      <c r="G281" s="7">
        <v>11006</v>
      </c>
      <c r="H281" s="7">
        <v>16539</v>
      </c>
      <c r="I281" s="7">
        <v>15626</v>
      </c>
      <c r="J281" s="7">
        <v>14386</v>
      </c>
      <c r="K281" s="7">
        <v>14527</v>
      </c>
      <c r="L281" s="7">
        <v>15753</v>
      </c>
      <c r="M281" s="7">
        <v>16174</v>
      </c>
      <c r="N281" s="7">
        <v>15841</v>
      </c>
      <c r="O281" s="7">
        <v>15622</v>
      </c>
      <c r="P281" s="7">
        <v>15701</v>
      </c>
      <c r="Q281" s="7">
        <v>15729</v>
      </c>
      <c r="R281" s="7">
        <v>15592</v>
      </c>
      <c r="S281" s="7">
        <v>16428</v>
      </c>
    </row>
    <row r="282" spans="1:19" s="2" customFormat="1" ht="13.5">
      <c r="A282" s="5" t="s">
        <v>122</v>
      </c>
      <c r="B282" s="7">
        <v>92914</v>
      </c>
      <c r="C282" s="7">
        <v>92768</v>
      </c>
      <c r="D282" s="7">
        <v>88519</v>
      </c>
      <c r="E282" s="7">
        <v>86827</v>
      </c>
      <c r="F282" s="7">
        <v>87863</v>
      </c>
      <c r="G282" s="7">
        <v>85884</v>
      </c>
      <c r="H282" s="7">
        <v>86592</v>
      </c>
      <c r="I282" s="7">
        <v>82273</v>
      </c>
      <c r="J282" s="7">
        <v>84625</v>
      </c>
      <c r="K282" s="7">
        <v>83670</v>
      </c>
      <c r="L282" s="7">
        <v>85258</v>
      </c>
      <c r="M282" s="7">
        <v>89342</v>
      </c>
      <c r="N282" s="7">
        <v>90383</v>
      </c>
      <c r="O282" s="7">
        <v>95708</v>
      </c>
      <c r="P282" s="7">
        <v>95002</v>
      </c>
      <c r="Q282" s="7">
        <v>92517</v>
      </c>
      <c r="R282" s="7">
        <v>95112</v>
      </c>
      <c r="S282" s="7">
        <v>102441</v>
      </c>
    </row>
    <row r="283" spans="1:19" s="2" customFormat="1" ht="13.5">
      <c r="A283" s="5" t="s">
        <v>123</v>
      </c>
      <c r="B283" s="7">
        <v>6016</v>
      </c>
      <c r="C283" s="7">
        <v>8306</v>
      </c>
      <c r="D283" s="7">
        <v>7162</v>
      </c>
      <c r="E283" s="7">
        <v>7700</v>
      </c>
      <c r="F283" s="7">
        <v>8864</v>
      </c>
      <c r="G283" s="7">
        <v>8423</v>
      </c>
      <c r="H283" s="7">
        <v>12145</v>
      </c>
      <c r="I283" s="7">
        <v>10038</v>
      </c>
      <c r="J283" s="7">
        <v>9229</v>
      </c>
      <c r="K283" s="7">
        <v>8565</v>
      </c>
      <c r="L283" s="7">
        <v>7822</v>
      </c>
      <c r="M283" s="7">
        <v>8241</v>
      </c>
      <c r="N283" s="7">
        <v>8302</v>
      </c>
      <c r="O283" s="7">
        <v>9289</v>
      </c>
      <c r="P283" s="7">
        <v>7954</v>
      </c>
      <c r="Q283" s="7">
        <v>7125</v>
      </c>
      <c r="R283" s="7">
        <v>9083</v>
      </c>
      <c r="S283" s="7">
        <v>7720</v>
      </c>
    </row>
    <row r="284" spans="1:19" s="2" customFormat="1" ht="13.5">
      <c r="A284" s="5" t="s">
        <v>124</v>
      </c>
      <c r="B284" s="7">
        <v>5654</v>
      </c>
      <c r="C284" s="7">
        <v>4786</v>
      </c>
      <c r="D284" s="7">
        <v>3974</v>
      </c>
      <c r="E284" s="7">
        <v>3119</v>
      </c>
      <c r="F284" s="7">
        <v>3107</v>
      </c>
      <c r="G284" s="7">
        <v>2676</v>
      </c>
      <c r="H284" s="7">
        <v>2769</v>
      </c>
      <c r="I284" s="7">
        <v>2552</v>
      </c>
      <c r="J284" s="7">
        <v>2520</v>
      </c>
      <c r="K284" s="7">
        <v>2419</v>
      </c>
      <c r="L284" s="7">
        <v>2439</v>
      </c>
      <c r="M284" s="7">
        <v>2453</v>
      </c>
      <c r="N284" s="7">
        <v>2323</v>
      </c>
      <c r="O284" s="7">
        <v>2658</v>
      </c>
      <c r="P284" s="7">
        <v>2960</v>
      </c>
      <c r="Q284" s="7">
        <v>2539</v>
      </c>
      <c r="R284" s="7">
        <v>2374</v>
      </c>
      <c r="S284" s="7">
        <v>3210</v>
      </c>
    </row>
    <row r="285" spans="1:19" s="2" customFormat="1" ht="13.5">
      <c r="A285" s="5" t="s">
        <v>125</v>
      </c>
      <c r="B285" s="7">
        <v>16681</v>
      </c>
      <c r="C285" s="7">
        <v>17034</v>
      </c>
      <c r="D285" s="7">
        <v>19793</v>
      </c>
      <c r="E285" s="7">
        <v>16971</v>
      </c>
      <c r="F285" s="7">
        <v>17366</v>
      </c>
      <c r="G285" s="7">
        <v>18602</v>
      </c>
      <c r="H285" s="7">
        <v>17377</v>
      </c>
      <c r="I285" s="7">
        <v>21463</v>
      </c>
      <c r="J285" s="7">
        <v>20877</v>
      </c>
      <c r="K285" s="7">
        <v>26300</v>
      </c>
      <c r="L285" s="7">
        <v>26463</v>
      </c>
      <c r="M285" s="7">
        <v>24978</v>
      </c>
      <c r="N285" s="7">
        <v>29855</v>
      </c>
      <c r="O285" s="7">
        <v>28266</v>
      </c>
      <c r="P285" s="7">
        <v>32292</v>
      </c>
      <c r="Q285" s="7">
        <v>35421</v>
      </c>
      <c r="R285" s="7">
        <v>35336</v>
      </c>
      <c r="S285" s="7">
        <v>36322</v>
      </c>
    </row>
    <row r="286" spans="1:19" s="2" customFormat="1" ht="13.5">
      <c r="A286" s="5" t="s">
        <v>126</v>
      </c>
      <c r="B286" s="7">
        <v>383508</v>
      </c>
      <c r="C286" s="7">
        <v>383618</v>
      </c>
      <c r="D286" s="7">
        <v>374411</v>
      </c>
      <c r="E286" s="7">
        <v>359495</v>
      </c>
      <c r="F286" s="7">
        <v>361591</v>
      </c>
      <c r="G286" s="7">
        <v>362320</v>
      </c>
      <c r="H286" s="7">
        <v>377754</v>
      </c>
      <c r="I286" s="7">
        <v>367042</v>
      </c>
      <c r="J286" s="7">
        <v>373995</v>
      </c>
      <c r="K286" s="7">
        <v>374662</v>
      </c>
      <c r="L286" s="7">
        <v>382613</v>
      </c>
      <c r="M286" s="7">
        <v>391448</v>
      </c>
      <c r="N286" s="7">
        <v>401114</v>
      </c>
      <c r="O286" s="7">
        <v>422755</v>
      </c>
      <c r="P286" s="7">
        <v>423323</v>
      </c>
      <c r="Q286" s="7">
        <v>424210</v>
      </c>
      <c r="R286" s="7">
        <v>432516</v>
      </c>
      <c r="S286" s="7">
        <v>442486</v>
      </c>
    </row>
    <row r="287" spans="1:19" s="2" customFormat="1" ht="13.5">
      <c r="A287" s="5" t="s">
        <v>127</v>
      </c>
      <c r="B287" s="7">
        <v>5451</v>
      </c>
      <c r="C287" s="7">
        <v>5427</v>
      </c>
      <c r="D287" s="7">
        <v>4765</v>
      </c>
      <c r="E287" s="7">
        <v>5810</v>
      </c>
      <c r="F287" s="7">
        <v>7182</v>
      </c>
      <c r="G287" s="7">
        <v>6714</v>
      </c>
      <c r="H287" s="7">
        <v>8440</v>
      </c>
      <c r="I287" s="7">
        <v>7922</v>
      </c>
      <c r="J287" s="7">
        <v>6772</v>
      </c>
      <c r="K287" s="7">
        <v>7100</v>
      </c>
      <c r="L287" s="7">
        <v>6923</v>
      </c>
      <c r="M287" s="7">
        <v>8255</v>
      </c>
      <c r="N287" s="7">
        <v>9043</v>
      </c>
      <c r="O287" s="7">
        <v>11737</v>
      </c>
      <c r="P287" s="7">
        <v>10584</v>
      </c>
      <c r="Q287" s="7">
        <v>7533</v>
      </c>
      <c r="R287" s="7">
        <v>11276</v>
      </c>
      <c r="S287" s="7">
        <v>10165</v>
      </c>
    </row>
    <row r="288" spans="1:19" s="2" customFormat="1" ht="13.5">
      <c r="A288" s="5" t="s">
        <v>128</v>
      </c>
      <c r="B288" s="7">
        <v>10983</v>
      </c>
      <c r="C288" s="7">
        <v>13218</v>
      </c>
      <c r="D288" s="7">
        <v>10960</v>
      </c>
      <c r="E288" s="7">
        <v>7249</v>
      </c>
      <c r="F288" s="7">
        <v>6982</v>
      </c>
      <c r="G288" s="7">
        <v>8553</v>
      </c>
      <c r="H288" s="7">
        <v>9070</v>
      </c>
      <c r="I288" s="7">
        <v>8992</v>
      </c>
      <c r="J288" s="7">
        <v>12785</v>
      </c>
      <c r="K288" s="7">
        <v>11796</v>
      </c>
      <c r="L288" s="7">
        <v>13122</v>
      </c>
      <c r="M288" s="7">
        <v>12276</v>
      </c>
      <c r="N288" s="7">
        <v>13681</v>
      </c>
      <c r="O288" s="7">
        <v>14610</v>
      </c>
      <c r="P288" s="7">
        <v>14508</v>
      </c>
      <c r="Q288" s="7">
        <v>16669</v>
      </c>
      <c r="R288" s="7">
        <v>15393</v>
      </c>
      <c r="S288" s="7">
        <v>15864</v>
      </c>
    </row>
    <row r="289" spans="1:19" s="2" customFormat="1" ht="13.5">
      <c r="A289" s="5" t="s">
        <v>129</v>
      </c>
      <c r="B289" s="7">
        <v>8619</v>
      </c>
      <c r="C289" s="7">
        <v>8572</v>
      </c>
      <c r="D289" s="7">
        <v>9205</v>
      </c>
      <c r="E289" s="7">
        <v>9005</v>
      </c>
      <c r="F289" s="7">
        <v>9557</v>
      </c>
      <c r="G289" s="7">
        <v>9938</v>
      </c>
      <c r="H289" s="7">
        <v>10077</v>
      </c>
      <c r="I289" s="7">
        <v>10117</v>
      </c>
      <c r="J289" s="7">
        <v>10354</v>
      </c>
      <c r="K289" s="7">
        <v>10139</v>
      </c>
      <c r="L289" s="7">
        <v>11693</v>
      </c>
      <c r="M289" s="7">
        <v>11742</v>
      </c>
      <c r="N289" s="7">
        <v>12312</v>
      </c>
      <c r="O289" s="7">
        <v>12018</v>
      </c>
      <c r="P289" s="7">
        <v>12154</v>
      </c>
      <c r="Q289" s="7">
        <v>12405</v>
      </c>
      <c r="R289" s="7">
        <v>11975</v>
      </c>
      <c r="S289" s="7">
        <v>14864</v>
      </c>
    </row>
    <row r="290" spans="1:19" s="2" customFormat="1" ht="13.5">
      <c r="A290" s="5" t="s">
        <v>130</v>
      </c>
      <c r="B290" s="7">
        <v>4970</v>
      </c>
      <c r="C290" s="7">
        <v>5535</v>
      </c>
      <c r="D290" s="7">
        <v>5842</v>
      </c>
      <c r="E290" s="7">
        <v>6086</v>
      </c>
      <c r="F290" s="7">
        <v>6057</v>
      </c>
      <c r="G290" s="7">
        <v>6113</v>
      </c>
      <c r="H290" s="7">
        <v>6216</v>
      </c>
      <c r="I290" s="7">
        <v>6585</v>
      </c>
      <c r="J290" s="7">
        <v>6610</v>
      </c>
      <c r="K290" s="7">
        <v>6608</v>
      </c>
      <c r="L290" s="7">
        <v>6107</v>
      </c>
      <c r="M290" s="7">
        <v>6108</v>
      </c>
      <c r="N290" s="7">
        <v>5921</v>
      </c>
      <c r="O290" s="7">
        <v>6386</v>
      </c>
      <c r="P290" s="7">
        <v>5757</v>
      </c>
      <c r="Q290" s="7">
        <v>5659</v>
      </c>
      <c r="R290" s="7">
        <v>5613</v>
      </c>
      <c r="S290" s="7">
        <v>6139</v>
      </c>
    </row>
    <row r="291" spans="1:19" s="2" customFormat="1" ht="13.5">
      <c r="A291" s="5" t="s">
        <v>131</v>
      </c>
      <c r="B291" s="7">
        <v>3019</v>
      </c>
      <c r="C291" s="7">
        <v>3179</v>
      </c>
      <c r="D291" s="7">
        <v>3359</v>
      </c>
      <c r="E291" s="7">
        <v>3457</v>
      </c>
      <c r="F291" s="7">
        <v>3578</v>
      </c>
      <c r="G291" s="7">
        <v>3711</v>
      </c>
      <c r="H291" s="7">
        <v>4013</v>
      </c>
      <c r="I291" s="7">
        <v>4227</v>
      </c>
      <c r="J291" s="7">
        <v>4464</v>
      </c>
      <c r="K291" s="7">
        <v>4713</v>
      </c>
      <c r="L291" s="7">
        <v>4792</v>
      </c>
      <c r="M291" s="7">
        <v>5153</v>
      </c>
      <c r="N291" s="7">
        <v>5022</v>
      </c>
      <c r="O291" s="7">
        <v>4796</v>
      </c>
      <c r="P291" s="7">
        <v>4726</v>
      </c>
      <c r="Q291" s="7">
        <v>4747</v>
      </c>
      <c r="R291" s="7">
        <v>4984</v>
      </c>
      <c r="S291" s="7">
        <v>4718</v>
      </c>
    </row>
    <row r="292" spans="1:19" s="2" customFormat="1" ht="13.5">
      <c r="A292" s="5" t="s">
        <v>132</v>
      </c>
      <c r="B292" s="7">
        <v>423</v>
      </c>
      <c r="C292" s="7">
        <v>510</v>
      </c>
      <c r="D292" s="7">
        <v>450</v>
      </c>
      <c r="E292" s="7">
        <v>539</v>
      </c>
      <c r="F292" s="7">
        <v>531</v>
      </c>
      <c r="G292" s="7">
        <v>598</v>
      </c>
      <c r="H292" s="7">
        <v>661</v>
      </c>
      <c r="I292" s="7">
        <v>687</v>
      </c>
      <c r="J292" s="7">
        <v>770</v>
      </c>
      <c r="K292" s="7">
        <v>1067</v>
      </c>
      <c r="L292" s="7">
        <v>1109</v>
      </c>
      <c r="M292" s="7">
        <v>1246</v>
      </c>
      <c r="N292" s="7">
        <v>1247</v>
      </c>
      <c r="O292" s="7">
        <v>1198</v>
      </c>
      <c r="P292" s="7">
        <v>1238</v>
      </c>
      <c r="Q292" s="7">
        <v>1418</v>
      </c>
      <c r="R292" s="7">
        <v>2018</v>
      </c>
      <c r="S292" s="41">
        <f>R292</f>
        <v>2018</v>
      </c>
    </row>
    <row r="293" spans="1:19" s="2" customFormat="1" ht="13.5">
      <c r="A293" s="5" t="s">
        <v>133</v>
      </c>
      <c r="B293" s="7">
        <v>40328</v>
      </c>
      <c r="C293" s="7">
        <v>39156</v>
      </c>
      <c r="D293" s="7">
        <v>39711</v>
      </c>
      <c r="E293" s="7">
        <v>39270</v>
      </c>
      <c r="F293" s="7">
        <v>39900</v>
      </c>
      <c r="G293" s="7">
        <v>43578</v>
      </c>
      <c r="H293" s="7">
        <v>43041</v>
      </c>
      <c r="I293" s="7">
        <v>43912</v>
      </c>
      <c r="J293" s="7">
        <v>45455</v>
      </c>
      <c r="K293" s="7">
        <v>45800</v>
      </c>
      <c r="L293" s="7">
        <v>47763</v>
      </c>
      <c r="M293" s="7">
        <v>45945</v>
      </c>
      <c r="N293" s="7">
        <v>49055</v>
      </c>
      <c r="O293" s="7">
        <v>53517</v>
      </c>
      <c r="P293" s="7">
        <v>53487</v>
      </c>
      <c r="Q293" s="7">
        <v>54689</v>
      </c>
      <c r="R293" s="7">
        <v>55504</v>
      </c>
      <c r="S293" s="7">
        <v>54433</v>
      </c>
    </row>
    <row r="294" spans="1:19" s="2" customFormat="1" ht="13.5">
      <c r="A294" s="5" t="s">
        <v>134</v>
      </c>
      <c r="B294" s="7">
        <v>2610</v>
      </c>
      <c r="C294" s="7">
        <v>2755</v>
      </c>
      <c r="D294" s="7">
        <v>1342</v>
      </c>
      <c r="E294" s="7">
        <v>978</v>
      </c>
      <c r="F294" s="7">
        <v>1047</v>
      </c>
      <c r="G294" s="7">
        <v>950</v>
      </c>
      <c r="H294" s="7">
        <v>1184</v>
      </c>
      <c r="I294" s="7">
        <v>943</v>
      </c>
      <c r="J294" s="7">
        <v>1262</v>
      </c>
      <c r="K294" s="7">
        <v>1074</v>
      </c>
      <c r="L294" s="7">
        <v>912</v>
      </c>
      <c r="M294" s="7">
        <v>1002</v>
      </c>
      <c r="N294" s="7">
        <v>983</v>
      </c>
      <c r="O294" s="7">
        <v>1033</v>
      </c>
      <c r="P294" s="7">
        <v>1141</v>
      </c>
      <c r="Q294" s="7">
        <v>1221</v>
      </c>
      <c r="R294" s="7">
        <v>1161</v>
      </c>
      <c r="S294" s="7">
        <v>1008</v>
      </c>
    </row>
    <row r="295" spans="1:19" s="2" customFormat="1" ht="13.5">
      <c r="A295" s="5" t="s">
        <v>135</v>
      </c>
      <c r="B295" s="7">
        <v>189</v>
      </c>
      <c r="C295" s="7">
        <v>204</v>
      </c>
      <c r="D295" s="7">
        <v>202</v>
      </c>
      <c r="E295" s="7">
        <v>197</v>
      </c>
      <c r="F295" s="7">
        <v>163</v>
      </c>
      <c r="G295" s="7">
        <v>131</v>
      </c>
      <c r="H295" s="7">
        <v>123</v>
      </c>
      <c r="I295" s="7">
        <v>101</v>
      </c>
      <c r="J295" s="7">
        <v>63</v>
      </c>
      <c r="K295" s="7">
        <v>63</v>
      </c>
      <c r="L295" s="7">
        <v>75</v>
      </c>
      <c r="M295" s="7">
        <v>87</v>
      </c>
      <c r="N295" s="7">
        <v>449</v>
      </c>
      <c r="O295" s="7">
        <v>466</v>
      </c>
      <c r="P295" s="7">
        <v>563</v>
      </c>
      <c r="Q295" s="7">
        <v>568</v>
      </c>
      <c r="R295" s="7">
        <v>597</v>
      </c>
      <c r="S295" s="7">
        <v>538</v>
      </c>
    </row>
    <row r="296" spans="1:19" s="2" customFormat="1" ht="13.5">
      <c r="A296" s="5" t="s">
        <v>136</v>
      </c>
      <c r="B296" s="7">
        <v>887</v>
      </c>
      <c r="C296" s="7">
        <v>867</v>
      </c>
      <c r="D296" s="7">
        <v>681</v>
      </c>
      <c r="E296" s="7">
        <v>534</v>
      </c>
      <c r="F296" s="7">
        <v>569</v>
      </c>
      <c r="G296" s="7">
        <v>592</v>
      </c>
      <c r="H296" s="7">
        <v>593</v>
      </c>
      <c r="I296" s="7">
        <v>645</v>
      </c>
      <c r="J296" s="7">
        <v>590</v>
      </c>
      <c r="K296" s="7">
        <v>569</v>
      </c>
      <c r="L296" s="7">
        <v>513</v>
      </c>
      <c r="M296" s="7">
        <v>577</v>
      </c>
      <c r="N296" s="7">
        <v>592</v>
      </c>
      <c r="O296" s="7">
        <v>609</v>
      </c>
      <c r="P296" s="7">
        <v>582</v>
      </c>
      <c r="Q296" s="7">
        <v>576</v>
      </c>
      <c r="R296" s="7">
        <v>678</v>
      </c>
      <c r="S296" s="7">
        <v>644</v>
      </c>
    </row>
    <row r="297" spans="1:19" s="2" customFormat="1" ht="13.5">
      <c r="A297" s="5" t="s">
        <v>137</v>
      </c>
      <c r="B297" s="7">
        <v>322</v>
      </c>
      <c r="C297" s="7">
        <v>314</v>
      </c>
      <c r="D297" s="7">
        <v>322</v>
      </c>
      <c r="E297" s="7">
        <v>426</v>
      </c>
      <c r="F297" s="7">
        <v>406</v>
      </c>
      <c r="G297" s="7">
        <v>449</v>
      </c>
      <c r="H297" s="7">
        <v>504</v>
      </c>
      <c r="I297" s="7">
        <v>496</v>
      </c>
      <c r="J297" s="7">
        <v>517</v>
      </c>
      <c r="K297" s="7">
        <v>557</v>
      </c>
      <c r="L297" s="7">
        <v>495</v>
      </c>
      <c r="M297" s="7">
        <v>488</v>
      </c>
      <c r="N297" s="7">
        <v>541</v>
      </c>
      <c r="O297" s="7">
        <v>567</v>
      </c>
      <c r="P297" s="7">
        <v>582</v>
      </c>
      <c r="Q297" s="7">
        <v>642</v>
      </c>
      <c r="R297" s="7">
        <v>622</v>
      </c>
      <c r="S297" s="7">
        <v>664</v>
      </c>
    </row>
    <row r="298" spans="1:19" s="2" customFormat="1" ht="13.5">
      <c r="A298" s="5" t="s">
        <v>138</v>
      </c>
      <c r="B298" s="7">
        <v>14646</v>
      </c>
      <c r="C298" s="7">
        <v>15088</v>
      </c>
      <c r="D298" s="7">
        <v>15493</v>
      </c>
      <c r="E298" s="7">
        <v>16070</v>
      </c>
      <c r="F298" s="7">
        <v>16145</v>
      </c>
      <c r="G298" s="7">
        <v>17053</v>
      </c>
      <c r="H298" s="7">
        <v>18189</v>
      </c>
      <c r="I298" s="7">
        <v>18073</v>
      </c>
      <c r="J298" s="7">
        <v>18666</v>
      </c>
      <c r="K298" s="7">
        <v>18781</v>
      </c>
      <c r="L298" s="7">
        <v>18277</v>
      </c>
      <c r="M298" s="7">
        <v>19437</v>
      </c>
      <c r="N298" s="7">
        <v>19790</v>
      </c>
      <c r="O298" s="7">
        <v>19722</v>
      </c>
      <c r="P298" s="7">
        <v>20284</v>
      </c>
      <c r="Q298" s="7">
        <v>19614</v>
      </c>
      <c r="R298" s="7">
        <v>18920</v>
      </c>
      <c r="S298" s="7">
        <v>19460</v>
      </c>
    </row>
    <row r="299" spans="1:19" s="2" customFormat="1" ht="13.5">
      <c r="A299" s="5" t="s">
        <v>139</v>
      </c>
      <c r="B299" s="7">
        <v>93</v>
      </c>
      <c r="C299" s="7">
        <v>96</v>
      </c>
      <c r="D299" s="7">
        <v>97</v>
      </c>
      <c r="E299" s="7">
        <v>102</v>
      </c>
      <c r="F299" s="7">
        <v>129</v>
      </c>
      <c r="G299" s="7">
        <v>137</v>
      </c>
      <c r="H299" s="7">
        <v>144</v>
      </c>
      <c r="I299" s="7">
        <v>138</v>
      </c>
      <c r="J299" s="7">
        <v>132</v>
      </c>
      <c r="K299" s="7">
        <v>149</v>
      </c>
      <c r="L299" s="7">
        <v>135</v>
      </c>
      <c r="M299" s="7">
        <v>149</v>
      </c>
      <c r="N299" s="7">
        <v>147</v>
      </c>
      <c r="O299" s="7">
        <v>185</v>
      </c>
      <c r="P299" s="7">
        <v>212</v>
      </c>
      <c r="Q299" s="7">
        <v>203</v>
      </c>
      <c r="R299" s="7">
        <v>218</v>
      </c>
      <c r="S299" s="7">
        <v>271</v>
      </c>
    </row>
    <row r="300" spans="1:19" s="2" customFormat="1" ht="13.5">
      <c r="A300" s="5" t="s">
        <v>140</v>
      </c>
      <c r="B300" s="7">
        <v>43419</v>
      </c>
      <c r="C300" s="7">
        <v>42718</v>
      </c>
      <c r="D300" s="7">
        <v>41608</v>
      </c>
      <c r="E300" s="7">
        <v>41566</v>
      </c>
      <c r="F300" s="7">
        <v>41218</v>
      </c>
      <c r="G300" s="7">
        <v>36847</v>
      </c>
      <c r="H300" s="7">
        <v>37663</v>
      </c>
      <c r="I300" s="7">
        <v>37353</v>
      </c>
      <c r="J300" s="7">
        <v>36404</v>
      </c>
      <c r="K300" s="7">
        <v>35833</v>
      </c>
      <c r="L300" s="7">
        <v>35960</v>
      </c>
      <c r="M300" s="7">
        <v>36231</v>
      </c>
      <c r="N300" s="7">
        <v>35612</v>
      </c>
      <c r="O300" s="7">
        <v>37717</v>
      </c>
      <c r="P300" s="7">
        <v>37827</v>
      </c>
      <c r="Q300" s="7">
        <v>38149</v>
      </c>
      <c r="R300" s="7">
        <v>39522</v>
      </c>
      <c r="S300" s="7">
        <v>38824</v>
      </c>
    </row>
    <row r="301" spans="1:19" s="2" customFormat="1" ht="13.5">
      <c r="A301" s="5" t="s">
        <v>141</v>
      </c>
      <c r="B301" s="7">
        <v>4304</v>
      </c>
      <c r="C301" s="7">
        <v>4578</v>
      </c>
      <c r="D301" s="7">
        <v>5425</v>
      </c>
      <c r="E301" s="7">
        <v>4924</v>
      </c>
      <c r="F301" s="7">
        <v>4483</v>
      </c>
      <c r="G301" s="7">
        <v>5493</v>
      </c>
      <c r="H301" s="7">
        <v>4305</v>
      </c>
      <c r="I301" s="7">
        <v>4608</v>
      </c>
      <c r="J301" s="7">
        <v>5384</v>
      </c>
      <c r="K301" s="7">
        <v>7196</v>
      </c>
      <c r="L301" s="7">
        <v>6508</v>
      </c>
      <c r="M301" s="7">
        <v>6499</v>
      </c>
      <c r="N301" s="7">
        <v>7596</v>
      </c>
      <c r="O301" s="7">
        <v>6257</v>
      </c>
      <c r="P301" s="7">
        <v>6938</v>
      </c>
      <c r="Q301" s="7">
        <v>8007</v>
      </c>
      <c r="R301" s="7">
        <v>7006</v>
      </c>
      <c r="S301" s="7">
        <v>6609</v>
      </c>
    </row>
    <row r="302" spans="1:19" s="2" customFormat="1" ht="13.5">
      <c r="A302" s="5" t="s">
        <v>142</v>
      </c>
      <c r="B302" s="7">
        <v>23517</v>
      </c>
      <c r="C302" s="7">
        <v>20193</v>
      </c>
      <c r="D302" s="7">
        <v>18860</v>
      </c>
      <c r="E302" s="7">
        <v>18581</v>
      </c>
      <c r="F302" s="7">
        <v>16422</v>
      </c>
      <c r="G302" s="7">
        <v>16474</v>
      </c>
      <c r="H302" s="7">
        <v>16942</v>
      </c>
      <c r="I302" s="7">
        <v>13674</v>
      </c>
      <c r="J302" s="7">
        <v>11502</v>
      </c>
      <c r="K302" s="7">
        <v>10615</v>
      </c>
      <c r="L302" s="7">
        <v>10637</v>
      </c>
      <c r="M302" s="7">
        <v>11609</v>
      </c>
      <c r="N302" s="7">
        <v>10840</v>
      </c>
      <c r="O302" s="7">
        <v>12028</v>
      </c>
      <c r="P302" s="7">
        <v>10694</v>
      </c>
      <c r="Q302" s="7">
        <v>10103</v>
      </c>
      <c r="R302" s="7">
        <v>11361</v>
      </c>
      <c r="S302" s="7">
        <v>11207</v>
      </c>
    </row>
    <row r="303" spans="1:19" s="2" customFormat="1" ht="13.5">
      <c r="A303" s="5" t="s">
        <v>143</v>
      </c>
      <c r="B303" s="7">
        <v>1491</v>
      </c>
      <c r="C303" s="7">
        <v>1985</v>
      </c>
      <c r="D303" s="7">
        <v>2607</v>
      </c>
      <c r="E303" s="7">
        <v>2862</v>
      </c>
      <c r="F303" s="7">
        <v>3162</v>
      </c>
      <c r="G303" s="7">
        <v>3246</v>
      </c>
      <c r="H303" s="7">
        <v>4320</v>
      </c>
      <c r="I303" s="7">
        <v>3209</v>
      </c>
      <c r="J303" s="7">
        <v>3478</v>
      </c>
      <c r="K303" s="7">
        <v>3471</v>
      </c>
      <c r="L303" s="7">
        <v>3239</v>
      </c>
      <c r="M303" s="7">
        <v>3504</v>
      </c>
      <c r="N303" s="7">
        <v>3863</v>
      </c>
      <c r="O303" s="7">
        <v>4557</v>
      </c>
      <c r="P303" s="7">
        <v>4507</v>
      </c>
      <c r="Q303" s="7">
        <v>4458</v>
      </c>
      <c r="R303" s="7">
        <v>4541</v>
      </c>
      <c r="S303" s="7">
        <v>4461</v>
      </c>
    </row>
    <row r="304" spans="1:19" s="2" customFormat="1" ht="13.5">
      <c r="A304" s="5" t="s">
        <v>144</v>
      </c>
      <c r="B304" s="7">
        <v>1543</v>
      </c>
      <c r="C304" s="7">
        <v>1342</v>
      </c>
      <c r="D304" s="7">
        <v>1541</v>
      </c>
      <c r="E304" s="7">
        <v>1535</v>
      </c>
      <c r="F304" s="7">
        <v>1476</v>
      </c>
      <c r="G304" s="7">
        <v>1523</v>
      </c>
      <c r="H304" s="7">
        <v>1478</v>
      </c>
      <c r="I304" s="7">
        <v>1429</v>
      </c>
      <c r="J304" s="7">
        <v>1512</v>
      </c>
      <c r="K304" s="7">
        <v>1301</v>
      </c>
      <c r="L304" s="7">
        <v>1342</v>
      </c>
      <c r="M304" s="7">
        <v>1486</v>
      </c>
      <c r="N304" s="7">
        <v>1560</v>
      </c>
      <c r="O304" s="7">
        <v>1488</v>
      </c>
      <c r="P304" s="7">
        <v>1505</v>
      </c>
      <c r="Q304" s="7">
        <v>1507</v>
      </c>
      <c r="R304" s="7">
        <v>1550</v>
      </c>
      <c r="S304" s="7">
        <v>1620</v>
      </c>
    </row>
    <row r="305" spans="1:19" s="2" customFormat="1" ht="13.5">
      <c r="A305" s="5" t="s">
        <v>145</v>
      </c>
      <c r="B305" s="7">
        <v>3178</v>
      </c>
      <c r="C305" s="7">
        <v>3193</v>
      </c>
      <c r="D305" s="7">
        <v>3165</v>
      </c>
      <c r="E305" s="7">
        <v>3115</v>
      </c>
      <c r="F305" s="7">
        <v>2837</v>
      </c>
      <c r="G305" s="7">
        <v>3113</v>
      </c>
      <c r="H305" s="7">
        <v>3182</v>
      </c>
      <c r="I305" s="7">
        <v>3183</v>
      </c>
      <c r="J305" s="7">
        <v>3169</v>
      </c>
      <c r="K305" s="7">
        <v>3206</v>
      </c>
      <c r="L305" s="7">
        <v>2551</v>
      </c>
      <c r="M305" s="7">
        <v>3005</v>
      </c>
      <c r="N305" s="7">
        <v>2433</v>
      </c>
      <c r="O305" s="7">
        <v>2857</v>
      </c>
      <c r="P305" s="7">
        <v>2571</v>
      </c>
      <c r="Q305" s="7">
        <v>2478</v>
      </c>
      <c r="R305" s="7">
        <v>2377</v>
      </c>
      <c r="S305" s="7">
        <v>2134</v>
      </c>
    </row>
    <row r="306" spans="1:19" s="2" customFormat="1" ht="13.5">
      <c r="A306" s="5" t="s">
        <v>146</v>
      </c>
      <c r="B306" s="7">
        <v>8808</v>
      </c>
      <c r="C306" s="7">
        <v>9351</v>
      </c>
      <c r="D306" s="7">
        <v>10332</v>
      </c>
      <c r="E306" s="7">
        <v>10291</v>
      </c>
      <c r="F306" s="7">
        <v>11844</v>
      </c>
      <c r="G306" s="7">
        <v>12580</v>
      </c>
      <c r="H306" s="7">
        <v>14034</v>
      </c>
      <c r="I306" s="7">
        <v>15498</v>
      </c>
      <c r="J306" s="7">
        <v>16784</v>
      </c>
      <c r="K306" s="7">
        <v>18757</v>
      </c>
      <c r="L306" s="7">
        <v>20156</v>
      </c>
      <c r="M306" s="7">
        <v>20609</v>
      </c>
      <c r="N306" s="7">
        <v>19589</v>
      </c>
      <c r="O306" s="7">
        <v>20375</v>
      </c>
      <c r="P306" s="7">
        <v>20622</v>
      </c>
      <c r="Q306" s="7">
        <v>23576</v>
      </c>
      <c r="R306" s="7">
        <v>25777</v>
      </c>
      <c r="S306" s="7">
        <v>30717</v>
      </c>
    </row>
    <row r="307" spans="1:19" s="2" customFormat="1" ht="13.5">
      <c r="A307" s="5" t="s">
        <v>147</v>
      </c>
      <c r="B307" s="7">
        <v>56324</v>
      </c>
      <c r="C307" s="7">
        <v>55901</v>
      </c>
      <c r="D307" s="7">
        <v>55130</v>
      </c>
      <c r="E307" s="7">
        <v>51050</v>
      </c>
      <c r="F307" s="7">
        <v>50129</v>
      </c>
      <c r="G307" s="7">
        <v>49960</v>
      </c>
      <c r="H307" s="7">
        <v>51452</v>
      </c>
      <c r="I307" s="7">
        <v>49974</v>
      </c>
      <c r="J307" s="7">
        <v>53739</v>
      </c>
      <c r="K307" s="7">
        <v>51681</v>
      </c>
      <c r="L307" s="7">
        <v>55408</v>
      </c>
      <c r="M307" s="7">
        <v>58193</v>
      </c>
      <c r="N307" s="7">
        <v>56958</v>
      </c>
      <c r="O307" s="7">
        <v>60194</v>
      </c>
      <c r="P307" s="7">
        <v>60423</v>
      </c>
      <c r="Q307" s="7">
        <v>61052</v>
      </c>
      <c r="R307" s="7">
        <v>61176</v>
      </c>
      <c r="S307" s="7">
        <v>61613</v>
      </c>
    </row>
    <row r="309" s="2" customFormat="1" ht="13.5">
      <c r="A309" s="1" t="s">
        <v>152</v>
      </c>
    </row>
    <row r="310" s="2" customFormat="1" ht="13.5">
      <c r="A310" s="3" t="s">
        <v>87</v>
      </c>
    </row>
    <row r="311" spans="1:2" s="2" customFormat="1" ht="13.5">
      <c r="A311" s="3" t="s">
        <v>88</v>
      </c>
      <c r="B311" s="4">
        <v>39986.85475694444</v>
      </c>
    </row>
    <row r="312" s="2" customFormat="1" ht="13.5">
      <c r="A312" s="3"/>
    </row>
    <row r="313" spans="1:2" s="2" customFormat="1" ht="13.5">
      <c r="A313" s="3" t="s">
        <v>89</v>
      </c>
      <c r="B313" s="2" t="s">
        <v>90</v>
      </c>
    </row>
    <row r="314" spans="1:2" s="2" customFormat="1" ht="13.5">
      <c r="A314" s="3" t="s">
        <v>91</v>
      </c>
      <c r="B314" s="2" t="s">
        <v>155</v>
      </c>
    </row>
    <row r="315" spans="1:2" s="2" customFormat="1" ht="13.5">
      <c r="A315" s="3" t="s">
        <v>93</v>
      </c>
      <c r="B315" s="2" t="s">
        <v>154</v>
      </c>
    </row>
    <row r="316" spans="1:2" s="2" customFormat="1" ht="13.5">
      <c r="A316" s="3" t="s">
        <v>95</v>
      </c>
      <c r="B316" s="2" t="s">
        <v>96</v>
      </c>
    </row>
    <row r="317" s="2" customFormat="1" ht="13.5">
      <c r="A317" s="3"/>
    </row>
    <row r="318" s="2" customFormat="1" ht="13.5">
      <c r="A318" s="3"/>
    </row>
    <row r="319" spans="1:19" s="2" customFormat="1" ht="13.5">
      <c r="A319" s="5" t="s">
        <v>97</v>
      </c>
      <c r="B319" s="6" t="s">
        <v>98</v>
      </c>
      <c r="C319" s="6" t="s">
        <v>99</v>
      </c>
      <c r="D319" s="6" t="s">
        <v>100</v>
      </c>
      <c r="E319" s="6" t="s">
        <v>101</v>
      </c>
      <c r="F319" s="6" t="s">
        <v>102</v>
      </c>
      <c r="G319" s="6" t="s">
        <v>103</v>
      </c>
      <c r="H319" s="6" t="s">
        <v>104</v>
      </c>
      <c r="I319" s="6" t="s">
        <v>105</v>
      </c>
      <c r="J319" s="6" t="s">
        <v>106</v>
      </c>
      <c r="K319" s="6" t="s">
        <v>107</v>
      </c>
      <c r="L319" s="6" t="s">
        <v>108</v>
      </c>
      <c r="M319" s="6" t="s">
        <v>109</v>
      </c>
      <c r="N319" s="6" t="s">
        <v>110</v>
      </c>
      <c r="O319" s="6" t="s">
        <v>111</v>
      </c>
      <c r="P319" s="6" t="s">
        <v>112</v>
      </c>
      <c r="Q319" s="6" t="s">
        <v>113</v>
      </c>
      <c r="R319" s="6" t="s">
        <v>114</v>
      </c>
      <c r="S319" s="6" t="s">
        <v>115</v>
      </c>
    </row>
    <row r="320" spans="1:19" s="2" customFormat="1" ht="13.5">
      <c r="A320" s="5" t="s">
        <v>116</v>
      </c>
      <c r="B320" s="7">
        <v>3003</v>
      </c>
      <c r="C320" s="7">
        <v>3161</v>
      </c>
      <c r="D320" s="7">
        <v>2337</v>
      </c>
      <c r="E320" s="7">
        <v>2325</v>
      </c>
      <c r="F320" s="7">
        <v>2467</v>
      </c>
      <c r="G320" s="7">
        <v>2713</v>
      </c>
      <c r="H320" s="7">
        <v>3189</v>
      </c>
      <c r="I320" s="7">
        <v>3118</v>
      </c>
      <c r="J320" s="7">
        <v>2994</v>
      </c>
      <c r="K320" s="7">
        <v>3055</v>
      </c>
      <c r="L320" s="7">
        <v>2789</v>
      </c>
      <c r="M320" s="7">
        <v>3293</v>
      </c>
      <c r="N320" s="7">
        <v>3098</v>
      </c>
      <c r="O320" s="7">
        <v>3918</v>
      </c>
      <c r="P320" s="7">
        <v>4016</v>
      </c>
      <c r="Q320" s="7">
        <v>4185</v>
      </c>
      <c r="R320" s="7">
        <v>4064</v>
      </c>
      <c r="S320" s="7">
        <v>3760</v>
      </c>
    </row>
    <row r="321" spans="1:19" s="2" customFormat="1" ht="13.5">
      <c r="A321" s="5" t="s">
        <v>117</v>
      </c>
      <c r="B321" s="7">
        <v>5858</v>
      </c>
      <c r="C321" s="7">
        <v>6030</v>
      </c>
      <c r="D321" s="7">
        <v>5888</v>
      </c>
      <c r="E321" s="7">
        <v>5842</v>
      </c>
      <c r="F321" s="7">
        <v>6312</v>
      </c>
      <c r="G321" s="7">
        <v>6416</v>
      </c>
      <c r="H321" s="7">
        <v>6399</v>
      </c>
      <c r="I321" s="7">
        <v>6174</v>
      </c>
      <c r="J321" s="7">
        <v>6813</v>
      </c>
      <c r="K321" s="7">
        <v>6570</v>
      </c>
      <c r="L321" s="7">
        <v>7114</v>
      </c>
      <c r="M321" s="7">
        <v>6203</v>
      </c>
      <c r="N321" s="7">
        <v>6379</v>
      </c>
      <c r="O321" s="7">
        <v>7182</v>
      </c>
      <c r="P321" s="7">
        <v>7414</v>
      </c>
      <c r="Q321" s="7">
        <v>7451</v>
      </c>
      <c r="R321" s="7">
        <v>7297</v>
      </c>
      <c r="S321" s="7">
        <v>7223</v>
      </c>
    </row>
    <row r="322" spans="1:19" s="2" customFormat="1" ht="13.5">
      <c r="A322" s="5" t="s">
        <v>118</v>
      </c>
      <c r="B322" s="7">
        <v>9543</v>
      </c>
      <c r="C322" s="7">
        <v>8595</v>
      </c>
      <c r="D322" s="7">
        <v>7458</v>
      </c>
      <c r="E322" s="7">
        <v>7955</v>
      </c>
      <c r="F322" s="7">
        <v>7312</v>
      </c>
      <c r="G322" s="7">
        <v>7478</v>
      </c>
      <c r="H322" s="7">
        <v>7203</v>
      </c>
      <c r="I322" s="7">
        <v>6583</v>
      </c>
      <c r="J322" s="7">
        <v>6393</v>
      </c>
      <c r="K322" s="7">
        <v>5615</v>
      </c>
      <c r="L322" s="7">
        <v>5858</v>
      </c>
      <c r="M322" s="7">
        <v>6561</v>
      </c>
      <c r="N322" s="7">
        <v>5952</v>
      </c>
      <c r="O322" s="7">
        <v>6390</v>
      </c>
      <c r="P322" s="7">
        <v>6208</v>
      </c>
      <c r="Q322" s="7">
        <v>6103</v>
      </c>
      <c r="R322" s="7">
        <v>6164</v>
      </c>
      <c r="S322" s="7">
        <v>7075</v>
      </c>
    </row>
    <row r="323" spans="1:19" s="2" customFormat="1" ht="13.5">
      <c r="A323" s="5" t="s">
        <v>119</v>
      </c>
      <c r="B323" s="7">
        <v>150</v>
      </c>
      <c r="C323" s="7">
        <v>209</v>
      </c>
      <c r="D323" s="7">
        <v>260</v>
      </c>
      <c r="E323" s="7">
        <v>125</v>
      </c>
      <c r="F323" s="7">
        <v>102</v>
      </c>
      <c r="G323" s="7">
        <v>105</v>
      </c>
      <c r="H323" s="7">
        <v>137</v>
      </c>
      <c r="I323" s="7">
        <v>101</v>
      </c>
      <c r="J323" s="7">
        <v>178</v>
      </c>
      <c r="K323" s="7">
        <v>76</v>
      </c>
      <c r="L323" s="7">
        <v>46</v>
      </c>
      <c r="M323" s="7">
        <v>48</v>
      </c>
      <c r="N323" s="7">
        <v>43</v>
      </c>
      <c r="O323" s="7">
        <v>59</v>
      </c>
      <c r="P323" s="7">
        <v>51</v>
      </c>
      <c r="Q323" s="7">
        <v>53</v>
      </c>
      <c r="R323" s="7">
        <v>49</v>
      </c>
      <c r="S323" s="7">
        <v>48</v>
      </c>
    </row>
    <row r="324" spans="1:19" s="2" customFormat="1" ht="13.5">
      <c r="A324" s="5" t="s">
        <v>120</v>
      </c>
      <c r="B324" s="7">
        <v>516</v>
      </c>
      <c r="C324" s="7">
        <v>536</v>
      </c>
      <c r="D324" s="7">
        <v>616</v>
      </c>
      <c r="E324" s="7">
        <v>666</v>
      </c>
      <c r="F324" s="7">
        <v>697</v>
      </c>
      <c r="G324" s="7">
        <v>641</v>
      </c>
      <c r="H324" s="7">
        <v>678</v>
      </c>
      <c r="I324" s="7">
        <v>716</v>
      </c>
      <c r="J324" s="7">
        <v>787</v>
      </c>
      <c r="K324" s="7">
        <v>839</v>
      </c>
      <c r="L324" s="7">
        <v>862</v>
      </c>
      <c r="M324" s="7">
        <v>854</v>
      </c>
      <c r="N324" s="7">
        <v>890</v>
      </c>
      <c r="O324" s="7">
        <v>1046</v>
      </c>
      <c r="P324" s="7">
        <v>999</v>
      </c>
      <c r="Q324" s="7">
        <v>1071</v>
      </c>
      <c r="R324" s="7">
        <v>1093</v>
      </c>
      <c r="S324" s="7">
        <v>1138</v>
      </c>
    </row>
    <row r="325" spans="1:19" s="2" customFormat="1" ht="13.5">
      <c r="A325" s="5" t="s">
        <v>121</v>
      </c>
      <c r="B325" s="7">
        <v>13529</v>
      </c>
      <c r="C325" s="7">
        <v>13051</v>
      </c>
      <c r="D325" s="7">
        <v>12952</v>
      </c>
      <c r="E325" s="7">
        <v>9903</v>
      </c>
      <c r="F325" s="7">
        <v>9926</v>
      </c>
      <c r="G325" s="7">
        <v>10607</v>
      </c>
      <c r="H325" s="7">
        <v>14437</v>
      </c>
      <c r="I325" s="7">
        <v>13529</v>
      </c>
      <c r="J325" s="7">
        <v>13081</v>
      </c>
      <c r="K325" s="7">
        <v>12741</v>
      </c>
      <c r="L325" s="7">
        <v>13664</v>
      </c>
      <c r="M325" s="7">
        <v>14127</v>
      </c>
      <c r="N325" s="7">
        <v>13696</v>
      </c>
      <c r="O325" s="7">
        <v>13792</v>
      </c>
      <c r="P325" s="7">
        <v>13848</v>
      </c>
      <c r="Q325" s="7">
        <v>13805</v>
      </c>
      <c r="R325" s="7">
        <v>13651</v>
      </c>
      <c r="S325" s="7">
        <v>14687</v>
      </c>
    </row>
    <row r="326" spans="1:19" s="2" customFormat="1" ht="13.5">
      <c r="A326" s="5" t="s">
        <v>122</v>
      </c>
      <c r="B326" s="7">
        <v>73100</v>
      </c>
      <c r="C326" s="7">
        <v>72479</v>
      </c>
      <c r="D326" s="7">
        <v>69777</v>
      </c>
      <c r="E326" s="7">
        <v>68650</v>
      </c>
      <c r="F326" s="7">
        <v>70209</v>
      </c>
      <c r="G326" s="7">
        <v>70764</v>
      </c>
      <c r="H326" s="7">
        <v>72936</v>
      </c>
      <c r="I326" s="7">
        <v>69854</v>
      </c>
      <c r="J326" s="7">
        <v>72628</v>
      </c>
      <c r="K326" s="7">
        <v>73300</v>
      </c>
      <c r="L326" s="7">
        <v>75203</v>
      </c>
      <c r="M326" s="7">
        <v>79770</v>
      </c>
      <c r="N326" s="7">
        <v>80060</v>
      </c>
      <c r="O326" s="7">
        <v>80558</v>
      </c>
      <c r="P326" s="7">
        <v>80630</v>
      </c>
      <c r="Q326" s="7">
        <v>80044</v>
      </c>
      <c r="R326" s="7">
        <v>82718</v>
      </c>
      <c r="S326" s="7">
        <v>88253</v>
      </c>
    </row>
    <row r="327" spans="1:19" s="2" customFormat="1" ht="13.5">
      <c r="A327" s="5" t="s">
        <v>123</v>
      </c>
      <c r="B327" s="7">
        <v>5873</v>
      </c>
      <c r="C327" s="7">
        <v>8125</v>
      </c>
      <c r="D327" s="7">
        <v>6939</v>
      </c>
      <c r="E327" s="7">
        <v>7448</v>
      </c>
      <c r="F327" s="7">
        <v>8583</v>
      </c>
      <c r="G327" s="7">
        <v>8086</v>
      </c>
      <c r="H327" s="7">
        <v>11674</v>
      </c>
      <c r="I327" s="7">
        <v>9541</v>
      </c>
      <c r="J327" s="7">
        <v>8629</v>
      </c>
      <c r="K327" s="7">
        <v>7866</v>
      </c>
      <c r="L327" s="7">
        <v>7080</v>
      </c>
      <c r="M327" s="7">
        <v>7520</v>
      </c>
      <c r="N327" s="7">
        <v>7568</v>
      </c>
      <c r="O327" s="7">
        <v>8528</v>
      </c>
      <c r="P327" s="7">
        <v>7142</v>
      </c>
      <c r="Q327" s="7">
        <v>6278</v>
      </c>
      <c r="R327" s="7">
        <v>8266</v>
      </c>
      <c r="S327" s="7">
        <v>6909</v>
      </c>
    </row>
    <row r="328" spans="1:19" s="2" customFormat="1" ht="13.5">
      <c r="A328" s="5" t="s">
        <v>124</v>
      </c>
      <c r="B328" s="7">
        <v>5568</v>
      </c>
      <c r="C328" s="7">
        <v>4720</v>
      </c>
      <c r="D328" s="7">
        <v>3943</v>
      </c>
      <c r="E328" s="7">
        <v>3090</v>
      </c>
      <c r="F328" s="7">
        <v>2999</v>
      </c>
      <c r="G328" s="7">
        <v>2607</v>
      </c>
      <c r="H328" s="7">
        <v>2705</v>
      </c>
      <c r="I328" s="7">
        <v>2515</v>
      </c>
      <c r="J328" s="7">
        <v>2486</v>
      </c>
      <c r="K328" s="7">
        <v>2403</v>
      </c>
      <c r="L328" s="7">
        <v>2411</v>
      </c>
      <c r="M328" s="7">
        <v>2674</v>
      </c>
      <c r="N328" s="7">
        <v>2275</v>
      </c>
      <c r="O328" s="7">
        <v>2616</v>
      </c>
      <c r="P328" s="7">
        <v>2828</v>
      </c>
      <c r="Q328" s="7">
        <v>2511</v>
      </c>
      <c r="R328" s="7">
        <v>2351</v>
      </c>
      <c r="S328" s="7">
        <v>3176</v>
      </c>
    </row>
    <row r="329" spans="1:19" s="2" customFormat="1" ht="13.5">
      <c r="A329" s="5" t="s">
        <v>125</v>
      </c>
      <c r="B329" s="7">
        <v>15909</v>
      </c>
      <c r="C329" s="7">
        <v>16342</v>
      </c>
      <c r="D329" s="7">
        <v>19020</v>
      </c>
      <c r="E329" s="7">
        <v>16117</v>
      </c>
      <c r="F329" s="7">
        <v>15949</v>
      </c>
      <c r="G329" s="7">
        <v>16016</v>
      </c>
      <c r="H329" s="7">
        <v>15255</v>
      </c>
      <c r="I329" s="7">
        <v>18838</v>
      </c>
      <c r="J329" s="7">
        <v>17954</v>
      </c>
      <c r="K329" s="7">
        <v>21764</v>
      </c>
      <c r="L329" s="7">
        <v>23427</v>
      </c>
      <c r="M329" s="7">
        <v>21533</v>
      </c>
      <c r="N329" s="7">
        <v>25846</v>
      </c>
      <c r="O329" s="7">
        <v>24127</v>
      </c>
      <c r="P329" s="7">
        <v>27790</v>
      </c>
      <c r="Q329" s="7">
        <v>30869</v>
      </c>
      <c r="R329" s="7">
        <v>30462</v>
      </c>
      <c r="S329" s="7">
        <v>31397</v>
      </c>
    </row>
    <row r="330" spans="1:19" s="2" customFormat="1" ht="13.5">
      <c r="A330" s="5" t="s">
        <v>126</v>
      </c>
      <c r="B330" s="7">
        <v>330175</v>
      </c>
      <c r="C330" s="7">
        <v>330168</v>
      </c>
      <c r="D330" s="7">
        <v>318673</v>
      </c>
      <c r="E330" s="7">
        <v>303153</v>
      </c>
      <c r="F330" s="7">
        <v>307325</v>
      </c>
      <c r="G330" s="7">
        <v>315027</v>
      </c>
      <c r="H330" s="7">
        <v>328939</v>
      </c>
      <c r="I330" s="7">
        <v>316556</v>
      </c>
      <c r="J330" s="7">
        <v>323452</v>
      </c>
      <c r="K330" s="7">
        <v>322082</v>
      </c>
      <c r="L330" s="7">
        <v>343778</v>
      </c>
      <c r="M330" s="7">
        <v>352177</v>
      </c>
      <c r="N330" s="7">
        <v>359326</v>
      </c>
      <c r="O330" s="7">
        <v>371795</v>
      </c>
      <c r="P330" s="7">
        <v>369525</v>
      </c>
      <c r="Q330" s="7">
        <v>370389</v>
      </c>
      <c r="R330" s="7">
        <v>381414</v>
      </c>
      <c r="S330" s="7">
        <v>389257</v>
      </c>
    </row>
    <row r="331" spans="1:19" s="2" customFormat="1" ht="13.5">
      <c r="A331" s="5" t="s">
        <v>127</v>
      </c>
      <c r="B331" s="7">
        <v>4126</v>
      </c>
      <c r="C331" s="7">
        <v>4252</v>
      </c>
      <c r="D331" s="7">
        <v>3646</v>
      </c>
      <c r="E331" s="7">
        <v>4484</v>
      </c>
      <c r="F331" s="7">
        <v>5747</v>
      </c>
      <c r="G331" s="7">
        <v>5289</v>
      </c>
      <c r="H331" s="7">
        <v>6931</v>
      </c>
      <c r="I331" s="7">
        <v>6232</v>
      </c>
      <c r="J331" s="7">
        <v>4979</v>
      </c>
      <c r="K331" s="7">
        <v>5226</v>
      </c>
      <c r="L331" s="7">
        <v>5289</v>
      </c>
      <c r="M331" s="7">
        <v>6621</v>
      </c>
      <c r="N331" s="7">
        <v>7275</v>
      </c>
      <c r="O331" s="7">
        <v>10030</v>
      </c>
      <c r="P331" s="7">
        <v>8930</v>
      </c>
      <c r="Q331" s="7">
        <v>6044</v>
      </c>
      <c r="R331" s="7">
        <v>9514</v>
      </c>
      <c r="S331" s="7">
        <v>8509</v>
      </c>
    </row>
    <row r="332" spans="1:19" s="2" customFormat="1" ht="13.5">
      <c r="A332" s="5" t="s">
        <v>128</v>
      </c>
      <c r="B332" s="7">
        <v>6262</v>
      </c>
      <c r="C332" s="7">
        <v>8538</v>
      </c>
      <c r="D332" s="7">
        <v>7096</v>
      </c>
      <c r="E332" s="7">
        <v>3065</v>
      </c>
      <c r="F332" s="7">
        <v>3170</v>
      </c>
      <c r="G332" s="7">
        <v>4196</v>
      </c>
      <c r="H332" s="7">
        <v>4517</v>
      </c>
      <c r="I332" s="7">
        <v>4209</v>
      </c>
      <c r="J332" s="7">
        <v>7176</v>
      </c>
      <c r="K332" s="7">
        <v>6119</v>
      </c>
      <c r="L332" s="7">
        <v>9393</v>
      </c>
      <c r="M332" s="7">
        <v>8231</v>
      </c>
      <c r="N332" s="7">
        <v>9231</v>
      </c>
      <c r="O332" s="7">
        <v>9980</v>
      </c>
      <c r="P332" s="7">
        <v>9696</v>
      </c>
      <c r="Q332" s="7">
        <v>11188</v>
      </c>
      <c r="R332" s="7">
        <v>12513</v>
      </c>
      <c r="S332" s="7">
        <v>12946</v>
      </c>
    </row>
    <row r="333" spans="1:19" s="2" customFormat="1" ht="13.5">
      <c r="A333" s="5" t="s">
        <v>129</v>
      </c>
      <c r="B333" s="7">
        <v>8566</v>
      </c>
      <c r="C333" s="7">
        <v>8392</v>
      </c>
      <c r="D333" s="7">
        <v>8962</v>
      </c>
      <c r="E333" s="7">
        <v>8783</v>
      </c>
      <c r="F333" s="7">
        <v>9289</v>
      </c>
      <c r="G333" s="7">
        <v>9742</v>
      </c>
      <c r="H333" s="7">
        <v>9899</v>
      </c>
      <c r="I333" s="7">
        <v>9023</v>
      </c>
      <c r="J333" s="7">
        <v>10182</v>
      </c>
      <c r="K333" s="7">
        <v>9958</v>
      </c>
      <c r="L333" s="7">
        <v>11434</v>
      </c>
      <c r="M333" s="7">
        <v>11574</v>
      </c>
      <c r="N333" s="7">
        <v>12131</v>
      </c>
      <c r="O333" s="7">
        <v>11851</v>
      </c>
      <c r="P333" s="7">
        <v>11988</v>
      </c>
      <c r="Q333" s="7">
        <v>12263</v>
      </c>
      <c r="R333" s="7">
        <v>11865</v>
      </c>
      <c r="S333" s="7">
        <v>14794</v>
      </c>
    </row>
    <row r="334" spans="1:19" s="2" customFormat="1" ht="13.5">
      <c r="A334" s="5" t="s">
        <v>130</v>
      </c>
      <c r="B334" s="7">
        <v>4733</v>
      </c>
      <c r="C334" s="7">
        <v>5295</v>
      </c>
      <c r="D334" s="7">
        <v>5596</v>
      </c>
      <c r="E334" s="7">
        <v>5834</v>
      </c>
      <c r="F334" s="7">
        <v>5800</v>
      </c>
      <c r="G334" s="7">
        <v>5856</v>
      </c>
      <c r="H334" s="7">
        <v>5935</v>
      </c>
      <c r="I334" s="7">
        <v>6384</v>
      </c>
      <c r="J334" s="7">
        <v>6455</v>
      </c>
      <c r="K334" s="7">
        <v>6492</v>
      </c>
      <c r="L334" s="7">
        <v>6013</v>
      </c>
      <c r="M334" s="7">
        <v>5946</v>
      </c>
      <c r="N334" s="7">
        <v>5793</v>
      </c>
      <c r="O334" s="7">
        <v>6300</v>
      </c>
      <c r="P334" s="7">
        <v>5699</v>
      </c>
      <c r="Q334" s="7">
        <v>5124</v>
      </c>
      <c r="R334" s="7">
        <v>5283</v>
      </c>
      <c r="S334" s="7">
        <v>5681</v>
      </c>
    </row>
    <row r="335" spans="1:19" s="2" customFormat="1" ht="13.5">
      <c r="A335" s="5" t="s">
        <v>131</v>
      </c>
      <c r="B335" s="7">
        <v>2971</v>
      </c>
      <c r="C335" s="7">
        <v>3133</v>
      </c>
      <c r="D335" s="7">
        <v>3309</v>
      </c>
      <c r="E335" s="7">
        <v>3400</v>
      </c>
      <c r="F335" s="7">
        <v>3518</v>
      </c>
      <c r="G335" s="7">
        <v>3689</v>
      </c>
      <c r="H335" s="7">
        <v>3946</v>
      </c>
      <c r="I335" s="7">
        <v>4144</v>
      </c>
      <c r="J335" s="7">
        <v>4359</v>
      </c>
      <c r="K335" s="7">
        <v>4599</v>
      </c>
      <c r="L335" s="7">
        <v>4666</v>
      </c>
      <c r="M335" s="7">
        <v>5022</v>
      </c>
      <c r="N335" s="7">
        <v>4896</v>
      </c>
      <c r="O335" s="7">
        <v>4679</v>
      </c>
      <c r="P335" s="7">
        <v>4609</v>
      </c>
      <c r="Q335" s="7">
        <v>4636</v>
      </c>
      <c r="R335" s="7">
        <v>4777</v>
      </c>
      <c r="S335" s="7">
        <v>4467</v>
      </c>
    </row>
    <row r="336" spans="1:19" s="2" customFormat="1" ht="13.5">
      <c r="A336" s="5" t="s">
        <v>132</v>
      </c>
      <c r="B336" s="7">
        <v>423</v>
      </c>
      <c r="C336" s="7">
        <v>510</v>
      </c>
      <c r="D336" s="7">
        <v>450</v>
      </c>
      <c r="E336" s="7">
        <v>539</v>
      </c>
      <c r="F336" s="7">
        <v>531</v>
      </c>
      <c r="G336" s="7">
        <v>598</v>
      </c>
      <c r="H336" s="7">
        <v>661</v>
      </c>
      <c r="I336" s="7">
        <v>687</v>
      </c>
      <c r="J336" s="7">
        <v>770</v>
      </c>
      <c r="K336" s="7">
        <v>1067</v>
      </c>
      <c r="L336" s="7">
        <v>1109</v>
      </c>
      <c r="M336" s="7">
        <v>1245</v>
      </c>
      <c r="N336" s="7">
        <v>1247</v>
      </c>
      <c r="O336" s="7">
        <v>1198</v>
      </c>
      <c r="P336" s="7">
        <v>1238</v>
      </c>
      <c r="Q336" s="7">
        <v>1418</v>
      </c>
      <c r="R336" s="7">
        <v>2018</v>
      </c>
      <c r="S336" s="41">
        <f>R336</f>
        <v>2018</v>
      </c>
    </row>
    <row r="337" spans="1:19" s="2" customFormat="1" ht="13.5">
      <c r="A337" s="5" t="s">
        <v>133</v>
      </c>
      <c r="B337" s="7">
        <v>36441</v>
      </c>
      <c r="C337" s="7">
        <v>34709</v>
      </c>
      <c r="D337" s="7">
        <v>35225</v>
      </c>
      <c r="E337" s="7">
        <v>34079</v>
      </c>
      <c r="F337" s="7">
        <v>34418</v>
      </c>
      <c r="G337" s="7">
        <v>37351</v>
      </c>
      <c r="H337" s="7">
        <v>36235</v>
      </c>
      <c r="I337" s="7">
        <v>35659</v>
      </c>
      <c r="J337" s="7">
        <v>36081</v>
      </c>
      <c r="K337" s="7">
        <v>35625</v>
      </c>
      <c r="L337" s="7">
        <v>47531</v>
      </c>
      <c r="M337" s="7">
        <v>45710</v>
      </c>
      <c r="N337" s="7">
        <v>48763</v>
      </c>
      <c r="O337" s="7">
        <v>50391</v>
      </c>
      <c r="P337" s="7">
        <v>47263</v>
      </c>
      <c r="Q337" s="7">
        <v>48237</v>
      </c>
      <c r="R337" s="7">
        <v>49746</v>
      </c>
      <c r="S337" s="7">
        <v>48351</v>
      </c>
    </row>
    <row r="338" spans="1:19" s="2" customFormat="1" ht="13.5">
      <c r="A338" s="5" t="s">
        <v>134</v>
      </c>
      <c r="B338" s="7">
        <v>2552</v>
      </c>
      <c r="C338" s="7">
        <v>2707</v>
      </c>
      <c r="D338" s="7">
        <v>1309</v>
      </c>
      <c r="E338" s="7">
        <v>964</v>
      </c>
      <c r="F338" s="7">
        <v>1034</v>
      </c>
      <c r="G338" s="7">
        <v>934</v>
      </c>
      <c r="H338" s="7">
        <v>1169</v>
      </c>
      <c r="I338" s="7">
        <v>933</v>
      </c>
      <c r="J338" s="7">
        <v>1251</v>
      </c>
      <c r="K338" s="7">
        <v>1065</v>
      </c>
      <c r="L338" s="7">
        <v>903</v>
      </c>
      <c r="M338" s="7">
        <v>980</v>
      </c>
      <c r="N338" s="7">
        <v>957</v>
      </c>
      <c r="O338" s="7">
        <v>1008</v>
      </c>
      <c r="P338" s="7">
        <v>1104</v>
      </c>
      <c r="Q338" s="7">
        <v>1188</v>
      </c>
      <c r="R338" s="7">
        <v>1136</v>
      </c>
      <c r="S338" s="7">
        <v>986</v>
      </c>
    </row>
    <row r="339" spans="1:19" s="2" customFormat="1" ht="13.5">
      <c r="A339" s="5" t="s">
        <v>135</v>
      </c>
      <c r="B339" s="7">
        <v>25</v>
      </c>
      <c r="C339" s="7">
        <v>26</v>
      </c>
      <c r="D339" s="7">
        <v>26</v>
      </c>
      <c r="E339" s="7">
        <v>25</v>
      </c>
      <c r="F339" s="7">
        <v>24</v>
      </c>
      <c r="G339" s="7">
        <v>23</v>
      </c>
      <c r="H339" s="7">
        <v>18</v>
      </c>
      <c r="I339" s="7">
        <v>23</v>
      </c>
      <c r="J339" s="7">
        <v>23</v>
      </c>
      <c r="K339" s="7">
        <v>20</v>
      </c>
      <c r="L339" s="7">
        <v>27</v>
      </c>
      <c r="M339" s="7">
        <v>28</v>
      </c>
      <c r="N339" s="7">
        <v>383</v>
      </c>
      <c r="O339" s="7">
        <v>382</v>
      </c>
      <c r="P339" s="7">
        <v>465</v>
      </c>
      <c r="Q339" s="7">
        <v>458</v>
      </c>
      <c r="R339" s="7">
        <v>480</v>
      </c>
      <c r="S339" s="7">
        <v>439</v>
      </c>
    </row>
    <row r="340" spans="1:19" s="2" customFormat="1" ht="13.5">
      <c r="A340" s="5" t="s">
        <v>136</v>
      </c>
      <c r="B340" s="7">
        <v>754</v>
      </c>
      <c r="C340" s="7">
        <v>750</v>
      </c>
      <c r="D340" s="7">
        <v>570</v>
      </c>
      <c r="E340" s="7">
        <v>487</v>
      </c>
      <c r="F340" s="7">
        <v>537</v>
      </c>
      <c r="G340" s="7">
        <v>521</v>
      </c>
      <c r="H340" s="7">
        <v>528</v>
      </c>
      <c r="I340" s="7">
        <v>598</v>
      </c>
      <c r="J340" s="7">
        <v>572</v>
      </c>
      <c r="K340" s="7">
        <v>548</v>
      </c>
      <c r="L340" s="7">
        <v>487</v>
      </c>
      <c r="M340" s="7">
        <v>558</v>
      </c>
      <c r="N340" s="7">
        <v>571</v>
      </c>
      <c r="O340" s="7">
        <v>584</v>
      </c>
      <c r="P340" s="7">
        <v>562</v>
      </c>
      <c r="Q340" s="7">
        <v>553</v>
      </c>
      <c r="R340" s="7">
        <v>657</v>
      </c>
      <c r="S340" s="7">
        <v>624</v>
      </c>
    </row>
    <row r="341" spans="1:19" s="2" customFormat="1" ht="13.5">
      <c r="A341" s="5" t="s">
        <v>137</v>
      </c>
      <c r="B341" s="7">
        <v>322</v>
      </c>
      <c r="C341" s="7">
        <v>314</v>
      </c>
      <c r="D341" s="7">
        <v>322</v>
      </c>
      <c r="E341" s="7">
        <v>426</v>
      </c>
      <c r="F341" s="7">
        <v>406</v>
      </c>
      <c r="G341" s="7">
        <v>449</v>
      </c>
      <c r="H341" s="7">
        <v>504</v>
      </c>
      <c r="I341" s="7">
        <v>496</v>
      </c>
      <c r="J341" s="7">
        <v>517</v>
      </c>
      <c r="K341" s="7">
        <v>557</v>
      </c>
      <c r="L341" s="7">
        <v>495</v>
      </c>
      <c r="M341" s="7">
        <v>488</v>
      </c>
      <c r="N341" s="7">
        <v>541</v>
      </c>
      <c r="O341" s="7">
        <v>567</v>
      </c>
      <c r="P341" s="7">
        <v>582</v>
      </c>
      <c r="Q341" s="7">
        <v>642</v>
      </c>
      <c r="R341" s="7">
        <v>622</v>
      </c>
      <c r="S341" s="7">
        <v>664</v>
      </c>
    </row>
    <row r="342" spans="1:19" s="2" customFormat="1" ht="13.5">
      <c r="A342" s="5" t="s">
        <v>138</v>
      </c>
      <c r="B342" s="7">
        <v>11772</v>
      </c>
      <c r="C342" s="7">
        <v>12177</v>
      </c>
      <c r="D342" s="7">
        <v>12411</v>
      </c>
      <c r="E342" s="7">
        <v>12746</v>
      </c>
      <c r="F342" s="7">
        <v>13180</v>
      </c>
      <c r="G342" s="7">
        <v>14184</v>
      </c>
      <c r="H342" s="7">
        <v>15092</v>
      </c>
      <c r="I342" s="7">
        <v>14895</v>
      </c>
      <c r="J342" s="7">
        <v>15323</v>
      </c>
      <c r="K342" s="7">
        <v>15375</v>
      </c>
      <c r="L342" s="7">
        <v>15035</v>
      </c>
      <c r="M342" s="7">
        <v>16160</v>
      </c>
      <c r="N342" s="7">
        <v>16555</v>
      </c>
      <c r="O342" s="7">
        <v>16435</v>
      </c>
      <c r="P342" s="7">
        <v>17172</v>
      </c>
      <c r="Q342" s="7">
        <v>16428</v>
      </c>
      <c r="R342" s="7">
        <v>15809</v>
      </c>
      <c r="S342" s="7">
        <v>16244</v>
      </c>
    </row>
    <row r="343" spans="1:19" s="2" customFormat="1" ht="13.5">
      <c r="A343" s="5" t="s">
        <v>139</v>
      </c>
      <c r="B343" s="7">
        <v>69</v>
      </c>
      <c r="C343" s="7">
        <v>72</v>
      </c>
      <c r="D343" s="7">
        <v>72</v>
      </c>
      <c r="E343" s="7">
        <v>75</v>
      </c>
      <c r="F343" s="7">
        <v>79</v>
      </c>
      <c r="G343" s="7">
        <v>80</v>
      </c>
      <c r="H343" s="7">
        <v>79</v>
      </c>
      <c r="I343" s="7">
        <v>86</v>
      </c>
      <c r="J343" s="7">
        <v>78</v>
      </c>
      <c r="K343" s="7">
        <v>82</v>
      </c>
      <c r="L343" s="7">
        <v>79</v>
      </c>
      <c r="M343" s="7">
        <v>79</v>
      </c>
      <c r="N343" s="7">
        <v>85</v>
      </c>
      <c r="O343" s="7">
        <v>110</v>
      </c>
      <c r="P343" s="7">
        <v>126</v>
      </c>
      <c r="Q343" s="7">
        <v>121</v>
      </c>
      <c r="R343" s="7">
        <v>123</v>
      </c>
      <c r="S343" s="7">
        <v>187</v>
      </c>
    </row>
    <row r="344" spans="1:19" s="2" customFormat="1" ht="13.5">
      <c r="A344" s="5" t="s">
        <v>140</v>
      </c>
      <c r="B344" s="7">
        <v>34870</v>
      </c>
      <c r="C344" s="7">
        <v>34492</v>
      </c>
      <c r="D344" s="7">
        <v>33582</v>
      </c>
      <c r="E344" s="7">
        <v>33343</v>
      </c>
      <c r="F344" s="7">
        <v>33450</v>
      </c>
      <c r="G344" s="7">
        <v>34195</v>
      </c>
      <c r="H344" s="7">
        <v>35319</v>
      </c>
      <c r="I344" s="7">
        <v>35038</v>
      </c>
      <c r="J344" s="7">
        <v>34488</v>
      </c>
      <c r="K344" s="7">
        <v>33890</v>
      </c>
      <c r="L344" s="7">
        <v>34155</v>
      </c>
      <c r="M344" s="7">
        <v>34414</v>
      </c>
      <c r="N344" s="7">
        <v>33667</v>
      </c>
      <c r="O344" s="7">
        <v>35336</v>
      </c>
      <c r="P344" s="7">
        <v>35762</v>
      </c>
      <c r="Q344" s="7">
        <v>36075</v>
      </c>
      <c r="R344" s="7">
        <v>37232</v>
      </c>
      <c r="S344" s="7">
        <v>36950</v>
      </c>
    </row>
    <row r="345" spans="1:19" s="2" customFormat="1" ht="13.5">
      <c r="A345" s="5" t="s">
        <v>141</v>
      </c>
      <c r="B345" s="7">
        <v>4008</v>
      </c>
      <c r="C345" s="7">
        <v>4229</v>
      </c>
      <c r="D345" s="7">
        <v>5103</v>
      </c>
      <c r="E345" s="7">
        <v>4498</v>
      </c>
      <c r="F345" s="7">
        <v>4022</v>
      </c>
      <c r="G345" s="7">
        <v>4894</v>
      </c>
      <c r="H345" s="7">
        <v>3698</v>
      </c>
      <c r="I345" s="7">
        <v>3865</v>
      </c>
      <c r="J345" s="7">
        <v>4651</v>
      </c>
      <c r="K345" s="7">
        <v>6395</v>
      </c>
      <c r="L345" s="7">
        <v>5661</v>
      </c>
      <c r="M345" s="7">
        <v>5658</v>
      </c>
      <c r="N345" s="7">
        <v>6683</v>
      </c>
      <c r="O345" s="7">
        <v>5278</v>
      </c>
      <c r="P345" s="7">
        <v>5820</v>
      </c>
      <c r="Q345" s="7">
        <v>6825</v>
      </c>
      <c r="R345" s="7">
        <v>5793</v>
      </c>
      <c r="S345" s="7">
        <v>5250</v>
      </c>
    </row>
    <row r="346" spans="1:19" s="2" customFormat="1" ht="13.5">
      <c r="A346" s="5" t="s">
        <v>142</v>
      </c>
      <c r="B346" s="7">
        <v>21926</v>
      </c>
      <c r="C346" s="7">
        <v>20109</v>
      </c>
      <c r="D346" s="7">
        <v>15707</v>
      </c>
      <c r="E346" s="7">
        <v>16099</v>
      </c>
      <c r="F346" s="7">
        <v>15349</v>
      </c>
      <c r="G346" s="7">
        <v>15712</v>
      </c>
      <c r="H346" s="7">
        <v>16299</v>
      </c>
      <c r="I346" s="7">
        <v>13081</v>
      </c>
      <c r="J346" s="7">
        <v>10939</v>
      </c>
      <c r="K346" s="7">
        <v>10056</v>
      </c>
      <c r="L346" s="7">
        <v>10145</v>
      </c>
      <c r="M346" s="7">
        <v>11172</v>
      </c>
      <c r="N346" s="7">
        <v>10304</v>
      </c>
      <c r="O346" s="7">
        <v>11470</v>
      </c>
      <c r="P346" s="7">
        <v>9970</v>
      </c>
      <c r="Q346" s="7">
        <v>9485</v>
      </c>
      <c r="R346" s="7">
        <v>10659</v>
      </c>
      <c r="S346" s="7">
        <v>10413</v>
      </c>
    </row>
    <row r="347" spans="1:19" s="2" customFormat="1" ht="13.5">
      <c r="A347" s="5" t="s">
        <v>143</v>
      </c>
      <c r="B347" s="7">
        <v>1203</v>
      </c>
      <c r="C347" s="7">
        <v>1657</v>
      </c>
      <c r="D347" s="7">
        <v>1892</v>
      </c>
      <c r="E347" s="7">
        <v>2117</v>
      </c>
      <c r="F347" s="7">
        <v>2373</v>
      </c>
      <c r="G347" s="7">
        <v>2465</v>
      </c>
      <c r="H347" s="7">
        <v>3487</v>
      </c>
      <c r="I347" s="7">
        <v>2367</v>
      </c>
      <c r="J347" s="7">
        <v>2644</v>
      </c>
      <c r="K347" s="7">
        <v>2513</v>
      </c>
      <c r="L347" s="7">
        <v>2273</v>
      </c>
      <c r="M347" s="7">
        <v>2519</v>
      </c>
      <c r="N347" s="7">
        <v>2890</v>
      </c>
      <c r="O347" s="7">
        <v>3321</v>
      </c>
      <c r="P347" s="7">
        <v>3205</v>
      </c>
      <c r="Q347" s="7">
        <v>3060</v>
      </c>
      <c r="R347" s="7">
        <v>3374</v>
      </c>
      <c r="S347" s="7">
        <v>3299</v>
      </c>
    </row>
    <row r="348" spans="1:19" s="2" customFormat="1" ht="13.5">
      <c r="A348" s="5" t="s">
        <v>144</v>
      </c>
      <c r="B348" s="7">
        <v>1307</v>
      </c>
      <c r="C348" s="7">
        <v>1158</v>
      </c>
      <c r="D348" s="7">
        <v>1316</v>
      </c>
      <c r="E348" s="7">
        <v>1325</v>
      </c>
      <c r="F348" s="7">
        <v>1270</v>
      </c>
      <c r="G348" s="7">
        <v>1311</v>
      </c>
      <c r="H348" s="7">
        <v>1279</v>
      </c>
      <c r="I348" s="7">
        <v>1348</v>
      </c>
      <c r="J348" s="7">
        <v>1387</v>
      </c>
      <c r="K348" s="7">
        <v>1208</v>
      </c>
      <c r="L348" s="7">
        <v>1250</v>
      </c>
      <c r="M348" s="7">
        <v>1399</v>
      </c>
      <c r="N348" s="7">
        <v>1503</v>
      </c>
      <c r="O348" s="7">
        <v>1436</v>
      </c>
      <c r="P348" s="7">
        <v>1447</v>
      </c>
      <c r="Q348" s="7">
        <v>1450</v>
      </c>
      <c r="R348" s="7">
        <v>1501</v>
      </c>
      <c r="S348" s="7">
        <v>1571</v>
      </c>
    </row>
    <row r="349" spans="1:19" s="2" customFormat="1" ht="13.5">
      <c r="A349" s="5" t="s">
        <v>145</v>
      </c>
      <c r="B349" s="7">
        <v>2739</v>
      </c>
      <c r="C349" s="7">
        <v>2777</v>
      </c>
      <c r="D349" s="7">
        <v>2769</v>
      </c>
      <c r="E349" s="7">
        <v>2788</v>
      </c>
      <c r="F349" s="7">
        <v>2513</v>
      </c>
      <c r="G349" s="7">
        <v>2769</v>
      </c>
      <c r="H349" s="7">
        <v>2819</v>
      </c>
      <c r="I349" s="7">
        <v>2786</v>
      </c>
      <c r="J349" s="7">
        <v>2877</v>
      </c>
      <c r="K349" s="7">
        <v>2928</v>
      </c>
      <c r="L349" s="7">
        <v>2244</v>
      </c>
      <c r="M349" s="7">
        <v>2560</v>
      </c>
      <c r="N349" s="7">
        <v>2098</v>
      </c>
      <c r="O349" s="7">
        <v>2442</v>
      </c>
      <c r="P349" s="7">
        <v>2204</v>
      </c>
      <c r="Q349" s="7">
        <v>2102</v>
      </c>
      <c r="R349" s="7">
        <v>1961</v>
      </c>
      <c r="S349" s="7">
        <v>1711</v>
      </c>
    </row>
    <row r="350" spans="1:19" s="2" customFormat="1" ht="13.5">
      <c r="A350" s="5" t="s">
        <v>146</v>
      </c>
      <c r="B350" s="7">
        <v>7589</v>
      </c>
      <c r="C350" s="7">
        <v>8133</v>
      </c>
      <c r="D350" s="7">
        <v>9104</v>
      </c>
      <c r="E350" s="7">
        <v>8758</v>
      </c>
      <c r="F350" s="7">
        <v>10266</v>
      </c>
      <c r="G350" s="7">
        <v>10688</v>
      </c>
      <c r="H350" s="7">
        <v>12067</v>
      </c>
      <c r="I350" s="7">
        <v>13143</v>
      </c>
      <c r="J350" s="7">
        <v>13992</v>
      </c>
      <c r="K350" s="7">
        <v>15600</v>
      </c>
      <c r="L350" s="7">
        <v>16826</v>
      </c>
      <c r="M350" s="7">
        <v>17129</v>
      </c>
      <c r="N350" s="7">
        <v>15529</v>
      </c>
      <c r="O350" s="7">
        <v>15327</v>
      </c>
      <c r="P350" s="7">
        <v>16038</v>
      </c>
      <c r="Q350" s="7">
        <v>20094</v>
      </c>
      <c r="R350" s="7">
        <v>22850</v>
      </c>
      <c r="S350" s="7">
        <v>27521</v>
      </c>
    </row>
    <row r="351" spans="1:19" s="2" customFormat="1" ht="13.5">
      <c r="A351" s="5" t="s">
        <v>147</v>
      </c>
      <c r="B351" s="7">
        <v>52700</v>
      </c>
      <c r="C351" s="7">
        <v>52415</v>
      </c>
      <c r="D351" s="7">
        <v>50902</v>
      </c>
      <c r="E351" s="7">
        <v>46694</v>
      </c>
      <c r="F351" s="7">
        <v>46771</v>
      </c>
      <c r="G351" s="7">
        <v>46119</v>
      </c>
      <c r="H351" s="7">
        <v>46789</v>
      </c>
      <c r="I351" s="7">
        <v>44606</v>
      </c>
      <c r="J351" s="7">
        <v>47781</v>
      </c>
      <c r="K351" s="7">
        <v>45357</v>
      </c>
      <c r="L351" s="7">
        <v>48367</v>
      </c>
      <c r="M351" s="7">
        <v>50601</v>
      </c>
      <c r="N351" s="7">
        <v>49322</v>
      </c>
      <c r="O351" s="7">
        <v>52148</v>
      </c>
      <c r="P351" s="7">
        <v>52170</v>
      </c>
      <c r="Q351" s="7">
        <v>52314</v>
      </c>
      <c r="R351" s="7">
        <v>52426</v>
      </c>
      <c r="S351" s="7">
        <v>52741</v>
      </c>
    </row>
    <row r="353" s="2" customFormat="1" ht="13.5">
      <c r="A353" s="1" t="s">
        <v>152</v>
      </c>
    </row>
    <row r="354" s="2" customFormat="1" ht="13.5">
      <c r="A354" s="3" t="s">
        <v>87</v>
      </c>
    </row>
    <row r="355" spans="1:2" s="2" customFormat="1" ht="13.5">
      <c r="A355" s="3" t="s">
        <v>88</v>
      </c>
      <c r="B355" s="4">
        <v>39986.85475694444</v>
      </c>
    </row>
    <row r="356" s="2" customFormat="1" ht="13.5">
      <c r="A356" s="3"/>
    </row>
    <row r="357" spans="1:2" s="2" customFormat="1" ht="13.5">
      <c r="A357" s="3" t="s">
        <v>89</v>
      </c>
      <c r="B357" s="2" t="s">
        <v>90</v>
      </c>
    </row>
    <row r="358" spans="1:2" s="2" customFormat="1" ht="13.5">
      <c r="A358" s="3" t="s">
        <v>91</v>
      </c>
      <c r="B358" s="2" t="s">
        <v>156</v>
      </c>
    </row>
    <row r="359" spans="1:2" s="2" customFormat="1" ht="13.5">
      <c r="A359" s="3" t="s">
        <v>93</v>
      </c>
      <c r="B359" s="2" t="s">
        <v>154</v>
      </c>
    </row>
    <row r="360" spans="1:2" s="2" customFormat="1" ht="13.5">
      <c r="A360" s="3" t="s">
        <v>95</v>
      </c>
      <c r="B360" s="2" t="s">
        <v>96</v>
      </c>
    </row>
    <row r="361" s="2" customFormat="1" ht="13.5">
      <c r="A361" s="3"/>
    </row>
    <row r="362" s="2" customFormat="1" ht="13.5">
      <c r="A362" s="3"/>
    </row>
    <row r="363" spans="1:19" s="2" customFormat="1" ht="13.5">
      <c r="A363" s="5" t="s">
        <v>97</v>
      </c>
      <c r="B363" s="6" t="s">
        <v>98</v>
      </c>
      <c r="C363" s="6" t="s">
        <v>99</v>
      </c>
      <c r="D363" s="6" t="s">
        <v>100</v>
      </c>
      <c r="E363" s="6" t="s">
        <v>101</v>
      </c>
      <c r="F363" s="6" t="s">
        <v>102</v>
      </c>
      <c r="G363" s="6" t="s">
        <v>103</v>
      </c>
      <c r="H363" s="6" t="s">
        <v>104</v>
      </c>
      <c r="I363" s="6" t="s">
        <v>105</v>
      </c>
      <c r="J363" s="6" t="s">
        <v>106</v>
      </c>
      <c r="K363" s="6" t="s">
        <v>107</v>
      </c>
      <c r="L363" s="6" t="s">
        <v>108</v>
      </c>
      <c r="M363" s="6" t="s">
        <v>109</v>
      </c>
      <c r="N363" s="6" t="s">
        <v>110</v>
      </c>
      <c r="O363" s="6" t="s">
        <v>111</v>
      </c>
      <c r="P363" s="6" t="s">
        <v>112</v>
      </c>
      <c r="Q363" s="6" t="s">
        <v>113</v>
      </c>
      <c r="R363" s="6" t="s">
        <v>114</v>
      </c>
      <c r="S363" s="6" t="s">
        <v>115</v>
      </c>
    </row>
    <row r="364" spans="1:19" s="2" customFormat="1" ht="13.5">
      <c r="A364" s="5" t="s">
        <v>116</v>
      </c>
      <c r="B364" s="7">
        <v>1003</v>
      </c>
      <c r="C364" s="7">
        <v>1148</v>
      </c>
      <c r="D364" s="7">
        <v>1156</v>
      </c>
      <c r="E364" s="7">
        <v>1260</v>
      </c>
      <c r="F364" s="7">
        <v>1561</v>
      </c>
      <c r="G364" s="7">
        <v>1550</v>
      </c>
      <c r="H364" s="7">
        <v>1462</v>
      </c>
      <c r="I364" s="7">
        <v>1458</v>
      </c>
      <c r="J364" s="7">
        <v>1419</v>
      </c>
      <c r="K364" s="7">
        <v>1368</v>
      </c>
      <c r="L364" s="7">
        <v>1111</v>
      </c>
      <c r="M364" s="7">
        <v>1062</v>
      </c>
      <c r="N364" s="7">
        <v>1167</v>
      </c>
      <c r="O364" s="7">
        <v>1224</v>
      </c>
      <c r="P364" s="7">
        <v>1250</v>
      </c>
      <c r="Q364" s="7">
        <v>1289</v>
      </c>
      <c r="R364" s="7">
        <v>1342</v>
      </c>
      <c r="S364" s="7">
        <v>1420</v>
      </c>
    </row>
    <row r="365" spans="1:19" s="2" customFormat="1" ht="13.5">
      <c r="A365" s="5" t="s">
        <v>117</v>
      </c>
      <c r="B365" s="7">
        <v>686</v>
      </c>
      <c r="C365" s="7">
        <v>718</v>
      </c>
      <c r="D365" s="7">
        <v>767</v>
      </c>
      <c r="E365" s="7">
        <v>608</v>
      </c>
      <c r="F365" s="7">
        <v>653</v>
      </c>
      <c r="G365" s="7">
        <v>757</v>
      </c>
      <c r="H365" s="7">
        <v>724</v>
      </c>
      <c r="I365" s="7">
        <v>624</v>
      </c>
      <c r="J365" s="7">
        <v>726</v>
      </c>
      <c r="K365" s="7">
        <v>724</v>
      </c>
      <c r="L365" s="7">
        <v>380</v>
      </c>
      <c r="M365" s="7">
        <v>319</v>
      </c>
      <c r="N365" s="7">
        <v>291</v>
      </c>
      <c r="O365" s="7">
        <v>354</v>
      </c>
      <c r="P365" s="7">
        <v>295</v>
      </c>
      <c r="Q365" s="7">
        <v>282</v>
      </c>
      <c r="R365" s="7">
        <v>373</v>
      </c>
      <c r="S365" s="7">
        <v>416</v>
      </c>
    </row>
    <row r="366" spans="1:19" s="2" customFormat="1" ht="13.5">
      <c r="A366" s="5" t="s">
        <v>118</v>
      </c>
      <c r="B366" s="7">
        <v>559</v>
      </c>
      <c r="C366" s="7">
        <v>1554</v>
      </c>
      <c r="D366" s="7">
        <v>1756</v>
      </c>
      <c r="E366" s="7">
        <v>1781</v>
      </c>
      <c r="F366" s="7">
        <v>1711</v>
      </c>
      <c r="G366" s="7">
        <v>1673</v>
      </c>
      <c r="H366" s="7">
        <v>1870</v>
      </c>
      <c r="I366" s="7">
        <v>1005</v>
      </c>
      <c r="J366" s="7">
        <v>546</v>
      </c>
      <c r="K366" s="7">
        <v>507</v>
      </c>
      <c r="L366" s="7">
        <v>424</v>
      </c>
      <c r="M366" s="7">
        <v>369</v>
      </c>
      <c r="N366" s="7">
        <v>369</v>
      </c>
      <c r="O366" s="7">
        <v>527</v>
      </c>
      <c r="P366" s="7">
        <v>391</v>
      </c>
      <c r="Q366" s="7">
        <v>397</v>
      </c>
      <c r="R366" s="7">
        <v>428</v>
      </c>
      <c r="S366" s="7">
        <v>345</v>
      </c>
    </row>
    <row r="367" spans="1:19" s="2" customFormat="1" ht="13.5">
      <c r="A367" s="5" t="s">
        <v>119</v>
      </c>
      <c r="B367" s="7">
        <v>353</v>
      </c>
      <c r="C367" s="7">
        <v>370</v>
      </c>
      <c r="D367" s="7">
        <v>401</v>
      </c>
      <c r="E367" s="7">
        <v>423</v>
      </c>
      <c r="F367" s="7">
        <v>463</v>
      </c>
      <c r="G367" s="7">
        <v>486</v>
      </c>
      <c r="H367" s="7">
        <v>504</v>
      </c>
      <c r="I367" s="7">
        <v>522</v>
      </c>
      <c r="J367" s="7">
        <v>550</v>
      </c>
      <c r="K367" s="7">
        <v>582</v>
      </c>
      <c r="L367" s="7">
        <v>606</v>
      </c>
      <c r="M367" s="7">
        <v>630</v>
      </c>
      <c r="N367" s="7">
        <v>602</v>
      </c>
      <c r="O367" s="7">
        <v>623</v>
      </c>
      <c r="P367" s="7">
        <v>651</v>
      </c>
      <c r="Q367" s="7">
        <v>653</v>
      </c>
      <c r="R367" s="7">
        <v>703</v>
      </c>
      <c r="S367" s="7">
        <v>710</v>
      </c>
    </row>
    <row r="368" spans="1:19" s="2" customFormat="1" ht="13.5">
      <c r="A368" s="5" t="s">
        <v>120</v>
      </c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1:19" s="2" customFormat="1" ht="13.5">
      <c r="A369" s="5" t="s">
        <v>121</v>
      </c>
      <c r="B369" s="7">
        <v>1744</v>
      </c>
      <c r="C369" s="7">
        <v>1705</v>
      </c>
      <c r="D369" s="7">
        <v>1770</v>
      </c>
      <c r="E369" s="7">
        <v>2119</v>
      </c>
      <c r="F369" s="7">
        <v>1990</v>
      </c>
      <c r="G369" s="7">
        <v>1794</v>
      </c>
      <c r="H369" s="7">
        <v>2102</v>
      </c>
      <c r="I369" s="7">
        <v>2096</v>
      </c>
      <c r="J369" s="7">
        <v>2041</v>
      </c>
      <c r="K369" s="7">
        <v>1786</v>
      </c>
      <c r="L369" s="7">
        <v>2089</v>
      </c>
      <c r="M369" s="7">
        <v>2047</v>
      </c>
      <c r="N369" s="7">
        <v>2145</v>
      </c>
      <c r="O369" s="7">
        <v>1830</v>
      </c>
      <c r="P369" s="7">
        <v>1854</v>
      </c>
      <c r="Q369" s="7">
        <v>1918</v>
      </c>
      <c r="R369" s="7">
        <v>1940</v>
      </c>
      <c r="S369" s="7">
        <v>1831</v>
      </c>
    </row>
    <row r="370" spans="1:19" s="2" customFormat="1" ht="13.5">
      <c r="A370" s="5" t="s">
        <v>122</v>
      </c>
      <c r="B370" s="7">
        <v>19810</v>
      </c>
      <c r="C370" s="7">
        <v>20287</v>
      </c>
      <c r="D370" s="7">
        <v>18748</v>
      </c>
      <c r="E370" s="7">
        <v>18182</v>
      </c>
      <c r="F370" s="7">
        <v>17653</v>
      </c>
      <c r="G370" s="7">
        <v>15192</v>
      </c>
      <c r="H370" s="7">
        <v>13553</v>
      </c>
      <c r="I370" s="7">
        <v>12321</v>
      </c>
      <c r="J370" s="7">
        <v>11997</v>
      </c>
      <c r="K370" s="7">
        <v>10436</v>
      </c>
      <c r="L370" s="7">
        <v>9989</v>
      </c>
      <c r="M370" s="7">
        <v>9701</v>
      </c>
      <c r="N370" s="7">
        <v>10607</v>
      </c>
      <c r="O370" s="7">
        <v>15480</v>
      </c>
      <c r="P370" s="7">
        <v>14372</v>
      </c>
      <c r="Q370" s="7">
        <v>12473</v>
      </c>
      <c r="R370" s="7">
        <v>12396</v>
      </c>
      <c r="S370" s="7">
        <v>14189</v>
      </c>
    </row>
    <row r="371" spans="1:19" s="2" customFormat="1" ht="13.5">
      <c r="A371" s="5" t="s">
        <v>123</v>
      </c>
      <c r="B371" s="7">
        <v>144</v>
      </c>
      <c r="C371" s="7">
        <v>180</v>
      </c>
      <c r="D371" s="7">
        <v>220</v>
      </c>
      <c r="E371" s="7">
        <v>247</v>
      </c>
      <c r="F371" s="7">
        <v>280</v>
      </c>
      <c r="G371" s="7">
        <v>337</v>
      </c>
      <c r="H371" s="7">
        <v>471</v>
      </c>
      <c r="I371" s="7">
        <v>495</v>
      </c>
      <c r="J371" s="7">
        <v>600</v>
      </c>
      <c r="K371" s="7">
        <v>699</v>
      </c>
      <c r="L371" s="7">
        <v>741</v>
      </c>
      <c r="M371" s="7">
        <v>720</v>
      </c>
      <c r="N371" s="7">
        <v>734</v>
      </c>
      <c r="O371" s="7">
        <v>762</v>
      </c>
      <c r="P371" s="7">
        <v>812</v>
      </c>
      <c r="Q371" s="7">
        <v>847</v>
      </c>
      <c r="R371" s="7">
        <v>817</v>
      </c>
      <c r="S371" s="7">
        <v>811</v>
      </c>
    </row>
    <row r="372" spans="1:19" s="2" customFormat="1" ht="13.5">
      <c r="A372" s="5" t="s">
        <v>124</v>
      </c>
      <c r="B372" s="7">
        <v>86</v>
      </c>
      <c r="C372" s="7">
        <v>66</v>
      </c>
      <c r="D372" s="7">
        <v>31</v>
      </c>
      <c r="E372" s="7">
        <v>29</v>
      </c>
      <c r="F372" s="7">
        <v>98</v>
      </c>
      <c r="G372" s="7">
        <v>67</v>
      </c>
      <c r="H372" s="7">
        <v>63</v>
      </c>
      <c r="I372" s="7">
        <v>38</v>
      </c>
      <c r="J372" s="7">
        <v>33</v>
      </c>
      <c r="K372" s="7">
        <v>19</v>
      </c>
      <c r="L372" s="7">
        <v>27</v>
      </c>
      <c r="M372" s="7">
        <v>32</v>
      </c>
      <c r="N372" s="7">
        <v>46</v>
      </c>
      <c r="O372" s="7">
        <v>36</v>
      </c>
      <c r="P372" s="7">
        <v>27</v>
      </c>
      <c r="Q372" s="7">
        <v>26</v>
      </c>
      <c r="R372" s="7">
        <v>20</v>
      </c>
      <c r="S372" s="7">
        <v>31</v>
      </c>
    </row>
    <row r="373" spans="1:19" s="2" customFormat="1" ht="13.5">
      <c r="A373" s="5" t="s">
        <v>125</v>
      </c>
      <c r="B373" s="7">
        <v>659</v>
      </c>
      <c r="C373" s="7">
        <v>692</v>
      </c>
      <c r="D373" s="7">
        <v>773</v>
      </c>
      <c r="E373" s="7">
        <v>861</v>
      </c>
      <c r="F373" s="7">
        <v>1443</v>
      </c>
      <c r="G373" s="7">
        <v>2586</v>
      </c>
      <c r="H373" s="7">
        <v>2120</v>
      </c>
      <c r="I373" s="7">
        <v>2662</v>
      </c>
      <c r="J373" s="7">
        <v>2922</v>
      </c>
      <c r="K373" s="7">
        <v>4471</v>
      </c>
      <c r="L373" s="7">
        <v>3601</v>
      </c>
      <c r="M373" s="7">
        <v>3443</v>
      </c>
      <c r="N373" s="7">
        <v>4013</v>
      </c>
      <c r="O373" s="7">
        <v>4134</v>
      </c>
      <c r="P373" s="7">
        <v>4525</v>
      </c>
      <c r="Q373" s="7">
        <v>4512</v>
      </c>
      <c r="R373" s="7">
        <v>4875</v>
      </c>
      <c r="S373" s="7">
        <v>4935</v>
      </c>
    </row>
    <row r="374" spans="1:19" s="2" customFormat="1" ht="13.5">
      <c r="A374" s="5" t="s">
        <v>126</v>
      </c>
      <c r="B374" s="7">
        <v>53137</v>
      </c>
      <c r="C374" s="7">
        <v>53408</v>
      </c>
      <c r="D374" s="7">
        <v>55427</v>
      </c>
      <c r="E374" s="7">
        <v>57003</v>
      </c>
      <c r="F374" s="7">
        <v>53779</v>
      </c>
      <c r="G374" s="7">
        <v>48657</v>
      </c>
      <c r="H374" s="7">
        <v>48556</v>
      </c>
      <c r="I374" s="7">
        <v>49767</v>
      </c>
      <c r="J374" s="7">
        <v>51223</v>
      </c>
      <c r="K374" s="7">
        <v>52316</v>
      </c>
      <c r="L374" s="7">
        <v>39479</v>
      </c>
      <c r="M374" s="7">
        <v>39655</v>
      </c>
      <c r="N374" s="7">
        <v>41763</v>
      </c>
      <c r="O374" s="7">
        <v>50926</v>
      </c>
      <c r="P374" s="7">
        <v>53457</v>
      </c>
      <c r="Q374" s="7">
        <v>53029</v>
      </c>
      <c r="R374" s="7">
        <v>50637</v>
      </c>
      <c r="S374" s="7">
        <v>52778</v>
      </c>
    </row>
    <row r="375" spans="1:19" s="2" customFormat="1" ht="13.5">
      <c r="A375" s="5" t="s">
        <v>127</v>
      </c>
      <c r="B375" s="7">
        <v>1325</v>
      </c>
      <c r="C375" s="7">
        <v>1176</v>
      </c>
      <c r="D375" s="7">
        <v>1118</v>
      </c>
      <c r="E375" s="7">
        <v>1326</v>
      </c>
      <c r="F375" s="7">
        <v>1435</v>
      </c>
      <c r="G375" s="7">
        <v>1425</v>
      </c>
      <c r="H375" s="7">
        <v>1486</v>
      </c>
      <c r="I375" s="7">
        <v>1690</v>
      </c>
      <c r="J375" s="7">
        <v>1793</v>
      </c>
      <c r="K375" s="7">
        <v>1875</v>
      </c>
      <c r="L375" s="7">
        <v>1634</v>
      </c>
      <c r="M375" s="7">
        <v>1634</v>
      </c>
      <c r="N375" s="7">
        <v>1768</v>
      </c>
      <c r="O375" s="7">
        <v>1707</v>
      </c>
      <c r="P375" s="7">
        <v>1654</v>
      </c>
      <c r="Q375" s="7">
        <v>1489</v>
      </c>
      <c r="R375" s="7">
        <v>1762</v>
      </c>
      <c r="S375" s="7">
        <v>1656</v>
      </c>
    </row>
    <row r="376" spans="1:19" s="2" customFormat="1" ht="13.5">
      <c r="A376" s="5" t="s">
        <v>128</v>
      </c>
      <c r="B376" s="7">
        <v>4678</v>
      </c>
      <c r="C376" s="7">
        <v>4679</v>
      </c>
      <c r="D376" s="7">
        <v>3865</v>
      </c>
      <c r="E376" s="7">
        <v>4248</v>
      </c>
      <c r="F376" s="7">
        <v>3848</v>
      </c>
      <c r="G376" s="7">
        <v>4349</v>
      </c>
      <c r="H376" s="7">
        <v>4550</v>
      </c>
      <c r="I376" s="7">
        <v>5108</v>
      </c>
      <c r="J376" s="7">
        <v>5609</v>
      </c>
      <c r="K376" s="7">
        <v>5669</v>
      </c>
      <c r="L376" s="7">
        <v>4166</v>
      </c>
      <c r="M376" s="7">
        <v>4369</v>
      </c>
      <c r="N376" s="7">
        <v>4380</v>
      </c>
      <c r="O376" s="7">
        <v>4507</v>
      </c>
      <c r="P376" s="7">
        <v>4647</v>
      </c>
      <c r="Q376" s="7">
        <v>5228</v>
      </c>
      <c r="R376" s="7">
        <v>2758</v>
      </c>
      <c r="S376" s="7">
        <v>2812</v>
      </c>
    </row>
    <row r="377" spans="1:19" s="2" customFormat="1" ht="13.5">
      <c r="A377" s="5" t="s">
        <v>129</v>
      </c>
      <c r="B377" s="7">
        <v>52</v>
      </c>
      <c r="C377" s="7">
        <v>185</v>
      </c>
      <c r="D377" s="7">
        <v>245</v>
      </c>
      <c r="E377" s="7">
        <v>222</v>
      </c>
      <c r="F377" s="7">
        <v>268</v>
      </c>
      <c r="G377" s="7">
        <v>196</v>
      </c>
      <c r="H377" s="7">
        <v>173</v>
      </c>
      <c r="I377" s="7">
        <v>186</v>
      </c>
      <c r="J377" s="7">
        <v>172</v>
      </c>
      <c r="K377" s="7">
        <v>180</v>
      </c>
      <c r="L377" s="7">
        <v>259</v>
      </c>
      <c r="M377" s="7">
        <v>168</v>
      </c>
      <c r="N377" s="7">
        <v>181</v>
      </c>
      <c r="O377" s="7">
        <v>166</v>
      </c>
      <c r="P377" s="7">
        <v>166</v>
      </c>
      <c r="Q377" s="7">
        <v>138</v>
      </c>
      <c r="R377" s="7">
        <v>109</v>
      </c>
      <c r="S377" s="7">
        <v>70</v>
      </c>
    </row>
    <row r="378" spans="1:19" s="2" customFormat="1" ht="13.5">
      <c r="A378" s="5" t="s">
        <v>130</v>
      </c>
      <c r="B378" s="7">
        <v>233</v>
      </c>
      <c r="C378" s="7">
        <v>239</v>
      </c>
      <c r="D378" s="7">
        <v>245</v>
      </c>
      <c r="E378" s="7">
        <v>251</v>
      </c>
      <c r="F378" s="7">
        <v>257</v>
      </c>
      <c r="G378" s="7">
        <v>257</v>
      </c>
      <c r="H378" s="7">
        <v>281</v>
      </c>
      <c r="I378" s="7">
        <v>201</v>
      </c>
      <c r="J378" s="7">
        <v>154</v>
      </c>
      <c r="K378" s="7">
        <v>116</v>
      </c>
      <c r="L378" s="7">
        <v>94</v>
      </c>
      <c r="M378" s="7">
        <v>90</v>
      </c>
      <c r="N378" s="7">
        <v>125</v>
      </c>
      <c r="O378" s="7">
        <v>85</v>
      </c>
      <c r="P378" s="7">
        <v>60</v>
      </c>
      <c r="Q378" s="7">
        <v>75</v>
      </c>
      <c r="R378" s="7">
        <v>66</v>
      </c>
      <c r="S378" s="7">
        <v>46</v>
      </c>
    </row>
    <row r="379" spans="1:19" s="2" customFormat="1" ht="13.5">
      <c r="A379" s="5" t="s">
        <v>131</v>
      </c>
      <c r="B379" s="7">
        <v>48</v>
      </c>
      <c r="C379" s="7">
        <v>46</v>
      </c>
      <c r="D379" s="7">
        <v>49</v>
      </c>
      <c r="E379" s="7">
        <v>57</v>
      </c>
      <c r="F379" s="7">
        <v>61</v>
      </c>
      <c r="G379" s="7">
        <v>66</v>
      </c>
      <c r="H379" s="7">
        <v>67</v>
      </c>
      <c r="I379" s="7">
        <v>83</v>
      </c>
      <c r="J379" s="7">
        <v>105</v>
      </c>
      <c r="K379" s="7">
        <v>108</v>
      </c>
      <c r="L379" s="7">
        <v>125</v>
      </c>
      <c r="M379" s="7">
        <v>130</v>
      </c>
      <c r="N379" s="7">
        <v>126</v>
      </c>
      <c r="O379" s="7">
        <v>118</v>
      </c>
      <c r="P379" s="7">
        <v>117</v>
      </c>
      <c r="Q379" s="7">
        <v>112</v>
      </c>
      <c r="R379" s="7">
        <v>207</v>
      </c>
      <c r="S379" s="7">
        <v>251</v>
      </c>
    </row>
    <row r="380" spans="1:19" s="2" customFormat="1" ht="13.5">
      <c r="A380" s="5" t="s">
        <v>132</v>
      </c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1:19" s="2" customFormat="1" ht="13.5">
      <c r="A381" s="5" t="s">
        <v>133</v>
      </c>
      <c r="B381" s="7">
        <v>3865</v>
      </c>
      <c r="C381" s="7">
        <v>4440</v>
      </c>
      <c r="D381" s="7">
        <v>4442</v>
      </c>
      <c r="E381" s="7">
        <v>5146</v>
      </c>
      <c r="F381" s="7">
        <v>5433</v>
      </c>
      <c r="G381" s="7">
        <v>6170</v>
      </c>
      <c r="H381" s="7">
        <v>6739</v>
      </c>
      <c r="I381" s="7">
        <v>8176</v>
      </c>
      <c r="J381" s="7">
        <v>9274</v>
      </c>
      <c r="K381" s="7">
        <v>10030</v>
      </c>
      <c r="L381" s="7">
        <v>0</v>
      </c>
      <c r="M381" s="7">
        <v>0</v>
      </c>
      <c r="N381" s="7">
        <v>63</v>
      </c>
      <c r="O381" s="7">
        <v>2914</v>
      </c>
      <c r="P381" s="7">
        <v>6151</v>
      </c>
      <c r="Q381" s="7">
        <v>6452</v>
      </c>
      <c r="R381" s="7">
        <v>5759</v>
      </c>
      <c r="S381" s="7">
        <v>6075</v>
      </c>
    </row>
    <row r="382" spans="1:19" s="2" customFormat="1" ht="13.5">
      <c r="A382" s="5" t="s">
        <v>134</v>
      </c>
      <c r="B382" s="7">
        <v>58</v>
      </c>
      <c r="C382" s="7">
        <v>49</v>
      </c>
      <c r="D382" s="7">
        <v>34</v>
      </c>
      <c r="E382" s="7">
        <v>14</v>
      </c>
      <c r="F382" s="7">
        <v>14</v>
      </c>
      <c r="G382" s="7">
        <v>16</v>
      </c>
      <c r="H382" s="7">
        <v>15</v>
      </c>
      <c r="I382" s="7">
        <v>11</v>
      </c>
      <c r="J382" s="7">
        <v>11</v>
      </c>
      <c r="K382" s="7">
        <v>10</v>
      </c>
      <c r="L382" s="7">
        <v>9</v>
      </c>
      <c r="M382" s="7">
        <v>22</v>
      </c>
      <c r="N382" s="7">
        <v>27</v>
      </c>
      <c r="O382" s="7">
        <v>26</v>
      </c>
      <c r="P382" s="7">
        <v>36</v>
      </c>
      <c r="Q382" s="7">
        <v>33</v>
      </c>
      <c r="R382" s="7">
        <v>25</v>
      </c>
      <c r="S382" s="7">
        <v>23</v>
      </c>
    </row>
    <row r="383" spans="1:19" s="2" customFormat="1" ht="13.5">
      <c r="A383" s="5" t="s">
        <v>135</v>
      </c>
      <c r="B383" s="7">
        <v>168</v>
      </c>
      <c r="C383" s="7">
        <v>170</v>
      </c>
      <c r="D383" s="7">
        <v>176</v>
      </c>
      <c r="E383" s="7">
        <v>178</v>
      </c>
      <c r="F383" s="7">
        <v>151</v>
      </c>
      <c r="G383" s="7">
        <v>106</v>
      </c>
      <c r="H383" s="7">
        <v>98</v>
      </c>
      <c r="I383" s="7">
        <v>74</v>
      </c>
      <c r="J383" s="7">
        <v>41</v>
      </c>
      <c r="K383" s="7">
        <v>42</v>
      </c>
      <c r="L383" s="7">
        <v>47</v>
      </c>
      <c r="M383" s="7">
        <v>59</v>
      </c>
      <c r="N383" s="7">
        <v>66</v>
      </c>
      <c r="O383" s="7">
        <v>84</v>
      </c>
      <c r="P383" s="7">
        <v>97</v>
      </c>
      <c r="Q383" s="7">
        <v>110</v>
      </c>
      <c r="R383" s="7">
        <v>117</v>
      </c>
      <c r="S383" s="7">
        <v>99</v>
      </c>
    </row>
    <row r="384" spans="1:19" s="2" customFormat="1" ht="13.5">
      <c r="A384" s="5" t="s">
        <v>136</v>
      </c>
      <c r="B384" s="7">
        <v>133</v>
      </c>
      <c r="C384" s="7">
        <v>117</v>
      </c>
      <c r="D384" s="7">
        <v>112</v>
      </c>
      <c r="E384" s="7">
        <v>47</v>
      </c>
      <c r="F384" s="7">
        <v>32</v>
      </c>
      <c r="G384" s="7">
        <v>71</v>
      </c>
      <c r="H384" s="7">
        <v>65</v>
      </c>
      <c r="I384" s="7">
        <v>47</v>
      </c>
      <c r="J384" s="7">
        <v>19</v>
      </c>
      <c r="K384" s="7">
        <v>21</v>
      </c>
      <c r="L384" s="7">
        <v>20</v>
      </c>
      <c r="M384" s="7">
        <v>19</v>
      </c>
      <c r="N384" s="7">
        <v>20</v>
      </c>
      <c r="O384" s="7">
        <v>26</v>
      </c>
      <c r="P384" s="7">
        <v>21</v>
      </c>
      <c r="Q384" s="7">
        <v>23</v>
      </c>
      <c r="R384" s="7">
        <v>20</v>
      </c>
      <c r="S384" s="7">
        <v>19</v>
      </c>
    </row>
    <row r="385" spans="1:19" s="2" customFormat="1" ht="13.5">
      <c r="A385" s="5" t="s">
        <v>137</v>
      </c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1:19" s="2" customFormat="1" ht="13.5">
      <c r="A386" s="5" t="s">
        <v>138</v>
      </c>
      <c r="B386" s="7">
        <v>2875</v>
      </c>
      <c r="C386" s="7">
        <v>2911</v>
      </c>
      <c r="D386" s="7">
        <v>3082</v>
      </c>
      <c r="E386" s="7">
        <v>3324</v>
      </c>
      <c r="F386" s="7">
        <v>2965</v>
      </c>
      <c r="G386" s="7">
        <v>2869</v>
      </c>
      <c r="H386" s="7">
        <v>3097</v>
      </c>
      <c r="I386" s="7">
        <v>3178</v>
      </c>
      <c r="J386" s="7">
        <v>3343</v>
      </c>
      <c r="K386" s="7">
        <v>3278</v>
      </c>
      <c r="L386" s="7">
        <v>3243</v>
      </c>
      <c r="M386" s="7">
        <v>3277</v>
      </c>
      <c r="N386" s="7">
        <v>3235</v>
      </c>
      <c r="O386" s="7">
        <v>3287</v>
      </c>
      <c r="P386" s="7">
        <v>3112</v>
      </c>
      <c r="Q386" s="7">
        <v>3186</v>
      </c>
      <c r="R386" s="7">
        <v>3017</v>
      </c>
      <c r="S386" s="7">
        <v>3116</v>
      </c>
    </row>
    <row r="387" spans="1:19" s="2" customFormat="1" ht="13.5">
      <c r="A387" s="5" t="s">
        <v>139</v>
      </c>
      <c r="B387" s="7">
        <v>23</v>
      </c>
      <c r="C387" s="7">
        <v>22</v>
      </c>
      <c r="D387" s="7">
        <v>25</v>
      </c>
      <c r="E387" s="7">
        <v>26</v>
      </c>
      <c r="F387" s="7">
        <v>50</v>
      </c>
      <c r="G387" s="7">
        <v>58</v>
      </c>
      <c r="H387" s="7">
        <v>65</v>
      </c>
      <c r="I387" s="7">
        <v>53</v>
      </c>
      <c r="J387" s="7">
        <v>54</v>
      </c>
      <c r="K387" s="7">
        <v>67</v>
      </c>
      <c r="L387" s="7">
        <v>56</v>
      </c>
      <c r="M387" s="7">
        <v>70</v>
      </c>
      <c r="N387" s="7">
        <v>62</v>
      </c>
      <c r="O387" s="7">
        <v>76</v>
      </c>
      <c r="P387" s="7">
        <v>86</v>
      </c>
      <c r="Q387" s="7">
        <v>82</v>
      </c>
      <c r="R387" s="7">
        <v>95</v>
      </c>
      <c r="S387" s="7">
        <v>85</v>
      </c>
    </row>
    <row r="388" spans="1:19" s="2" customFormat="1" ht="13.5">
      <c r="A388" s="5" t="s">
        <v>140</v>
      </c>
      <c r="B388" s="7">
        <v>8548</v>
      </c>
      <c r="C388" s="7">
        <v>8226</v>
      </c>
      <c r="D388" s="7">
        <v>8026</v>
      </c>
      <c r="E388" s="7">
        <v>8223</v>
      </c>
      <c r="F388" s="7">
        <v>7768</v>
      </c>
      <c r="G388" s="7">
        <v>2652</v>
      </c>
      <c r="H388" s="7">
        <v>2343</v>
      </c>
      <c r="I388" s="7">
        <v>2315</v>
      </c>
      <c r="J388" s="7">
        <v>1918</v>
      </c>
      <c r="K388" s="7">
        <v>1943</v>
      </c>
      <c r="L388" s="7">
        <v>1804</v>
      </c>
      <c r="M388" s="7">
        <v>1816</v>
      </c>
      <c r="N388" s="7">
        <v>1945</v>
      </c>
      <c r="O388" s="7">
        <v>2381</v>
      </c>
      <c r="P388" s="7">
        <v>2065</v>
      </c>
      <c r="Q388" s="7">
        <v>2074</v>
      </c>
      <c r="R388" s="7">
        <v>2271</v>
      </c>
      <c r="S388" s="7">
        <v>1873</v>
      </c>
    </row>
    <row r="389" spans="1:19" s="2" customFormat="1" ht="13.5">
      <c r="A389" s="5" t="s">
        <v>141</v>
      </c>
      <c r="B389" s="7">
        <v>296</v>
      </c>
      <c r="C389" s="7">
        <v>349</v>
      </c>
      <c r="D389" s="7">
        <v>322</v>
      </c>
      <c r="E389" s="7">
        <v>426</v>
      </c>
      <c r="F389" s="7">
        <v>460</v>
      </c>
      <c r="G389" s="7">
        <v>598</v>
      </c>
      <c r="H389" s="7">
        <v>598</v>
      </c>
      <c r="I389" s="7">
        <v>720</v>
      </c>
      <c r="J389" s="7">
        <v>733</v>
      </c>
      <c r="K389" s="7">
        <v>801</v>
      </c>
      <c r="L389" s="7">
        <v>846</v>
      </c>
      <c r="M389" s="7">
        <v>841</v>
      </c>
      <c r="N389" s="7">
        <v>913</v>
      </c>
      <c r="O389" s="7">
        <v>979</v>
      </c>
      <c r="P389" s="7">
        <v>1118</v>
      </c>
      <c r="Q389" s="7">
        <v>1182</v>
      </c>
      <c r="R389" s="7">
        <v>1213</v>
      </c>
      <c r="S389" s="7">
        <v>1359</v>
      </c>
    </row>
    <row r="390" spans="1:19" s="2" customFormat="1" ht="13.5">
      <c r="A390" s="5" t="s">
        <v>142</v>
      </c>
      <c r="B390" s="7">
        <v>1591</v>
      </c>
      <c r="C390" s="7">
        <v>85</v>
      </c>
      <c r="D390" s="7">
        <v>2962</v>
      </c>
      <c r="E390" s="7">
        <v>2664</v>
      </c>
      <c r="F390" s="7">
        <v>1012</v>
      </c>
      <c r="G390" s="7">
        <v>729</v>
      </c>
      <c r="H390" s="7">
        <v>635</v>
      </c>
      <c r="I390" s="7">
        <v>611</v>
      </c>
      <c r="J390" s="7">
        <v>542</v>
      </c>
      <c r="K390" s="7">
        <v>570</v>
      </c>
      <c r="L390" s="7">
        <v>452</v>
      </c>
      <c r="M390" s="7">
        <v>429</v>
      </c>
      <c r="N390" s="7">
        <v>537</v>
      </c>
      <c r="O390" s="7">
        <v>559</v>
      </c>
      <c r="P390" s="7">
        <v>723</v>
      </c>
      <c r="Q390" s="7">
        <v>618</v>
      </c>
      <c r="R390" s="7">
        <v>702</v>
      </c>
      <c r="S390" s="7">
        <v>813</v>
      </c>
    </row>
    <row r="391" spans="1:19" s="2" customFormat="1" ht="13.5">
      <c r="A391" s="5" t="s">
        <v>143</v>
      </c>
      <c r="B391" s="7">
        <v>289</v>
      </c>
      <c r="C391" s="7">
        <v>329</v>
      </c>
      <c r="D391" s="7">
        <v>681</v>
      </c>
      <c r="E391" s="7">
        <v>745</v>
      </c>
      <c r="F391" s="7">
        <v>789</v>
      </c>
      <c r="G391" s="7">
        <v>781</v>
      </c>
      <c r="H391" s="7">
        <v>822</v>
      </c>
      <c r="I391" s="7">
        <v>840</v>
      </c>
      <c r="J391" s="7">
        <v>834</v>
      </c>
      <c r="K391" s="7">
        <v>957</v>
      </c>
      <c r="L391" s="7">
        <v>968</v>
      </c>
      <c r="M391" s="7">
        <v>984</v>
      </c>
      <c r="N391" s="7">
        <v>973</v>
      </c>
      <c r="O391" s="7">
        <v>1228</v>
      </c>
      <c r="P391" s="7">
        <v>1285</v>
      </c>
      <c r="Q391" s="7">
        <v>1398</v>
      </c>
      <c r="R391" s="7">
        <v>1208</v>
      </c>
      <c r="S391" s="7">
        <v>1196</v>
      </c>
    </row>
    <row r="392" spans="1:19" s="2" customFormat="1" ht="13.5">
      <c r="A392" s="5" t="s">
        <v>144</v>
      </c>
      <c r="B392" s="7">
        <v>213</v>
      </c>
      <c r="C392" s="7">
        <v>156</v>
      </c>
      <c r="D392" s="7">
        <v>220</v>
      </c>
      <c r="E392" s="7">
        <v>213</v>
      </c>
      <c r="F392" s="7">
        <v>207</v>
      </c>
      <c r="G392" s="7">
        <v>212</v>
      </c>
      <c r="H392" s="7">
        <v>199</v>
      </c>
      <c r="I392" s="7">
        <v>80</v>
      </c>
      <c r="J392" s="7">
        <v>125</v>
      </c>
      <c r="K392" s="7">
        <v>93</v>
      </c>
      <c r="L392" s="7">
        <v>92</v>
      </c>
      <c r="M392" s="7">
        <v>87</v>
      </c>
      <c r="N392" s="7">
        <v>58</v>
      </c>
      <c r="O392" s="7">
        <v>52</v>
      </c>
      <c r="P392" s="7">
        <v>58</v>
      </c>
      <c r="Q392" s="7">
        <v>57</v>
      </c>
      <c r="R392" s="7">
        <v>49</v>
      </c>
      <c r="S392" s="7">
        <v>47</v>
      </c>
    </row>
    <row r="393" spans="1:19" s="2" customFormat="1" ht="13.5">
      <c r="A393" s="5" t="s">
        <v>145</v>
      </c>
      <c r="B393" s="7">
        <v>439</v>
      </c>
      <c r="C393" s="7">
        <v>415</v>
      </c>
      <c r="D393" s="7">
        <v>395</v>
      </c>
      <c r="E393" s="7">
        <v>327</v>
      </c>
      <c r="F393" s="7">
        <v>324</v>
      </c>
      <c r="G393" s="7">
        <v>344</v>
      </c>
      <c r="H393" s="7">
        <v>364</v>
      </c>
      <c r="I393" s="7">
        <v>397</v>
      </c>
      <c r="J393" s="7">
        <v>292</v>
      </c>
      <c r="K393" s="7">
        <v>280</v>
      </c>
      <c r="L393" s="7">
        <v>307</v>
      </c>
      <c r="M393" s="7">
        <v>445</v>
      </c>
      <c r="N393" s="7">
        <v>335</v>
      </c>
      <c r="O393" s="7">
        <v>415</v>
      </c>
      <c r="P393" s="7">
        <v>367</v>
      </c>
      <c r="Q393" s="7">
        <v>373</v>
      </c>
      <c r="R393" s="7">
        <v>413</v>
      </c>
      <c r="S393" s="7">
        <v>415</v>
      </c>
    </row>
    <row r="394" spans="1:19" s="2" customFormat="1" ht="13.5">
      <c r="A394" s="5" t="s">
        <v>146</v>
      </c>
      <c r="B394" s="7">
        <v>1218</v>
      </c>
      <c r="C394" s="7">
        <v>1218</v>
      </c>
      <c r="D394" s="7">
        <v>1228</v>
      </c>
      <c r="E394" s="7">
        <v>1531</v>
      </c>
      <c r="F394" s="7">
        <v>1577</v>
      </c>
      <c r="G394" s="7">
        <v>1891</v>
      </c>
      <c r="H394" s="7">
        <v>1966</v>
      </c>
      <c r="I394" s="7">
        <v>2354</v>
      </c>
      <c r="J394" s="7">
        <v>2810</v>
      </c>
      <c r="K394" s="7">
        <v>3157</v>
      </c>
      <c r="L394" s="7">
        <v>3355</v>
      </c>
      <c r="M394" s="7">
        <v>3506</v>
      </c>
      <c r="N394" s="7">
        <v>4037</v>
      </c>
      <c r="O394" s="7">
        <v>4421</v>
      </c>
      <c r="P394" s="7">
        <v>4445</v>
      </c>
      <c r="Q394" s="7">
        <v>3526</v>
      </c>
      <c r="R394" s="7">
        <v>3091</v>
      </c>
      <c r="S394" s="7">
        <v>3216</v>
      </c>
    </row>
    <row r="395" spans="1:19" s="2" customFormat="1" ht="13.5">
      <c r="A395" s="5" t="s">
        <v>147</v>
      </c>
      <c r="B395" s="7">
        <v>3634</v>
      </c>
      <c r="C395" s="7">
        <v>3485</v>
      </c>
      <c r="D395" s="7">
        <v>4230</v>
      </c>
      <c r="E395" s="7">
        <v>4506</v>
      </c>
      <c r="F395" s="7">
        <v>3366</v>
      </c>
      <c r="G395" s="7">
        <v>3860</v>
      </c>
      <c r="H395" s="7">
        <v>4659</v>
      </c>
      <c r="I395" s="7">
        <v>5351</v>
      </c>
      <c r="J395" s="7">
        <v>5975</v>
      </c>
      <c r="K395" s="7">
        <v>6331</v>
      </c>
      <c r="L395" s="7">
        <v>7052</v>
      </c>
      <c r="M395" s="7">
        <v>7592</v>
      </c>
      <c r="N395" s="7">
        <v>7637</v>
      </c>
      <c r="O395" s="7">
        <v>8046</v>
      </c>
      <c r="P395" s="7">
        <v>8253</v>
      </c>
      <c r="Q395" s="7">
        <v>8738</v>
      </c>
      <c r="R395" s="7">
        <v>8750</v>
      </c>
      <c r="S395" s="7">
        <v>8929</v>
      </c>
    </row>
    <row r="400" s="2" customFormat="1" ht="13.5">
      <c r="A400" s="1" t="s">
        <v>160</v>
      </c>
    </row>
    <row r="401" spans="1:2" s="2" customFormat="1" ht="13.5">
      <c r="A401" s="59" t="s">
        <v>162</v>
      </c>
      <c r="B401" s="2" t="s">
        <v>161</v>
      </c>
    </row>
    <row r="402" spans="1:2" s="2" customFormat="1" ht="13.5">
      <c r="A402" s="3"/>
      <c r="B402" s="4"/>
    </row>
    <row r="403" s="55" customFormat="1" ht="12.75"/>
    <row r="404" spans="1:19" s="55" customFormat="1" ht="12.75">
      <c r="A404" s="56" t="s">
        <v>97</v>
      </c>
      <c r="B404" s="56" t="s">
        <v>98</v>
      </c>
      <c r="C404" s="56" t="s">
        <v>99</v>
      </c>
      <c r="D404" s="56" t="s">
        <v>100</v>
      </c>
      <c r="E404" s="56" t="s">
        <v>101</v>
      </c>
      <c r="F404" s="56" t="s">
        <v>102</v>
      </c>
      <c r="G404" s="56" t="s">
        <v>103</v>
      </c>
      <c r="H404" s="56" t="s">
        <v>104</v>
      </c>
      <c r="I404" s="56" t="s">
        <v>105</v>
      </c>
      <c r="J404" s="56" t="s">
        <v>106</v>
      </c>
      <c r="K404" s="56" t="s">
        <v>107</v>
      </c>
      <c r="L404" s="56" t="s">
        <v>108</v>
      </c>
      <c r="M404" s="56" t="s">
        <v>109</v>
      </c>
      <c r="N404" s="56" t="s">
        <v>110</v>
      </c>
      <c r="O404" s="56" t="s">
        <v>111</v>
      </c>
      <c r="P404" s="56" t="s">
        <v>112</v>
      </c>
      <c r="Q404" s="56" t="s">
        <v>113</v>
      </c>
      <c r="R404" s="56" t="s">
        <v>114</v>
      </c>
      <c r="S404" s="60" t="s">
        <v>115</v>
      </c>
    </row>
    <row r="405" spans="1:36" s="55" customFormat="1" ht="12.75">
      <c r="A405" s="56" t="s">
        <v>39</v>
      </c>
      <c r="B405" s="57">
        <v>347</v>
      </c>
      <c r="C405" s="57">
        <v>391</v>
      </c>
      <c r="D405" s="57">
        <v>383</v>
      </c>
      <c r="E405" s="57">
        <v>427</v>
      </c>
      <c r="F405" s="57">
        <v>385</v>
      </c>
      <c r="G405" s="57">
        <v>439</v>
      </c>
      <c r="H405" s="57">
        <v>525</v>
      </c>
      <c r="I405" s="57">
        <v>534</v>
      </c>
      <c r="J405" s="57">
        <v>533</v>
      </c>
      <c r="K405" s="57">
        <v>453</v>
      </c>
      <c r="L405" s="57">
        <v>559</v>
      </c>
      <c r="M405" s="57">
        <v>577</v>
      </c>
      <c r="N405" s="57">
        <v>625</v>
      </c>
      <c r="O405" s="57">
        <v>607</v>
      </c>
      <c r="P405" s="57">
        <v>591</v>
      </c>
      <c r="Q405" s="57">
        <v>663</v>
      </c>
      <c r="R405" s="57">
        <v>625</v>
      </c>
      <c r="S405" s="61">
        <v>576</v>
      </c>
      <c r="T405" s="63"/>
      <c r="V405" s="63"/>
      <c r="X405" s="63"/>
      <c r="Z405" s="63"/>
      <c r="AB405" s="63"/>
      <c r="AD405" s="63"/>
      <c r="AF405" s="63"/>
      <c r="AH405" s="63"/>
      <c r="AJ405" s="63"/>
    </row>
    <row r="406" spans="1:36" s="55" customFormat="1" ht="12.75">
      <c r="A406" s="56" t="s">
        <v>5</v>
      </c>
      <c r="B406" s="57">
        <v>10</v>
      </c>
      <c r="C406" s="57">
        <v>12</v>
      </c>
      <c r="D406" s="57">
        <v>9</v>
      </c>
      <c r="E406" s="57">
        <v>8</v>
      </c>
      <c r="F406" s="57">
        <v>6</v>
      </c>
      <c r="G406" s="57">
        <v>5</v>
      </c>
      <c r="H406" s="57">
        <v>10</v>
      </c>
      <c r="I406" s="57">
        <v>9</v>
      </c>
      <c r="J406" s="57">
        <v>80</v>
      </c>
      <c r="K406" s="57">
        <v>40</v>
      </c>
      <c r="L406" s="57">
        <v>41</v>
      </c>
      <c r="M406" s="57">
        <v>41</v>
      </c>
      <c r="N406" s="57">
        <v>19</v>
      </c>
      <c r="O406" s="57">
        <v>34</v>
      </c>
      <c r="P406" s="57">
        <v>37</v>
      </c>
      <c r="Q406" s="57">
        <v>27</v>
      </c>
      <c r="R406" s="57">
        <v>29</v>
      </c>
      <c r="S406" s="61">
        <v>2</v>
      </c>
      <c r="T406" s="63"/>
      <c r="V406" s="63"/>
      <c r="X406" s="63"/>
      <c r="Z406" s="63"/>
      <c r="AB406" s="63"/>
      <c r="AD406" s="63"/>
      <c r="AF406" s="63"/>
      <c r="AH406" s="63"/>
      <c r="AJ406" s="63"/>
    </row>
    <row r="407" spans="1:36" s="55" customFormat="1" ht="12.75">
      <c r="A407" s="56" t="s">
        <v>7</v>
      </c>
      <c r="B407" s="57">
        <v>2781</v>
      </c>
      <c r="C407" s="57">
        <v>1609</v>
      </c>
      <c r="D407" s="57">
        <v>1767</v>
      </c>
      <c r="E407" s="57">
        <v>1569</v>
      </c>
      <c r="F407" s="57">
        <v>1435</v>
      </c>
      <c r="G407" s="57">
        <v>1544</v>
      </c>
      <c r="H407" s="57">
        <v>1544</v>
      </c>
      <c r="I407" s="57">
        <v>962</v>
      </c>
      <c r="J407" s="57">
        <v>438</v>
      </c>
      <c r="K407" s="57">
        <v>326</v>
      </c>
      <c r="L407" s="57">
        <v>324</v>
      </c>
      <c r="M407" s="57">
        <v>308</v>
      </c>
      <c r="N407" s="57">
        <v>279</v>
      </c>
      <c r="O407" s="57">
        <v>312</v>
      </c>
      <c r="P407" s="57">
        <v>276</v>
      </c>
      <c r="Q407" s="57">
        <v>371</v>
      </c>
      <c r="R407" s="57">
        <v>346</v>
      </c>
      <c r="S407" s="61">
        <v>229</v>
      </c>
      <c r="T407" s="63"/>
      <c r="V407" s="63"/>
      <c r="X407" s="63"/>
      <c r="Z407" s="63"/>
      <c r="AB407" s="63"/>
      <c r="AD407" s="63"/>
      <c r="AF407" s="63"/>
      <c r="AH407" s="63"/>
      <c r="AJ407" s="63"/>
    </row>
    <row r="408" spans="1:36" s="55" customFormat="1" ht="12.75">
      <c r="A408" s="56" t="s">
        <v>63</v>
      </c>
      <c r="B408" s="57">
        <v>5</v>
      </c>
      <c r="C408" s="57">
        <v>2</v>
      </c>
      <c r="D408" s="57">
        <v>2</v>
      </c>
      <c r="E408" s="57">
        <v>4</v>
      </c>
      <c r="F408" s="57">
        <v>5</v>
      </c>
      <c r="G408" s="57">
        <v>4</v>
      </c>
      <c r="H408" s="57">
        <v>3</v>
      </c>
      <c r="I408" s="57">
        <v>3</v>
      </c>
      <c r="J408" s="57">
        <v>3</v>
      </c>
      <c r="K408" s="57">
        <v>11</v>
      </c>
      <c r="L408" s="57">
        <v>12</v>
      </c>
      <c r="M408" s="57">
        <v>11</v>
      </c>
      <c r="N408" s="57">
        <v>10</v>
      </c>
      <c r="O408" s="57">
        <v>10</v>
      </c>
      <c r="P408" s="57">
        <v>10</v>
      </c>
      <c r="Q408" s="57">
        <v>10</v>
      </c>
      <c r="R408" s="57">
        <v>1</v>
      </c>
      <c r="S408" s="61">
        <v>1</v>
      </c>
      <c r="T408" s="63"/>
      <c r="V408" s="63"/>
      <c r="X408" s="63"/>
      <c r="Z408" s="63"/>
      <c r="AB408" s="63"/>
      <c r="AD408" s="63"/>
      <c r="AF408" s="63"/>
      <c r="AH408" s="63"/>
      <c r="AJ408" s="64"/>
    </row>
    <row r="409" spans="1:36" s="55" customFormat="1" ht="12.75">
      <c r="A409" s="56" t="s">
        <v>26</v>
      </c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62"/>
      <c r="T409" s="63"/>
      <c r="V409" s="63"/>
      <c r="X409" s="63"/>
      <c r="Z409" s="63"/>
      <c r="AB409" s="63"/>
      <c r="AD409" s="63"/>
      <c r="AF409" s="63"/>
      <c r="AH409" s="63"/>
      <c r="AJ409" s="63"/>
    </row>
    <row r="410" spans="1:36" s="55" customFormat="1" ht="12.75">
      <c r="A410" s="56" t="s">
        <v>9</v>
      </c>
      <c r="B410" s="57">
        <v>1844</v>
      </c>
      <c r="C410" s="57">
        <v>1855</v>
      </c>
      <c r="D410" s="57">
        <v>1886</v>
      </c>
      <c r="E410" s="57">
        <v>1318</v>
      </c>
      <c r="F410" s="57">
        <v>1153</v>
      </c>
      <c r="G410" s="57">
        <v>1371</v>
      </c>
      <c r="H410" s="57">
        <v>1444</v>
      </c>
      <c r="I410" s="57">
        <v>1226</v>
      </c>
      <c r="J410" s="57">
        <v>1074</v>
      </c>
      <c r="K410" s="57">
        <v>1151</v>
      </c>
      <c r="L410" s="57">
        <v>966</v>
      </c>
      <c r="M410" s="57">
        <v>1009</v>
      </c>
      <c r="N410" s="57">
        <v>1001</v>
      </c>
      <c r="O410" s="57">
        <v>993</v>
      </c>
      <c r="P410" s="57">
        <v>1017</v>
      </c>
      <c r="Q410" s="57">
        <v>922</v>
      </c>
      <c r="R410" s="57">
        <v>880</v>
      </c>
      <c r="S410" s="61">
        <v>713</v>
      </c>
      <c r="T410" s="63"/>
      <c r="V410" s="63"/>
      <c r="X410" s="63"/>
      <c r="Z410" s="63"/>
      <c r="AB410" s="63"/>
      <c r="AD410" s="63"/>
      <c r="AF410" s="63"/>
      <c r="AH410" s="63"/>
      <c r="AJ410" s="63"/>
    </row>
    <row r="411" spans="1:36" s="55" customFormat="1" ht="12.75">
      <c r="A411" s="56" t="s">
        <v>163</v>
      </c>
      <c r="B411" s="57">
        <v>6392</v>
      </c>
      <c r="C411" s="57">
        <v>5262</v>
      </c>
      <c r="D411" s="57">
        <v>4485</v>
      </c>
      <c r="E411" s="57">
        <v>3571</v>
      </c>
      <c r="F411" s="57">
        <v>2807</v>
      </c>
      <c r="G411" s="57">
        <v>3638</v>
      </c>
      <c r="H411" s="57">
        <v>1973</v>
      </c>
      <c r="I411" s="57">
        <v>1859</v>
      </c>
      <c r="J411" s="57">
        <v>1741</v>
      </c>
      <c r="K411" s="57">
        <v>1718</v>
      </c>
      <c r="L411" s="57">
        <v>1437</v>
      </c>
      <c r="M411" s="57">
        <v>1424</v>
      </c>
      <c r="N411" s="57">
        <v>1506</v>
      </c>
      <c r="O411" s="57">
        <v>1479</v>
      </c>
      <c r="P411" s="57">
        <v>1376</v>
      </c>
      <c r="Q411" s="57">
        <v>868</v>
      </c>
      <c r="R411" s="57">
        <v>840</v>
      </c>
      <c r="S411" s="61">
        <v>1179</v>
      </c>
      <c r="T411" s="63"/>
      <c r="V411" s="63"/>
      <c r="X411" s="63"/>
      <c r="Z411" s="63"/>
      <c r="AB411" s="63"/>
      <c r="AD411" s="63"/>
      <c r="AF411" s="63"/>
      <c r="AH411" s="63"/>
      <c r="AJ411" s="63"/>
    </row>
    <row r="412" spans="1:36" s="55" customFormat="1" ht="12.75">
      <c r="A412" s="56" t="s">
        <v>11</v>
      </c>
      <c r="B412" s="57">
        <v>1009</v>
      </c>
      <c r="C412" s="57">
        <v>1048</v>
      </c>
      <c r="D412" s="57">
        <v>945</v>
      </c>
      <c r="E412" s="57">
        <v>843</v>
      </c>
      <c r="F412" s="57">
        <v>796</v>
      </c>
      <c r="G412" s="57">
        <v>766</v>
      </c>
      <c r="H412" s="57">
        <v>702</v>
      </c>
      <c r="I412" s="57">
        <v>649</v>
      </c>
      <c r="J412" s="57">
        <v>617</v>
      </c>
      <c r="K412" s="57">
        <v>568</v>
      </c>
      <c r="L412" s="57">
        <v>519</v>
      </c>
      <c r="M412" s="57">
        <v>562</v>
      </c>
      <c r="N412" s="57">
        <v>533</v>
      </c>
      <c r="O412" s="57">
        <v>573</v>
      </c>
      <c r="P412" s="57">
        <v>546</v>
      </c>
      <c r="Q412" s="57">
        <v>512</v>
      </c>
      <c r="R412" s="57">
        <v>515</v>
      </c>
      <c r="S412" s="61">
        <v>539</v>
      </c>
      <c r="T412" s="63"/>
      <c r="V412" s="63"/>
      <c r="X412" s="63"/>
      <c r="Z412" s="63"/>
      <c r="AB412" s="63"/>
      <c r="AD412" s="63"/>
      <c r="AF412" s="63"/>
      <c r="AH412" s="63"/>
      <c r="AJ412" s="63"/>
    </row>
    <row r="413" spans="1:36" s="55" customFormat="1" ht="12.75">
      <c r="A413" s="56" t="s">
        <v>14</v>
      </c>
      <c r="B413" s="57">
        <v>1607</v>
      </c>
      <c r="C413" s="57">
        <v>1494</v>
      </c>
      <c r="D413" s="57">
        <v>933</v>
      </c>
      <c r="E413" s="57">
        <v>680</v>
      </c>
      <c r="F413" s="57">
        <v>733</v>
      </c>
      <c r="G413" s="57">
        <v>501</v>
      </c>
      <c r="H413" s="57">
        <v>588</v>
      </c>
      <c r="I413" s="57">
        <v>633</v>
      </c>
      <c r="J413" s="57">
        <v>565</v>
      </c>
      <c r="K413" s="57">
        <v>557</v>
      </c>
      <c r="L413" s="57">
        <v>456</v>
      </c>
      <c r="M413" s="57">
        <v>447</v>
      </c>
      <c r="N413" s="57">
        <v>489</v>
      </c>
      <c r="O413" s="57">
        <v>478</v>
      </c>
      <c r="P413" s="57">
        <v>475</v>
      </c>
      <c r="Q413" s="57">
        <v>495</v>
      </c>
      <c r="R413" s="57">
        <v>483</v>
      </c>
      <c r="S413" s="61">
        <v>494</v>
      </c>
      <c r="T413" s="63"/>
      <c r="V413" s="63"/>
      <c r="X413" s="63"/>
      <c r="Z413" s="63"/>
      <c r="AB413" s="63"/>
      <c r="AD413" s="63"/>
      <c r="AF413" s="63"/>
      <c r="AH413" s="63"/>
      <c r="AJ413" s="63"/>
    </row>
    <row r="414" spans="1:36" s="55" customFormat="1" ht="12.75">
      <c r="A414" s="56" t="s">
        <v>20</v>
      </c>
      <c r="B414" s="57">
        <v>0</v>
      </c>
      <c r="C414" s="57">
        <v>0</v>
      </c>
      <c r="D414" s="57">
        <v>0</v>
      </c>
      <c r="E414" s="57">
        <v>0</v>
      </c>
      <c r="F414" s="57">
        <v>0</v>
      </c>
      <c r="G414" s="57">
        <v>0</v>
      </c>
      <c r="H414" s="57">
        <v>0</v>
      </c>
      <c r="I414" s="57">
        <v>0</v>
      </c>
      <c r="J414" s="57">
        <v>0</v>
      </c>
      <c r="K414" s="57">
        <v>0</v>
      </c>
      <c r="L414" s="57">
        <v>0</v>
      </c>
      <c r="M414" s="57">
        <v>0</v>
      </c>
      <c r="N414" s="57">
        <v>0</v>
      </c>
      <c r="O414" s="57">
        <v>0</v>
      </c>
      <c r="P414" s="57">
        <v>0</v>
      </c>
      <c r="Q414" s="57">
        <v>0</v>
      </c>
      <c r="R414" s="57">
        <v>0</v>
      </c>
      <c r="S414" s="61">
        <v>0</v>
      </c>
      <c r="T414" s="63"/>
      <c r="V414" s="63"/>
      <c r="X414" s="63"/>
      <c r="Z414" s="63"/>
      <c r="AB414" s="63"/>
      <c r="AD414" s="63"/>
      <c r="AF414" s="63"/>
      <c r="AH414" s="63"/>
      <c r="AJ414" s="63"/>
    </row>
    <row r="415" spans="1:36" s="55" customFormat="1" ht="12.75">
      <c r="A415" s="56" t="s">
        <v>3</v>
      </c>
      <c r="B415" s="57">
        <v>32980</v>
      </c>
      <c r="C415" s="57">
        <v>31269</v>
      </c>
      <c r="D415" s="57">
        <v>32727</v>
      </c>
      <c r="E415" s="57">
        <v>27070</v>
      </c>
      <c r="F415" s="57">
        <v>21771</v>
      </c>
      <c r="G415" s="57">
        <v>22085</v>
      </c>
      <c r="H415" s="57">
        <v>21935</v>
      </c>
      <c r="I415" s="57">
        <v>19981</v>
      </c>
      <c r="J415" s="57">
        <v>18763</v>
      </c>
      <c r="K415" s="57">
        <v>20125</v>
      </c>
      <c r="L415" s="57">
        <v>18563</v>
      </c>
      <c r="M415" s="57">
        <v>18818</v>
      </c>
      <c r="N415" s="57">
        <v>17683</v>
      </c>
      <c r="O415" s="57">
        <v>17159</v>
      </c>
      <c r="P415" s="57">
        <v>16154</v>
      </c>
      <c r="Q415" s="57">
        <v>15822</v>
      </c>
      <c r="R415" s="57">
        <v>15343</v>
      </c>
      <c r="S415" s="61">
        <v>14563</v>
      </c>
      <c r="T415" s="63"/>
      <c r="V415" s="63"/>
      <c r="X415" s="63"/>
      <c r="Z415" s="63"/>
      <c r="AB415" s="63"/>
      <c r="AD415" s="63"/>
      <c r="AF415" s="63"/>
      <c r="AH415" s="63"/>
      <c r="AJ415" s="63"/>
    </row>
    <row r="416" spans="1:36" s="55" customFormat="1" ht="12.75">
      <c r="A416" s="56" t="s">
        <v>51</v>
      </c>
      <c r="B416" s="57">
        <v>573</v>
      </c>
      <c r="C416" s="57">
        <v>594</v>
      </c>
      <c r="D416" s="57">
        <v>649</v>
      </c>
      <c r="E416" s="57">
        <v>673</v>
      </c>
      <c r="F416" s="57">
        <v>605</v>
      </c>
      <c r="G416" s="57">
        <v>548</v>
      </c>
      <c r="H416" s="57">
        <v>418</v>
      </c>
      <c r="I416" s="57">
        <v>635</v>
      </c>
      <c r="J416" s="57">
        <v>655</v>
      </c>
      <c r="K416" s="57">
        <v>478</v>
      </c>
      <c r="L416" s="57">
        <v>803</v>
      </c>
      <c r="M416" s="57">
        <v>832</v>
      </c>
      <c r="N416" s="57">
        <v>827</v>
      </c>
      <c r="O416" s="57">
        <v>1024</v>
      </c>
      <c r="P416" s="57">
        <v>971</v>
      </c>
      <c r="Q416" s="57">
        <v>954</v>
      </c>
      <c r="R416" s="57">
        <v>980</v>
      </c>
      <c r="S416" s="61">
        <v>1034</v>
      </c>
      <c r="T416" s="63"/>
      <c r="V416" s="63"/>
      <c r="X416" s="63"/>
      <c r="Z416" s="63"/>
      <c r="AB416" s="63"/>
      <c r="AD416" s="63"/>
      <c r="AF416" s="63"/>
      <c r="AH416" s="63"/>
      <c r="AJ416" s="63"/>
    </row>
    <row r="417" spans="1:36" s="55" customFormat="1" ht="12.75">
      <c r="A417" s="56" t="s">
        <v>22</v>
      </c>
      <c r="B417" s="57">
        <v>1019</v>
      </c>
      <c r="C417" s="57">
        <v>1166</v>
      </c>
      <c r="D417" s="57">
        <v>1163</v>
      </c>
      <c r="E417" s="57">
        <v>1157</v>
      </c>
      <c r="F417" s="57">
        <v>1163</v>
      </c>
      <c r="G417" s="57">
        <v>588</v>
      </c>
      <c r="H417" s="57">
        <v>403</v>
      </c>
      <c r="I417" s="57">
        <v>403</v>
      </c>
      <c r="J417" s="57">
        <v>329</v>
      </c>
      <c r="K417" s="57">
        <v>337</v>
      </c>
      <c r="L417" s="57">
        <v>312</v>
      </c>
      <c r="M417" s="57">
        <v>304</v>
      </c>
      <c r="N417" s="57">
        <v>290</v>
      </c>
      <c r="O417" s="57">
        <v>296</v>
      </c>
      <c r="P417" s="57">
        <v>249</v>
      </c>
      <c r="Q417" s="57">
        <v>239</v>
      </c>
      <c r="R417" s="57">
        <v>221</v>
      </c>
      <c r="S417" s="61">
        <v>206</v>
      </c>
      <c r="T417" s="63"/>
      <c r="V417" s="63"/>
      <c r="X417" s="63"/>
      <c r="Z417" s="63"/>
      <c r="AB417" s="63"/>
      <c r="AD417" s="63"/>
      <c r="AF417" s="63"/>
      <c r="AH417" s="63"/>
      <c r="AJ417" s="63"/>
    </row>
    <row r="418" spans="1:19" s="55" customFormat="1" ht="12.75">
      <c r="A418" s="56" t="s">
        <v>18</v>
      </c>
      <c r="B418" s="57">
        <v>0</v>
      </c>
      <c r="C418" s="57">
        <v>0</v>
      </c>
      <c r="D418" s="57">
        <v>0</v>
      </c>
      <c r="E418" s="57">
        <v>0</v>
      </c>
      <c r="F418" s="57">
        <v>0</v>
      </c>
      <c r="G418" s="57">
        <v>0</v>
      </c>
      <c r="H418" s="57">
        <v>0</v>
      </c>
      <c r="I418" s="57">
        <v>0</v>
      </c>
      <c r="J418" s="57">
        <v>0</v>
      </c>
      <c r="K418" s="57">
        <v>0</v>
      </c>
      <c r="L418" s="57">
        <v>0</v>
      </c>
      <c r="M418" s="57">
        <v>0</v>
      </c>
      <c r="N418" s="57">
        <v>0</v>
      </c>
      <c r="O418" s="57">
        <v>0</v>
      </c>
      <c r="P418" s="57">
        <v>0</v>
      </c>
      <c r="Q418" s="57">
        <v>0</v>
      </c>
      <c r="R418" s="57">
        <v>0</v>
      </c>
      <c r="S418" s="61">
        <v>0</v>
      </c>
    </row>
    <row r="419" spans="1:36" s="55" customFormat="1" ht="12.75">
      <c r="A419" s="56" t="s">
        <v>33</v>
      </c>
      <c r="B419" s="57">
        <v>1146</v>
      </c>
      <c r="C419" s="57">
        <v>1134</v>
      </c>
      <c r="D419" s="57">
        <v>909</v>
      </c>
      <c r="E419" s="57">
        <v>851</v>
      </c>
      <c r="F419" s="57">
        <v>738</v>
      </c>
      <c r="G419" s="57">
        <v>789</v>
      </c>
      <c r="H419" s="57">
        <v>773</v>
      </c>
      <c r="I419" s="57">
        <v>683</v>
      </c>
      <c r="J419" s="57">
        <v>634</v>
      </c>
      <c r="K419" s="57">
        <v>520</v>
      </c>
      <c r="L419" s="57">
        <v>471</v>
      </c>
      <c r="M419" s="57">
        <v>570</v>
      </c>
      <c r="N419" s="57">
        <v>569</v>
      </c>
      <c r="O419" s="57">
        <v>604</v>
      </c>
      <c r="P419" s="57">
        <v>635</v>
      </c>
      <c r="Q419" s="57">
        <v>629</v>
      </c>
      <c r="R419" s="57">
        <v>630</v>
      </c>
      <c r="S419" s="61">
        <v>567</v>
      </c>
      <c r="T419" s="63"/>
      <c r="V419" s="63"/>
      <c r="X419" s="63"/>
      <c r="Z419" s="63"/>
      <c r="AB419" s="63"/>
      <c r="AD419" s="63"/>
      <c r="AF419" s="63"/>
      <c r="AH419" s="63"/>
      <c r="AJ419" s="63"/>
    </row>
    <row r="420" spans="1:36" s="55" customFormat="1" ht="12.75">
      <c r="A420" s="56" t="s">
        <v>16</v>
      </c>
      <c r="B420" s="57">
        <v>0</v>
      </c>
      <c r="C420" s="57">
        <v>0</v>
      </c>
      <c r="D420" s="57">
        <v>0</v>
      </c>
      <c r="E420" s="57">
        <v>0</v>
      </c>
      <c r="F420" s="57">
        <v>0</v>
      </c>
      <c r="G420" s="57">
        <v>0</v>
      </c>
      <c r="H420" s="57">
        <v>0</v>
      </c>
      <c r="I420" s="57">
        <v>0</v>
      </c>
      <c r="J420" s="57">
        <v>0</v>
      </c>
      <c r="K420" s="57">
        <v>0</v>
      </c>
      <c r="L420" s="57">
        <v>0</v>
      </c>
      <c r="M420" s="57">
        <v>0</v>
      </c>
      <c r="N420" s="57">
        <v>0</v>
      </c>
      <c r="O420" s="57">
        <v>0</v>
      </c>
      <c r="P420" s="57">
        <v>0</v>
      </c>
      <c r="Q420" s="57">
        <v>0</v>
      </c>
      <c r="R420" s="57">
        <v>0</v>
      </c>
      <c r="S420" s="61">
        <v>0</v>
      </c>
      <c r="T420" s="63"/>
      <c r="V420" s="63"/>
      <c r="X420" s="63"/>
      <c r="Z420" s="63"/>
      <c r="AB420" s="63"/>
      <c r="AD420" s="63"/>
      <c r="AF420" s="63"/>
      <c r="AH420" s="63"/>
      <c r="AJ420" s="63"/>
    </row>
    <row r="421" spans="1:36" s="55" customFormat="1" ht="12.75">
      <c r="A421" s="56" t="s">
        <v>59</v>
      </c>
      <c r="B421" s="57">
        <v>26</v>
      </c>
      <c r="C421" s="57">
        <v>21</v>
      </c>
      <c r="D421" s="57">
        <v>22</v>
      </c>
      <c r="E421" s="57">
        <v>24</v>
      </c>
      <c r="F421" s="57">
        <v>24</v>
      </c>
      <c r="G421" s="57">
        <v>18</v>
      </c>
      <c r="H421" s="57">
        <v>18</v>
      </c>
      <c r="I421" s="57">
        <v>18</v>
      </c>
      <c r="J421" s="57">
        <v>23</v>
      </c>
      <c r="K421" s="57">
        <v>27</v>
      </c>
      <c r="L421" s="57">
        <v>23</v>
      </c>
      <c r="M421" s="57">
        <v>22</v>
      </c>
      <c r="N421" s="57">
        <v>24</v>
      </c>
      <c r="O421" s="57">
        <v>24</v>
      </c>
      <c r="P421" s="57">
        <v>24</v>
      </c>
      <c r="Q421" s="57">
        <v>30</v>
      </c>
      <c r="R421" s="57">
        <v>44</v>
      </c>
      <c r="S421" s="68">
        <f>R421</f>
        <v>44</v>
      </c>
      <c r="T421" s="63"/>
      <c r="V421" s="63"/>
      <c r="X421" s="63"/>
      <c r="Z421" s="63"/>
      <c r="AB421" s="63"/>
      <c r="AD421" s="63"/>
      <c r="AF421" s="63"/>
      <c r="AH421" s="63"/>
      <c r="AJ421" s="63"/>
    </row>
    <row r="422" spans="1:36" s="55" customFormat="1" ht="12.75">
      <c r="A422" s="56" t="s">
        <v>24</v>
      </c>
      <c r="B422" s="57">
        <v>0</v>
      </c>
      <c r="C422" s="57">
        <v>0</v>
      </c>
      <c r="D422" s="57">
        <v>0</v>
      </c>
      <c r="E422" s="57">
        <v>0</v>
      </c>
      <c r="F422" s="57">
        <v>0</v>
      </c>
      <c r="G422" s="57">
        <v>0</v>
      </c>
      <c r="H422" s="57">
        <v>0</v>
      </c>
      <c r="I422" s="57">
        <v>0</v>
      </c>
      <c r="J422" s="57">
        <v>0</v>
      </c>
      <c r="K422" s="57">
        <v>0</v>
      </c>
      <c r="L422" s="57">
        <v>0</v>
      </c>
      <c r="M422" s="57">
        <v>0</v>
      </c>
      <c r="N422" s="57">
        <v>0</v>
      </c>
      <c r="O422" s="57">
        <v>0</v>
      </c>
      <c r="P422" s="57">
        <v>0</v>
      </c>
      <c r="Q422" s="57">
        <v>0</v>
      </c>
      <c r="R422" s="57">
        <v>0</v>
      </c>
      <c r="S422" s="61">
        <v>0</v>
      </c>
      <c r="T422" s="63"/>
      <c r="V422" s="63"/>
      <c r="X422" s="63"/>
      <c r="Z422" s="63"/>
      <c r="AB422" s="63"/>
      <c r="AD422" s="63"/>
      <c r="AF422" s="63"/>
      <c r="AH422" s="63"/>
      <c r="AJ422" s="63"/>
    </row>
    <row r="423" spans="1:36" s="55" customFormat="1" ht="12.75">
      <c r="A423" s="56" t="s">
        <v>30</v>
      </c>
      <c r="B423" s="57">
        <v>1819</v>
      </c>
      <c r="C423" s="57">
        <v>1919</v>
      </c>
      <c r="D423" s="57">
        <v>1407</v>
      </c>
      <c r="E423" s="57">
        <v>1089</v>
      </c>
      <c r="F423" s="57">
        <v>1139</v>
      </c>
      <c r="G423" s="57">
        <v>1074</v>
      </c>
      <c r="H423" s="57">
        <v>1036</v>
      </c>
      <c r="I423" s="57">
        <v>1058</v>
      </c>
      <c r="J423" s="57">
        <v>875</v>
      </c>
      <c r="K423" s="57">
        <v>740</v>
      </c>
      <c r="L423" s="57">
        <v>653</v>
      </c>
      <c r="M423" s="57">
        <v>641</v>
      </c>
      <c r="N423" s="57">
        <v>639</v>
      </c>
      <c r="O423" s="57">
        <v>607</v>
      </c>
      <c r="P423" s="57">
        <v>528</v>
      </c>
      <c r="Q423" s="57">
        <v>519</v>
      </c>
      <c r="R423" s="57">
        <v>513</v>
      </c>
      <c r="S423" s="61">
        <v>498</v>
      </c>
      <c r="T423" s="63"/>
      <c r="V423" s="63"/>
      <c r="X423" s="63"/>
      <c r="Z423" s="63"/>
      <c r="AB423" s="63"/>
      <c r="AD423" s="63"/>
      <c r="AF423" s="63"/>
      <c r="AH423" s="63"/>
      <c r="AJ423" s="63"/>
    </row>
    <row r="424" spans="1:36" s="55" customFormat="1" ht="12.75">
      <c r="A424" s="56" t="s">
        <v>164</v>
      </c>
      <c r="B424" s="57">
        <v>0</v>
      </c>
      <c r="C424" s="57">
        <v>0</v>
      </c>
      <c r="D424" s="57">
        <v>0</v>
      </c>
      <c r="E424" s="57">
        <v>0</v>
      </c>
      <c r="F424" s="57">
        <v>0</v>
      </c>
      <c r="G424" s="57">
        <v>0</v>
      </c>
      <c r="H424" s="57">
        <v>0</v>
      </c>
      <c r="I424" s="57">
        <v>0</v>
      </c>
      <c r="J424" s="57">
        <v>0</v>
      </c>
      <c r="K424" s="57">
        <v>0</v>
      </c>
      <c r="L424" s="57">
        <v>0</v>
      </c>
      <c r="M424" s="57">
        <v>0</v>
      </c>
      <c r="N424" s="57">
        <v>0</v>
      </c>
      <c r="O424" s="57">
        <v>0</v>
      </c>
      <c r="P424" s="57">
        <v>0</v>
      </c>
      <c r="Q424" s="57">
        <v>0</v>
      </c>
      <c r="R424" s="57">
        <v>0</v>
      </c>
      <c r="S424" s="61">
        <v>0</v>
      </c>
      <c r="T424" s="63"/>
      <c r="V424" s="63"/>
      <c r="X424" s="63"/>
      <c r="Z424" s="63"/>
      <c r="AB424" s="63"/>
      <c r="AD424" s="63"/>
      <c r="AF424" s="63"/>
      <c r="AH424" s="63"/>
      <c r="AJ424" s="63"/>
    </row>
    <row r="425" spans="1:19" s="55" customFormat="1" ht="12.75">
      <c r="A425" s="56" t="s">
        <v>28</v>
      </c>
      <c r="B425" s="57">
        <v>2542</v>
      </c>
      <c r="C425" s="57">
        <v>2270</v>
      </c>
      <c r="D425" s="57">
        <v>1737</v>
      </c>
      <c r="E425" s="57">
        <v>1249</v>
      </c>
      <c r="F425" s="57">
        <v>935</v>
      </c>
      <c r="G425" s="57">
        <v>881</v>
      </c>
      <c r="H425" s="57">
        <v>912</v>
      </c>
      <c r="I425" s="57">
        <v>843</v>
      </c>
      <c r="J425" s="57">
        <v>786</v>
      </c>
      <c r="K425" s="57">
        <v>653</v>
      </c>
      <c r="L425" s="57">
        <v>560</v>
      </c>
      <c r="M425" s="57">
        <v>553</v>
      </c>
      <c r="N425" s="57">
        <v>514</v>
      </c>
      <c r="O425" s="57">
        <v>515</v>
      </c>
      <c r="P425" s="57">
        <v>475</v>
      </c>
      <c r="Q425" s="57">
        <v>473</v>
      </c>
      <c r="R425" s="57">
        <v>394</v>
      </c>
      <c r="S425" s="61">
        <v>373</v>
      </c>
    </row>
    <row r="426" spans="1:36" s="55" customFormat="1" ht="12.75">
      <c r="A426" s="56" t="s">
        <v>35</v>
      </c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62"/>
      <c r="T426" s="63"/>
      <c r="V426" s="63"/>
      <c r="X426" s="63"/>
      <c r="Z426" s="63"/>
      <c r="AB426" s="63"/>
      <c r="AD426" s="63"/>
      <c r="AF426" s="63"/>
      <c r="AH426" s="63"/>
      <c r="AJ426" s="63"/>
    </row>
    <row r="427" spans="1:36" s="55" customFormat="1" ht="12.75">
      <c r="A427" s="56" t="s">
        <v>37</v>
      </c>
      <c r="B427" s="57">
        <v>0</v>
      </c>
      <c r="C427" s="57">
        <v>0</v>
      </c>
      <c r="D427" s="57">
        <v>0</v>
      </c>
      <c r="E427" s="57">
        <v>0</v>
      </c>
      <c r="F427" s="57">
        <v>0</v>
      </c>
      <c r="G427" s="57">
        <v>11</v>
      </c>
      <c r="H427" s="57">
        <v>11</v>
      </c>
      <c r="I427" s="57">
        <v>140</v>
      </c>
      <c r="J427" s="57">
        <v>142</v>
      </c>
      <c r="K427" s="57">
        <v>149</v>
      </c>
      <c r="L427" s="57">
        <v>153</v>
      </c>
      <c r="M427" s="57">
        <v>128</v>
      </c>
      <c r="N427" s="57">
        <v>161</v>
      </c>
      <c r="O427" s="57">
        <v>164</v>
      </c>
      <c r="P427" s="57">
        <v>182</v>
      </c>
      <c r="Q427" s="57">
        <v>436</v>
      </c>
      <c r="R427" s="57">
        <v>395</v>
      </c>
      <c r="S427" s="61">
        <v>416</v>
      </c>
      <c r="T427" s="63"/>
      <c r="V427" s="63"/>
      <c r="X427" s="63"/>
      <c r="Z427" s="63"/>
      <c r="AB427" s="63"/>
      <c r="AD427" s="63"/>
      <c r="AF427" s="63"/>
      <c r="AH427" s="63"/>
      <c r="AJ427" s="63"/>
    </row>
    <row r="428" spans="1:36" s="55" customFormat="1" ht="12.75">
      <c r="A428" s="56" t="s">
        <v>61</v>
      </c>
      <c r="B428" s="57">
        <v>69</v>
      </c>
      <c r="C428" s="57">
        <v>69</v>
      </c>
      <c r="D428" s="57">
        <v>68</v>
      </c>
      <c r="E428" s="57">
        <v>71</v>
      </c>
      <c r="F428" s="57">
        <v>73</v>
      </c>
      <c r="G428" s="57">
        <v>73</v>
      </c>
      <c r="H428" s="57">
        <v>74</v>
      </c>
      <c r="I428" s="57">
        <v>70</v>
      </c>
      <c r="J428" s="57">
        <v>120</v>
      </c>
      <c r="K428" s="57">
        <v>120</v>
      </c>
      <c r="L428" s="57">
        <v>100</v>
      </c>
      <c r="M428" s="57">
        <v>120</v>
      </c>
      <c r="N428" s="57">
        <v>133</v>
      </c>
      <c r="O428" s="57">
        <v>176</v>
      </c>
      <c r="P428" s="57">
        <v>138</v>
      </c>
      <c r="Q428" s="57">
        <v>137</v>
      </c>
      <c r="R428" s="57">
        <v>166</v>
      </c>
      <c r="S428" s="61">
        <v>187</v>
      </c>
      <c r="T428" s="63"/>
      <c r="V428" s="63"/>
      <c r="X428" s="63"/>
      <c r="Z428" s="63"/>
      <c r="AB428" s="63"/>
      <c r="AD428" s="63"/>
      <c r="AF428" s="63"/>
      <c r="AH428" s="63"/>
      <c r="AJ428" s="63"/>
    </row>
    <row r="429" spans="1:36" s="55" customFormat="1" ht="12.75">
      <c r="A429" s="56" t="s">
        <v>41</v>
      </c>
      <c r="B429" s="57">
        <v>9956</v>
      </c>
      <c r="C429" s="57">
        <v>10404</v>
      </c>
      <c r="D429" s="57">
        <v>9494</v>
      </c>
      <c r="E429" s="57">
        <v>6452</v>
      </c>
      <c r="F429" s="57">
        <v>5547</v>
      </c>
      <c r="G429" s="57">
        <v>5989</v>
      </c>
      <c r="H429" s="57">
        <v>6750</v>
      </c>
      <c r="I429" s="57">
        <v>5960</v>
      </c>
      <c r="J429" s="57">
        <v>5241</v>
      </c>
      <c r="K429" s="57">
        <v>4903</v>
      </c>
      <c r="L429" s="57">
        <v>4322</v>
      </c>
      <c r="M429" s="57">
        <v>4612</v>
      </c>
      <c r="N429" s="57">
        <v>4151</v>
      </c>
      <c r="O429" s="57">
        <v>4075</v>
      </c>
      <c r="P429" s="57">
        <v>3600</v>
      </c>
      <c r="Q429" s="57">
        <v>3640</v>
      </c>
      <c r="R429" s="57">
        <v>3414</v>
      </c>
      <c r="S429" s="61">
        <v>3146</v>
      </c>
      <c r="T429" s="63"/>
      <c r="V429" s="63"/>
      <c r="X429" s="63"/>
      <c r="Z429" s="63"/>
      <c r="AB429" s="63"/>
      <c r="AD429" s="63"/>
      <c r="AF429" s="63"/>
      <c r="AH429" s="63"/>
      <c r="AJ429" s="63"/>
    </row>
    <row r="430" spans="1:36" s="55" customFormat="1" ht="12.75">
      <c r="A430" s="56" t="s">
        <v>43</v>
      </c>
      <c r="B430" s="57">
        <v>0</v>
      </c>
      <c r="C430" s="57">
        <v>0</v>
      </c>
      <c r="D430" s="57">
        <v>0</v>
      </c>
      <c r="E430" s="57">
        <v>0</v>
      </c>
      <c r="F430" s="57">
        <v>0</v>
      </c>
      <c r="G430" s="57">
        <v>16</v>
      </c>
      <c r="H430" s="57">
        <v>0</v>
      </c>
      <c r="I430" s="57">
        <v>0</v>
      </c>
      <c r="J430" s="57">
        <v>0</v>
      </c>
      <c r="K430" s="57">
        <v>0</v>
      </c>
      <c r="L430" s="57">
        <v>0</v>
      </c>
      <c r="M430" s="57">
        <v>0</v>
      </c>
      <c r="N430" s="57">
        <v>0</v>
      </c>
      <c r="O430" s="57">
        <v>0</v>
      </c>
      <c r="P430" s="57">
        <v>0</v>
      </c>
      <c r="Q430" s="57">
        <v>0</v>
      </c>
      <c r="R430" s="57">
        <v>0</v>
      </c>
      <c r="S430" s="61">
        <v>0</v>
      </c>
      <c r="T430" s="63"/>
      <c r="V430" s="63"/>
      <c r="X430" s="63"/>
      <c r="Z430" s="63"/>
      <c r="AB430" s="63"/>
      <c r="AD430" s="63"/>
      <c r="AF430" s="63"/>
      <c r="AH430" s="63"/>
      <c r="AJ430" s="63"/>
    </row>
    <row r="431" spans="1:36" s="55" customFormat="1" ht="12.75">
      <c r="A431" s="56" t="s">
        <v>45</v>
      </c>
      <c r="B431" s="57">
        <v>496</v>
      </c>
      <c r="C431" s="57">
        <v>675</v>
      </c>
      <c r="D431" s="57">
        <v>5617</v>
      </c>
      <c r="E431" s="57">
        <v>5214</v>
      </c>
      <c r="F431" s="57">
        <v>2187</v>
      </c>
      <c r="G431" s="57">
        <v>1901</v>
      </c>
      <c r="H431" s="57">
        <v>2414</v>
      </c>
      <c r="I431" s="57">
        <v>2180</v>
      </c>
      <c r="J431" s="57">
        <v>2965</v>
      </c>
      <c r="K431" s="57">
        <v>1959</v>
      </c>
      <c r="L431" s="57">
        <v>1737</v>
      </c>
      <c r="M431" s="57">
        <v>1503</v>
      </c>
      <c r="N431" s="57">
        <v>1364</v>
      </c>
      <c r="O431" s="57">
        <v>1096</v>
      </c>
      <c r="P431" s="57">
        <v>1032</v>
      </c>
      <c r="Q431" s="57">
        <v>825</v>
      </c>
      <c r="R431" s="57">
        <v>831</v>
      </c>
      <c r="S431" s="61">
        <v>643</v>
      </c>
      <c r="T431" s="63"/>
      <c r="V431" s="63"/>
      <c r="X431" s="63"/>
      <c r="Z431" s="63"/>
      <c r="AB431" s="63"/>
      <c r="AD431" s="63"/>
      <c r="AF431" s="63"/>
      <c r="AH431" s="63"/>
      <c r="AJ431" s="63"/>
    </row>
    <row r="432" spans="1:19" s="55" customFormat="1" ht="12.75">
      <c r="A432" s="56" t="s">
        <v>53</v>
      </c>
      <c r="B432" s="57">
        <v>1123</v>
      </c>
      <c r="C432" s="57">
        <v>1119</v>
      </c>
      <c r="D432" s="57">
        <v>1029</v>
      </c>
      <c r="E432" s="57">
        <v>1138</v>
      </c>
      <c r="F432" s="57">
        <v>1313</v>
      </c>
      <c r="G432" s="57">
        <v>1205</v>
      </c>
      <c r="H432" s="57">
        <v>1598</v>
      </c>
      <c r="I432" s="57">
        <v>1385</v>
      </c>
      <c r="J432" s="57">
        <v>1331</v>
      </c>
      <c r="K432" s="57">
        <v>1379</v>
      </c>
      <c r="L432" s="57">
        <v>1208</v>
      </c>
      <c r="M432" s="57">
        <v>1456</v>
      </c>
      <c r="N432" s="57">
        <v>1451</v>
      </c>
      <c r="O432" s="57">
        <v>1382</v>
      </c>
      <c r="P432" s="57">
        <v>1258</v>
      </c>
      <c r="Q432" s="57">
        <v>1328</v>
      </c>
      <c r="R432" s="57">
        <v>1464</v>
      </c>
      <c r="S432" s="61">
        <v>1401</v>
      </c>
    </row>
    <row r="433" spans="1:36" s="55" customFormat="1" ht="12.75">
      <c r="A433" s="56" t="s">
        <v>47</v>
      </c>
      <c r="B433" s="57">
        <v>53</v>
      </c>
      <c r="C433" s="57">
        <v>58</v>
      </c>
      <c r="D433" s="57">
        <v>59</v>
      </c>
      <c r="E433" s="57">
        <v>63</v>
      </c>
      <c r="F433" s="57">
        <v>72</v>
      </c>
      <c r="G433" s="57">
        <v>76</v>
      </c>
      <c r="H433" s="57">
        <v>89</v>
      </c>
      <c r="I433" s="57">
        <v>79</v>
      </c>
      <c r="J433" s="57">
        <v>61</v>
      </c>
      <c r="K433" s="57">
        <v>57</v>
      </c>
      <c r="L433" s="57">
        <v>83</v>
      </c>
      <c r="M433" s="57">
        <v>79</v>
      </c>
      <c r="N433" s="57">
        <v>81</v>
      </c>
      <c r="O433" s="57">
        <v>86</v>
      </c>
      <c r="P433" s="57">
        <v>79</v>
      </c>
      <c r="Q433" s="57">
        <v>89</v>
      </c>
      <c r="R433" s="57">
        <v>74</v>
      </c>
      <c r="S433" s="61">
        <v>55</v>
      </c>
      <c r="T433" s="63"/>
      <c r="V433" s="63"/>
      <c r="X433" s="63"/>
      <c r="Z433" s="63"/>
      <c r="AB433" s="63"/>
      <c r="AD433" s="63"/>
      <c r="AF433" s="63"/>
      <c r="AH433" s="63"/>
      <c r="AJ433" s="63"/>
    </row>
    <row r="434" spans="1:36" s="55" customFormat="1" ht="12.75">
      <c r="A434" s="56" t="s">
        <v>49</v>
      </c>
      <c r="B434" s="57">
        <v>264</v>
      </c>
      <c r="C434" s="57">
        <v>259</v>
      </c>
      <c r="D434" s="57">
        <v>255</v>
      </c>
      <c r="E434" s="57">
        <v>768</v>
      </c>
      <c r="F434" s="57">
        <v>758</v>
      </c>
      <c r="G434" s="57">
        <v>743</v>
      </c>
      <c r="H434" s="57">
        <v>746</v>
      </c>
      <c r="I434" s="57">
        <v>743</v>
      </c>
      <c r="J434" s="57">
        <v>696</v>
      </c>
      <c r="K434" s="57">
        <v>669</v>
      </c>
      <c r="L434" s="57">
        <v>586</v>
      </c>
      <c r="M434" s="57">
        <v>664</v>
      </c>
      <c r="N434" s="57">
        <v>641</v>
      </c>
      <c r="O434" s="57">
        <v>678</v>
      </c>
      <c r="P434" s="57">
        <v>749</v>
      </c>
      <c r="Q434" s="57">
        <v>718</v>
      </c>
      <c r="R434" s="57">
        <v>624</v>
      </c>
      <c r="S434" s="61">
        <v>533</v>
      </c>
      <c r="T434" s="63"/>
      <c r="V434" s="63"/>
      <c r="X434" s="63"/>
      <c r="Z434" s="63"/>
      <c r="AB434" s="63"/>
      <c r="AD434" s="63"/>
      <c r="AF434" s="63"/>
      <c r="AH434" s="63"/>
      <c r="AJ434" s="63"/>
    </row>
    <row r="435" spans="1:36" s="55" customFormat="1" ht="12.75">
      <c r="A435" s="56" t="s">
        <v>57</v>
      </c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62"/>
      <c r="T435" s="63"/>
      <c r="V435" s="63"/>
      <c r="X435" s="63"/>
      <c r="Z435" s="63"/>
      <c r="AB435" s="63"/>
      <c r="AD435" s="63"/>
      <c r="AF435" s="63"/>
      <c r="AH435" s="63"/>
      <c r="AJ435" s="63"/>
    </row>
    <row r="436" spans="1:36" s="55" customFormat="1" ht="12.75">
      <c r="A436" s="56" t="s">
        <v>55</v>
      </c>
      <c r="B436" s="57">
        <v>0</v>
      </c>
      <c r="C436" s="57">
        <v>0</v>
      </c>
      <c r="D436" s="57">
        <v>0</v>
      </c>
      <c r="E436" s="57">
        <v>0</v>
      </c>
      <c r="F436" s="57">
        <v>0</v>
      </c>
      <c r="G436" s="57">
        <v>0</v>
      </c>
      <c r="H436" s="57">
        <v>0</v>
      </c>
      <c r="I436" s="57">
        <v>0</v>
      </c>
      <c r="J436" s="57">
        <v>0</v>
      </c>
      <c r="K436" s="57">
        <v>3465</v>
      </c>
      <c r="L436" s="57">
        <v>3373</v>
      </c>
      <c r="M436" s="57">
        <v>3109</v>
      </c>
      <c r="N436" s="57">
        <v>2541</v>
      </c>
      <c r="O436" s="57">
        <v>2160</v>
      </c>
      <c r="P436" s="57">
        <v>2078</v>
      </c>
      <c r="Q436" s="57">
        <v>2117</v>
      </c>
      <c r="R436" s="57">
        <v>2085</v>
      </c>
      <c r="S436" s="61">
        <v>1960</v>
      </c>
      <c r="T436" s="63"/>
      <c r="V436" s="63"/>
      <c r="X436" s="63"/>
      <c r="Z436" s="63"/>
      <c r="AB436" s="63"/>
      <c r="AD436" s="63"/>
      <c r="AF436" s="63"/>
      <c r="AH436" s="63"/>
      <c r="AJ436" s="63"/>
    </row>
    <row r="437" spans="20:43" ht="13.5">
      <c r="T437" s="65"/>
      <c r="U437" s="65"/>
      <c r="V437" s="65"/>
      <c r="W437" s="65"/>
      <c r="X437" s="65"/>
      <c r="Y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</row>
    <row r="438" spans="20:43" ht="13.5">
      <c r="T438" s="65"/>
      <c r="U438" s="65"/>
      <c r="V438" s="65"/>
      <c r="W438" s="65"/>
      <c r="X438" s="65"/>
      <c r="Y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</row>
    <row r="439" s="55" customFormat="1" ht="12.75">
      <c r="A439" s="66" t="s">
        <v>160</v>
      </c>
    </row>
    <row r="440" spans="1:2" s="55" customFormat="1" ht="14.25">
      <c r="A440" s="59" t="s">
        <v>165</v>
      </c>
      <c r="B440" s="2" t="s">
        <v>161</v>
      </c>
    </row>
    <row r="441" s="55" customFormat="1" ht="12.75"/>
    <row r="442" s="55" customFormat="1" ht="12.75"/>
    <row r="443" spans="1:19" s="55" customFormat="1" ht="12.75">
      <c r="A443" s="56" t="s">
        <v>97</v>
      </c>
      <c r="B443" s="56" t="s">
        <v>98</v>
      </c>
      <c r="C443" s="56" t="s">
        <v>99</v>
      </c>
      <c r="D443" s="56" t="s">
        <v>100</v>
      </c>
      <c r="E443" s="56" t="s">
        <v>101</v>
      </c>
      <c r="F443" s="56" t="s">
        <v>102</v>
      </c>
      <c r="G443" s="56" t="s">
        <v>103</v>
      </c>
      <c r="H443" s="56" t="s">
        <v>104</v>
      </c>
      <c r="I443" s="56" t="s">
        <v>105</v>
      </c>
      <c r="J443" s="56" t="s">
        <v>106</v>
      </c>
      <c r="K443" s="56" t="s">
        <v>107</v>
      </c>
      <c r="L443" s="56" t="s">
        <v>108</v>
      </c>
      <c r="M443" s="56" t="s">
        <v>109</v>
      </c>
      <c r="N443" s="56" t="s">
        <v>110</v>
      </c>
      <c r="O443" s="56" t="s">
        <v>111</v>
      </c>
      <c r="P443" s="56" t="s">
        <v>112</v>
      </c>
      <c r="Q443" s="56" t="s">
        <v>113</v>
      </c>
      <c r="R443" s="56" t="s">
        <v>114</v>
      </c>
      <c r="S443" s="56" t="s">
        <v>115</v>
      </c>
    </row>
    <row r="444" spans="1:19" s="55" customFormat="1" ht="12.75">
      <c r="A444" s="56" t="s">
        <v>39</v>
      </c>
      <c r="B444" s="57">
        <v>268</v>
      </c>
      <c r="C444" s="57">
        <v>303</v>
      </c>
      <c r="D444" s="57">
        <v>303</v>
      </c>
      <c r="E444" s="57">
        <v>357</v>
      </c>
      <c r="F444" s="57">
        <v>314</v>
      </c>
      <c r="G444" s="57">
        <v>387</v>
      </c>
      <c r="H444" s="57">
        <v>391</v>
      </c>
      <c r="I444" s="57">
        <v>338</v>
      </c>
      <c r="J444" s="57">
        <v>334</v>
      </c>
      <c r="K444" s="57">
        <v>372</v>
      </c>
      <c r="L444" s="57">
        <v>460</v>
      </c>
      <c r="M444" s="57">
        <v>475</v>
      </c>
      <c r="N444" s="57">
        <v>453</v>
      </c>
      <c r="O444" s="57">
        <v>480</v>
      </c>
      <c r="P444" s="57">
        <v>445</v>
      </c>
      <c r="Q444" s="57">
        <v>524</v>
      </c>
      <c r="R444" s="57">
        <v>510</v>
      </c>
      <c r="S444" s="57">
        <v>459</v>
      </c>
    </row>
    <row r="445" spans="1:19" s="55" customFormat="1" ht="12.75">
      <c r="A445" s="56" t="s">
        <v>5</v>
      </c>
      <c r="B445" s="57">
        <v>9</v>
      </c>
      <c r="C445" s="57">
        <v>10</v>
      </c>
      <c r="D445" s="57">
        <v>7</v>
      </c>
      <c r="E445" s="57">
        <v>6</v>
      </c>
      <c r="F445" s="57">
        <v>5</v>
      </c>
      <c r="G445" s="57">
        <v>4</v>
      </c>
      <c r="H445" s="57">
        <v>9</v>
      </c>
      <c r="I445" s="57">
        <v>8</v>
      </c>
      <c r="J445" s="57">
        <v>69</v>
      </c>
      <c r="K445" s="57">
        <v>32</v>
      </c>
      <c r="L445" s="57">
        <v>36</v>
      </c>
      <c r="M445" s="57">
        <v>37</v>
      </c>
      <c r="N445" s="57">
        <v>17</v>
      </c>
      <c r="O445" s="57">
        <v>5</v>
      </c>
      <c r="P445" s="57">
        <v>3</v>
      </c>
      <c r="Q445" s="57">
        <v>6</v>
      </c>
      <c r="R445" s="57">
        <v>7</v>
      </c>
      <c r="S445" s="57">
        <v>4</v>
      </c>
    </row>
    <row r="446" spans="1:19" s="55" customFormat="1" ht="12.75">
      <c r="A446" s="56" t="s">
        <v>7</v>
      </c>
      <c r="B446" s="57">
        <v>2456</v>
      </c>
      <c r="C446" s="57">
        <v>2148</v>
      </c>
      <c r="D446" s="57">
        <v>1451</v>
      </c>
      <c r="E446" s="57">
        <v>1445</v>
      </c>
      <c r="F446" s="57">
        <v>1285</v>
      </c>
      <c r="G446" s="57">
        <v>1321</v>
      </c>
      <c r="H446" s="57">
        <v>1359</v>
      </c>
      <c r="I446" s="57">
        <v>411</v>
      </c>
      <c r="J446" s="57">
        <v>381</v>
      </c>
      <c r="K446" s="57">
        <v>347</v>
      </c>
      <c r="L446" s="57">
        <v>294</v>
      </c>
      <c r="M446" s="57">
        <v>295</v>
      </c>
      <c r="N446" s="57">
        <v>260</v>
      </c>
      <c r="O446" s="57">
        <v>287</v>
      </c>
      <c r="P446" s="57">
        <v>259</v>
      </c>
      <c r="Q446" s="57">
        <v>345</v>
      </c>
      <c r="R446" s="57">
        <v>317</v>
      </c>
      <c r="S446" s="57">
        <v>217</v>
      </c>
    </row>
    <row r="447" spans="1:19" s="55" customFormat="1" ht="12.75">
      <c r="A447" s="56" t="s">
        <v>63</v>
      </c>
      <c r="B447" s="57">
        <v>55</v>
      </c>
      <c r="C447" s="57">
        <v>85</v>
      </c>
      <c r="D447" s="57">
        <v>66</v>
      </c>
      <c r="E447" s="57">
        <v>40</v>
      </c>
      <c r="F447" s="57">
        <v>59</v>
      </c>
      <c r="G447" s="57">
        <v>78</v>
      </c>
      <c r="H447" s="57">
        <v>63</v>
      </c>
      <c r="I447" s="57">
        <v>92</v>
      </c>
      <c r="J447" s="57">
        <v>102</v>
      </c>
      <c r="K447" s="57">
        <v>103</v>
      </c>
      <c r="L447" s="57">
        <v>96</v>
      </c>
      <c r="M447" s="57">
        <v>105</v>
      </c>
      <c r="N447" s="57">
        <v>105</v>
      </c>
      <c r="O447" s="57">
        <v>112</v>
      </c>
      <c r="P447" s="57">
        <v>124</v>
      </c>
      <c r="Q447" s="57">
        <v>128</v>
      </c>
      <c r="R447" s="57">
        <v>107</v>
      </c>
      <c r="S447" s="57">
        <v>102</v>
      </c>
    </row>
    <row r="448" spans="1:19" s="55" customFormat="1" ht="12.75">
      <c r="A448" s="56" t="s">
        <v>26</v>
      </c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</row>
    <row r="449" spans="1:19" s="55" customFormat="1" ht="12.75">
      <c r="A449" s="56" t="s">
        <v>9</v>
      </c>
      <c r="B449" s="57">
        <v>890</v>
      </c>
      <c r="C449" s="57">
        <v>977</v>
      </c>
      <c r="D449" s="57">
        <v>1041</v>
      </c>
      <c r="E449" s="57">
        <v>1099</v>
      </c>
      <c r="F449" s="57">
        <v>1086</v>
      </c>
      <c r="G449" s="57">
        <v>1170</v>
      </c>
      <c r="H449" s="57">
        <v>1261</v>
      </c>
      <c r="I449" s="57">
        <v>1056</v>
      </c>
      <c r="J449" s="57">
        <v>979</v>
      </c>
      <c r="K449" s="57">
        <v>911</v>
      </c>
      <c r="L449" s="57">
        <v>847</v>
      </c>
      <c r="M449" s="57">
        <v>891</v>
      </c>
      <c r="N449" s="57">
        <v>866</v>
      </c>
      <c r="O449" s="57">
        <v>840</v>
      </c>
      <c r="P449" s="57">
        <v>796</v>
      </c>
      <c r="Q449" s="57">
        <v>769</v>
      </c>
      <c r="R449" s="57">
        <v>730</v>
      </c>
      <c r="S449" s="57">
        <v>611</v>
      </c>
    </row>
    <row r="450" spans="1:19" s="55" customFormat="1" ht="12.75">
      <c r="A450" s="56" t="s">
        <v>163</v>
      </c>
      <c r="B450" s="57">
        <v>0</v>
      </c>
      <c r="C450" s="57">
        <v>0</v>
      </c>
      <c r="D450" s="57">
        <v>0</v>
      </c>
      <c r="E450" s="57">
        <v>0</v>
      </c>
      <c r="F450" s="57">
        <v>0</v>
      </c>
      <c r="G450" s="57">
        <v>2849</v>
      </c>
      <c r="H450" s="57">
        <v>2303</v>
      </c>
      <c r="I450" s="57">
        <v>1842</v>
      </c>
      <c r="J450" s="57">
        <v>1663</v>
      </c>
      <c r="K450" s="57">
        <v>1373</v>
      </c>
      <c r="L450" s="57">
        <v>1374</v>
      </c>
      <c r="M450" s="57">
        <v>1352</v>
      </c>
      <c r="N450" s="57">
        <v>1297</v>
      </c>
      <c r="O450" s="57">
        <v>1344</v>
      </c>
      <c r="P450" s="57">
        <v>1297</v>
      </c>
      <c r="Q450" s="57">
        <v>1212</v>
      </c>
      <c r="R450" s="57">
        <v>1113</v>
      </c>
      <c r="S450" s="57">
        <v>1107</v>
      </c>
    </row>
    <row r="451" spans="1:19" s="55" customFormat="1" ht="12.75">
      <c r="A451" s="56" t="s">
        <v>11</v>
      </c>
      <c r="B451" s="57">
        <v>908</v>
      </c>
      <c r="C451" s="57">
        <v>970</v>
      </c>
      <c r="D451" s="57">
        <v>907</v>
      </c>
      <c r="E451" s="57">
        <v>816</v>
      </c>
      <c r="F451" s="57">
        <v>789</v>
      </c>
      <c r="G451" s="57">
        <v>744</v>
      </c>
      <c r="H451" s="57">
        <v>694</v>
      </c>
      <c r="I451" s="57">
        <v>626</v>
      </c>
      <c r="J451" s="57">
        <v>606</v>
      </c>
      <c r="K451" s="57">
        <v>562</v>
      </c>
      <c r="L451" s="57">
        <v>527</v>
      </c>
      <c r="M451" s="57">
        <v>564</v>
      </c>
      <c r="N451" s="57">
        <v>528</v>
      </c>
      <c r="O451" s="57">
        <v>590</v>
      </c>
      <c r="P451" s="57">
        <v>575</v>
      </c>
      <c r="Q451" s="57">
        <v>537</v>
      </c>
      <c r="R451" s="57">
        <v>546</v>
      </c>
      <c r="S451" s="57">
        <v>575</v>
      </c>
    </row>
    <row r="452" spans="1:19" s="55" customFormat="1" ht="12.75">
      <c r="A452" s="56" t="s">
        <v>14</v>
      </c>
      <c r="B452" s="57">
        <v>1233</v>
      </c>
      <c r="C452" s="57">
        <v>1085</v>
      </c>
      <c r="D452" s="57">
        <v>593</v>
      </c>
      <c r="E452" s="57">
        <v>429</v>
      </c>
      <c r="F452" s="57">
        <v>382</v>
      </c>
      <c r="G452" s="57">
        <v>446</v>
      </c>
      <c r="H452" s="57">
        <v>486</v>
      </c>
      <c r="I452" s="57">
        <v>523</v>
      </c>
      <c r="J452" s="57">
        <v>458</v>
      </c>
      <c r="K452" s="57">
        <v>458</v>
      </c>
      <c r="L452" s="57">
        <v>382</v>
      </c>
      <c r="M452" s="57">
        <v>375</v>
      </c>
      <c r="N452" s="57">
        <v>402</v>
      </c>
      <c r="O452" s="57">
        <v>365</v>
      </c>
      <c r="P452" s="57">
        <v>409</v>
      </c>
      <c r="Q452" s="57">
        <v>428</v>
      </c>
      <c r="R452" s="57">
        <v>423</v>
      </c>
      <c r="S452" s="57">
        <v>434</v>
      </c>
    </row>
    <row r="453" spans="1:19" s="55" customFormat="1" ht="12.75">
      <c r="A453" s="56" t="s">
        <v>20</v>
      </c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</row>
    <row r="454" spans="1:19" s="55" customFormat="1" ht="12.75">
      <c r="A454" s="56" t="s">
        <v>3</v>
      </c>
      <c r="B454" s="57">
        <v>19425</v>
      </c>
      <c r="C454" s="57">
        <v>19457</v>
      </c>
      <c r="D454" s="57">
        <v>17984</v>
      </c>
      <c r="E454" s="57">
        <v>16813</v>
      </c>
      <c r="F454" s="57">
        <v>15273</v>
      </c>
      <c r="G454" s="57">
        <v>18820</v>
      </c>
      <c r="H454" s="57">
        <v>19665</v>
      </c>
      <c r="I454" s="57">
        <v>16507</v>
      </c>
      <c r="J454" s="57">
        <v>15801</v>
      </c>
      <c r="K454" s="57">
        <v>17190</v>
      </c>
      <c r="L454" s="57">
        <v>16126</v>
      </c>
      <c r="M454" s="57">
        <v>16446</v>
      </c>
      <c r="N454" s="57">
        <v>15296</v>
      </c>
      <c r="O454" s="57">
        <v>14990</v>
      </c>
      <c r="P454" s="57">
        <v>13659</v>
      </c>
      <c r="Q454" s="57">
        <v>13819</v>
      </c>
      <c r="R454" s="57">
        <v>13420</v>
      </c>
      <c r="S454" s="57">
        <v>12644</v>
      </c>
    </row>
    <row r="455" spans="1:19" s="55" customFormat="1" ht="12.75">
      <c r="A455" s="56" t="s">
        <v>51</v>
      </c>
      <c r="B455" s="57">
        <v>604</v>
      </c>
      <c r="C455" s="57">
        <v>617</v>
      </c>
      <c r="D455" s="57">
        <v>615</v>
      </c>
      <c r="E455" s="57">
        <v>620</v>
      </c>
      <c r="F455" s="57">
        <v>598</v>
      </c>
      <c r="G455" s="57">
        <v>568</v>
      </c>
      <c r="H455" s="57">
        <v>687</v>
      </c>
      <c r="I455" s="57">
        <v>596</v>
      </c>
      <c r="J455" s="57">
        <v>617</v>
      </c>
      <c r="K455" s="57">
        <v>711</v>
      </c>
      <c r="L455" s="57">
        <v>731</v>
      </c>
      <c r="M455" s="57">
        <v>741</v>
      </c>
      <c r="N455" s="57">
        <v>735</v>
      </c>
      <c r="O455" s="57">
        <v>906</v>
      </c>
      <c r="P455" s="57">
        <v>984</v>
      </c>
      <c r="Q455" s="57">
        <v>989</v>
      </c>
      <c r="R455" s="57">
        <v>1111</v>
      </c>
      <c r="S455" s="57">
        <v>1170</v>
      </c>
    </row>
    <row r="456" spans="1:19" s="55" customFormat="1" ht="12.75">
      <c r="A456" s="56" t="s">
        <v>22</v>
      </c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</row>
    <row r="457" spans="1:19" s="55" customFormat="1" ht="12.75">
      <c r="A457" s="56" t="s">
        <v>18</v>
      </c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</row>
    <row r="458" spans="1:19" s="55" customFormat="1" ht="12.75">
      <c r="A458" s="56" t="s">
        <v>33</v>
      </c>
      <c r="B458" s="57">
        <v>820</v>
      </c>
      <c r="C458" s="57">
        <v>825</v>
      </c>
      <c r="D458" s="57">
        <v>670</v>
      </c>
      <c r="E458" s="57">
        <v>635</v>
      </c>
      <c r="F458" s="57">
        <v>556</v>
      </c>
      <c r="G458" s="57">
        <v>597</v>
      </c>
      <c r="H458" s="57">
        <v>602</v>
      </c>
      <c r="I458" s="57">
        <v>535</v>
      </c>
      <c r="J458" s="57">
        <v>440</v>
      </c>
      <c r="K458" s="57">
        <v>437</v>
      </c>
      <c r="L458" s="57">
        <v>421</v>
      </c>
      <c r="M458" s="57">
        <v>477</v>
      </c>
      <c r="N458" s="57">
        <v>461</v>
      </c>
      <c r="O458" s="57">
        <v>470</v>
      </c>
      <c r="P458" s="57">
        <v>518</v>
      </c>
      <c r="Q458" s="57">
        <v>513</v>
      </c>
      <c r="R458" s="57">
        <v>488</v>
      </c>
      <c r="S458" s="57">
        <v>439</v>
      </c>
    </row>
    <row r="459" spans="1:19" s="55" customFormat="1" ht="12.75">
      <c r="A459" s="56" t="s">
        <v>16</v>
      </c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</row>
    <row r="460" spans="1:19" s="55" customFormat="1" ht="12.75">
      <c r="A460" s="56" t="s">
        <v>59</v>
      </c>
      <c r="B460" s="57">
        <v>25</v>
      </c>
      <c r="C460" s="57">
        <v>24</v>
      </c>
      <c r="D460" s="57">
        <v>25</v>
      </c>
      <c r="E460" s="57">
        <v>26</v>
      </c>
      <c r="F460" s="57">
        <v>26</v>
      </c>
      <c r="G460" s="57">
        <v>22</v>
      </c>
      <c r="H460" s="57">
        <v>22</v>
      </c>
      <c r="I460" s="57">
        <v>23</v>
      </c>
      <c r="J460" s="57">
        <v>23</v>
      </c>
      <c r="K460" s="57">
        <v>30</v>
      </c>
      <c r="L460" s="57">
        <v>26</v>
      </c>
      <c r="M460" s="57">
        <v>25</v>
      </c>
      <c r="N460" s="57">
        <v>28</v>
      </c>
      <c r="O460" s="57">
        <v>28</v>
      </c>
      <c r="P460" s="57">
        <v>27</v>
      </c>
      <c r="Q460" s="57">
        <v>29</v>
      </c>
      <c r="R460" s="57">
        <v>30</v>
      </c>
      <c r="S460" s="67">
        <f>R460</f>
        <v>30</v>
      </c>
    </row>
    <row r="461" spans="1:19" s="55" customFormat="1" ht="12.75">
      <c r="A461" s="56" t="s">
        <v>24</v>
      </c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</row>
    <row r="462" spans="1:19" s="55" customFormat="1" ht="12.75">
      <c r="A462" s="56" t="s">
        <v>30</v>
      </c>
      <c r="B462" s="57">
        <v>1485</v>
      </c>
      <c r="C462" s="57">
        <v>1597</v>
      </c>
      <c r="D462" s="57">
        <v>1201</v>
      </c>
      <c r="E462" s="57">
        <v>913</v>
      </c>
      <c r="F462" s="57">
        <v>973</v>
      </c>
      <c r="G462" s="57">
        <v>933</v>
      </c>
      <c r="H462" s="57">
        <v>966</v>
      </c>
      <c r="I462" s="57">
        <v>885</v>
      </c>
      <c r="J462" s="57">
        <v>788</v>
      </c>
      <c r="K462" s="57">
        <v>679</v>
      </c>
      <c r="L462" s="57">
        <v>604</v>
      </c>
      <c r="M462" s="57">
        <v>587</v>
      </c>
      <c r="N462" s="57">
        <v>599</v>
      </c>
      <c r="O462" s="57">
        <v>581</v>
      </c>
      <c r="P462" s="57">
        <v>480</v>
      </c>
      <c r="Q462" s="57">
        <v>482</v>
      </c>
      <c r="R462" s="57">
        <v>491</v>
      </c>
      <c r="S462" s="57">
        <v>513</v>
      </c>
    </row>
    <row r="463" spans="1:19" s="55" customFormat="1" ht="12.75">
      <c r="A463" s="56" t="s">
        <v>164</v>
      </c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</row>
    <row r="464" spans="1:19" s="55" customFormat="1" ht="12.75">
      <c r="A464" s="56" t="s">
        <v>28</v>
      </c>
      <c r="B464" s="57">
        <v>1840</v>
      </c>
      <c r="C464" s="57">
        <v>1796</v>
      </c>
      <c r="D464" s="57">
        <v>1374</v>
      </c>
      <c r="E464" s="57">
        <v>989</v>
      </c>
      <c r="F464" s="57">
        <v>769</v>
      </c>
      <c r="G464" s="57">
        <v>724</v>
      </c>
      <c r="H464" s="57">
        <v>762</v>
      </c>
      <c r="I464" s="57">
        <v>692</v>
      </c>
      <c r="J464" s="57">
        <v>672</v>
      </c>
      <c r="K464" s="57">
        <v>535</v>
      </c>
      <c r="L464" s="57">
        <v>476</v>
      </c>
      <c r="M464" s="57">
        <v>475</v>
      </c>
      <c r="N464" s="57">
        <v>437</v>
      </c>
      <c r="O464" s="57">
        <v>439</v>
      </c>
      <c r="P464" s="57">
        <v>389</v>
      </c>
      <c r="Q464" s="57">
        <v>393</v>
      </c>
      <c r="R464" s="57">
        <v>320</v>
      </c>
      <c r="S464" s="57">
        <v>301</v>
      </c>
    </row>
    <row r="465" spans="1:19" s="55" customFormat="1" ht="12.75">
      <c r="A465" s="56" t="s">
        <v>35</v>
      </c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</row>
    <row r="466" spans="1:19" s="55" customFormat="1" ht="12.75">
      <c r="A466" s="56" t="s">
        <v>37</v>
      </c>
      <c r="B466" s="57">
        <v>145</v>
      </c>
      <c r="C466" s="57">
        <v>145</v>
      </c>
      <c r="D466" s="57">
        <v>145</v>
      </c>
      <c r="E466" s="57">
        <v>145</v>
      </c>
      <c r="F466" s="57">
        <v>145</v>
      </c>
      <c r="G466" s="57">
        <v>145</v>
      </c>
      <c r="H466" s="57">
        <v>145</v>
      </c>
      <c r="I466" s="57">
        <v>145</v>
      </c>
      <c r="J466" s="57">
        <v>145</v>
      </c>
      <c r="K466" s="57">
        <v>161</v>
      </c>
      <c r="L466" s="57">
        <v>164</v>
      </c>
      <c r="M466" s="57">
        <v>165</v>
      </c>
      <c r="N466" s="57">
        <v>168</v>
      </c>
      <c r="O466" s="57">
        <v>112</v>
      </c>
      <c r="P466" s="57">
        <v>122</v>
      </c>
      <c r="Q466" s="57">
        <v>376</v>
      </c>
      <c r="R466" s="57">
        <v>341</v>
      </c>
      <c r="S466" s="57">
        <v>360</v>
      </c>
    </row>
    <row r="467" spans="1:19" s="55" customFormat="1" ht="12.75">
      <c r="A467" s="56" t="s">
        <v>61</v>
      </c>
      <c r="B467" s="57">
        <v>84</v>
      </c>
      <c r="C467" s="57">
        <v>96</v>
      </c>
      <c r="D467" s="57">
        <v>96</v>
      </c>
      <c r="E467" s="57">
        <v>96</v>
      </c>
      <c r="F467" s="57">
        <v>96</v>
      </c>
      <c r="G467" s="57">
        <v>98</v>
      </c>
      <c r="H467" s="57">
        <v>109</v>
      </c>
      <c r="I467" s="57">
        <v>107</v>
      </c>
      <c r="J467" s="57">
        <v>116</v>
      </c>
      <c r="K467" s="57">
        <v>126</v>
      </c>
      <c r="L467" s="57">
        <v>121</v>
      </c>
      <c r="M467" s="57">
        <v>152</v>
      </c>
      <c r="N467" s="57">
        <v>158</v>
      </c>
      <c r="O467" s="57">
        <v>168</v>
      </c>
      <c r="P467" s="57">
        <v>143</v>
      </c>
      <c r="Q467" s="57">
        <v>162</v>
      </c>
      <c r="R467" s="57">
        <v>201</v>
      </c>
      <c r="S467" s="57">
        <v>235</v>
      </c>
    </row>
    <row r="468" spans="1:19" s="55" customFormat="1" ht="12.75">
      <c r="A468" s="56" t="s">
        <v>41</v>
      </c>
      <c r="B468" s="57">
        <v>7534</v>
      </c>
      <c r="C468" s="57">
        <v>7708</v>
      </c>
      <c r="D468" s="57">
        <v>6862</v>
      </c>
      <c r="E468" s="57">
        <v>4931</v>
      </c>
      <c r="F468" s="57">
        <v>4329</v>
      </c>
      <c r="G468" s="57">
        <v>4690</v>
      </c>
      <c r="H468" s="57">
        <v>5329</v>
      </c>
      <c r="I468" s="57">
        <v>4768</v>
      </c>
      <c r="J468" s="57">
        <v>4236</v>
      </c>
      <c r="K468" s="57">
        <v>3887</v>
      </c>
      <c r="L468" s="57">
        <v>3437</v>
      </c>
      <c r="M468" s="57">
        <v>3845</v>
      </c>
      <c r="N468" s="57">
        <v>3484</v>
      </c>
      <c r="O468" s="57">
        <v>3411</v>
      </c>
      <c r="P468" s="57">
        <v>3024</v>
      </c>
      <c r="Q468" s="57">
        <v>2884</v>
      </c>
      <c r="R468" s="57">
        <v>2874</v>
      </c>
      <c r="S468" s="57">
        <v>2669</v>
      </c>
    </row>
    <row r="469" spans="1:19" s="55" customFormat="1" ht="12.75">
      <c r="A469" s="56" t="s">
        <v>43</v>
      </c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</row>
    <row r="470" spans="1:19" s="55" customFormat="1" ht="12.75">
      <c r="A470" s="56" t="s">
        <v>45</v>
      </c>
      <c r="B470" s="57">
        <v>0</v>
      </c>
      <c r="C470" s="57">
        <v>0</v>
      </c>
      <c r="D470" s="57">
        <v>1568</v>
      </c>
      <c r="E470" s="57">
        <v>1643</v>
      </c>
      <c r="F470" s="57">
        <v>1313</v>
      </c>
      <c r="G470" s="57">
        <v>1465</v>
      </c>
      <c r="H470" s="57">
        <v>1949</v>
      </c>
      <c r="I470" s="57">
        <v>1834</v>
      </c>
      <c r="J470" s="57">
        <v>2139</v>
      </c>
      <c r="K470" s="57">
        <v>1690</v>
      </c>
      <c r="L470" s="57">
        <v>1492</v>
      </c>
      <c r="M470" s="57">
        <v>1294</v>
      </c>
      <c r="N470" s="57">
        <v>1078</v>
      </c>
      <c r="O470" s="57">
        <v>941</v>
      </c>
      <c r="P470" s="57">
        <v>854</v>
      </c>
      <c r="Q470" s="57">
        <v>657</v>
      </c>
      <c r="R470" s="57">
        <v>568</v>
      </c>
      <c r="S470" s="57">
        <v>484</v>
      </c>
    </row>
    <row r="471" spans="1:19" s="55" customFormat="1" ht="12.75">
      <c r="A471" s="56" t="s">
        <v>53</v>
      </c>
      <c r="B471" s="57">
        <v>988</v>
      </c>
      <c r="C471" s="57">
        <v>1030</v>
      </c>
      <c r="D471" s="57">
        <v>985</v>
      </c>
      <c r="E471" s="57">
        <v>2382</v>
      </c>
      <c r="F471" s="57">
        <v>2296</v>
      </c>
      <c r="G471" s="57">
        <v>2254</v>
      </c>
      <c r="H471" s="57">
        <v>2141</v>
      </c>
      <c r="I471" s="57">
        <v>1727</v>
      </c>
      <c r="J471" s="57">
        <v>1732</v>
      </c>
      <c r="K471" s="57">
        <v>1968</v>
      </c>
      <c r="L471" s="57">
        <v>1874</v>
      </c>
      <c r="M471" s="57">
        <v>1918</v>
      </c>
      <c r="N471" s="57">
        <v>1779</v>
      </c>
      <c r="O471" s="57">
        <v>1730</v>
      </c>
      <c r="P471" s="57">
        <v>1540</v>
      </c>
      <c r="Q471" s="57">
        <v>1636</v>
      </c>
      <c r="R471" s="57">
        <v>1669</v>
      </c>
      <c r="S471" s="57">
        <v>1589</v>
      </c>
    </row>
    <row r="472" spans="1:19" s="55" customFormat="1" ht="12.75">
      <c r="A472" s="56" t="s">
        <v>47</v>
      </c>
      <c r="B472" s="57">
        <v>48</v>
      </c>
      <c r="C472" s="57">
        <v>48</v>
      </c>
      <c r="D472" s="57">
        <v>49</v>
      </c>
      <c r="E472" s="57">
        <v>51</v>
      </c>
      <c r="F472" s="57">
        <v>62</v>
      </c>
      <c r="G472" s="57">
        <v>65</v>
      </c>
      <c r="H472" s="57">
        <v>75</v>
      </c>
      <c r="I472" s="57">
        <v>71</v>
      </c>
      <c r="J472" s="57">
        <v>49</v>
      </c>
      <c r="K472" s="57">
        <v>50</v>
      </c>
      <c r="L472" s="57">
        <v>71</v>
      </c>
      <c r="M472" s="57">
        <v>71</v>
      </c>
      <c r="N472" s="57">
        <v>65</v>
      </c>
      <c r="O472" s="57">
        <v>72</v>
      </c>
      <c r="P472" s="57">
        <v>71</v>
      </c>
      <c r="Q472" s="57">
        <v>72</v>
      </c>
      <c r="R472" s="57">
        <v>63</v>
      </c>
      <c r="S472" s="57">
        <v>48</v>
      </c>
    </row>
    <row r="473" spans="1:19" s="55" customFormat="1" ht="12.75">
      <c r="A473" s="56" t="s">
        <v>49</v>
      </c>
      <c r="B473" s="57">
        <v>197</v>
      </c>
      <c r="C473" s="57">
        <v>199</v>
      </c>
      <c r="D473" s="57">
        <v>213</v>
      </c>
      <c r="E473" s="57">
        <v>351</v>
      </c>
      <c r="F473" s="57">
        <v>372</v>
      </c>
      <c r="G473" s="57">
        <v>456</v>
      </c>
      <c r="H473" s="57">
        <v>509</v>
      </c>
      <c r="I473" s="57">
        <v>449</v>
      </c>
      <c r="J473" s="57">
        <v>493</v>
      </c>
      <c r="K473" s="57">
        <v>517</v>
      </c>
      <c r="L473" s="57">
        <v>498</v>
      </c>
      <c r="M473" s="57">
        <v>609</v>
      </c>
      <c r="N473" s="57">
        <v>577</v>
      </c>
      <c r="O473" s="57">
        <v>604</v>
      </c>
      <c r="P473" s="57">
        <v>621</v>
      </c>
      <c r="Q473" s="57">
        <v>630</v>
      </c>
      <c r="R473" s="57">
        <v>543</v>
      </c>
      <c r="S473" s="57">
        <v>473</v>
      </c>
    </row>
    <row r="474" spans="1:19" s="55" customFormat="1" ht="12.75">
      <c r="A474" s="56" t="s">
        <v>57</v>
      </c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</row>
    <row r="475" spans="1:19" s="55" customFormat="1" ht="12.75">
      <c r="A475" s="56" t="s">
        <v>55</v>
      </c>
      <c r="B475" s="57">
        <v>0</v>
      </c>
      <c r="C475" s="57">
        <v>0</v>
      </c>
      <c r="D475" s="57">
        <v>0</v>
      </c>
      <c r="E475" s="57">
        <v>0</v>
      </c>
      <c r="F475" s="57">
        <v>0</v>
      </c>
      <c r="G475" s="57">
        <v>0</v>
      </c>
      <c r="H475" s="57">
        <v>0</v>
      </c>
      <c r="I475" s="57">
        <v>0</v>
      </c>
      <c r="J475" s="57">
        <v>0</v>
      </c>
      <c r="K475" s="57">
        <v>2498</v>
      </c>
      <c r="L475" s="57">
        <v>2439</v>
      </c>
      <c r="M475" s="57">
        <v>2278</v>
      </c>
      <c r="N475" s="57">
        <v>2090</v>
      </c>
      <c r="O475" s="57">
        <v>1813</v>
      </c>
      <c r="P475" s="57">
        <v>1274</v>
      </c>
      <c r="Q475" s="57">
        <v>1366</v>
      </c>
      <c r="R475" s="57">
        <v>1305</v>
      </c>
      <c r="S475" s="57">
        <v>1190</v>
      </c>
    </row>
    <row r="478" spans="1:19" ht="14.25">
      <c r="A478" s="59" t="s">
        <v>168</v>
      </c>
      <c r="B478" s="2" t="s">
        <v>169</v>
      </c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</row>
    <row r="479" spans="1:19" ht="14.25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</row>
    <row r="480" spans="1:19" ht="14.25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</row>
    <row r="481" spans="1:19" ht="14.25">
      <c r="A481" s="56" t="s">
        <v>97</v>
      </c>
      <c r="B481" s="56" t="s">
        <v>98</v>
      </c>
      <c r="C481" s="56" t="s">
        <v>99</v>
      </c>
      <c r="D481" s="56" t="s">
        <v>100</v>
      </c>
      <c r="E481" s="56" t="s">
        <v>101</v>
      </c>
      <c r="F481" s="56" t="s">
        <v>102</v>
      </c>
      <c r="G481" s="56" t="s">
        <v>103</v>
      </c>
      <c r="H481" s="56" t="s">
        <v>104</v>
      </c>
      <c r="I481" s="56" t="s">
        <v>105</v>
      </c>
      <c r="J481" s="56" t="s">
        <v>106</v>
      </c>
      <c r="K481" s="56" t="s">
        <v>107</v>
      </c>
      <c r="L481" s="56" t="s">
        <v>108</v>
      </c>
      <c r="M481" s="56" t="s">
        <v>109</v>
      </c>
      <c r="N481" s="56" t="s">
        <v>110</v>
      </c>
      <c r="O481" s="56" t="s">
        <v>111</v>
      </c>
      <c r="P481" s="56" t="s">
        <v>112</v>
      </c>
      <c r="Q481" s="56" t="s">
        <v>113</v>
      </c>
      <c r="R481" s="56" t="s">
        <v>114</v>
      </c>
      <c r="S481" s="56" t="s">
        <v>115</v>
      </c>
    </row>
    <row r="482" spans="1:19" ht="14.25">
      <c r="A482" s="56" t="s">
        <v>39</v>
      </c>
      <c r="B482" s="69">
        <f>B444/B405</f>
        <v>0.7723342939481268</v>
      </c>
      <c r="C482" s="69">
        <f aca="true" t="shared" si="0" ref="C482:S482">C444/C405</f>
        <v>0.7749360613810742</v>
      </c>
      <c r="D482" s="69">
        <f t="shared" si="0"/>
        <v>0.7911227154046997</v>
      </c>
      <c r="E482" s="69">
        <f t="shared" si="0"/>
        <v>0.8360655737704918</v>
      </c>
      <c r="F482" s="69">
        <f t="shared" si="0"/>
        <v>0.8155844155844156</v>
      </c>
      <c r="G482" s="69">
        <f t="shared" si="0"/>
        <v>0.8815489749430524</v>
      </c>
      <c r="H482" s="69">
        <f t="shared" si="0"/>
        <v>0.7447619047619047</v>
      </c>
      <c r="I482" s="69">
        <f t="shared" si="0"/>
        <v>0.6329588014981273</v>
      </c>
      <c r="J482" s="69">
        <f t="shared" si="0"/>
        <v>0.626641651031895</v>
      </c>
      <c r="K482" s="69">
        <f t="shared" si="0"/>
        <v>0.8211920529801324</v>
      </c>
      <c r="L482" s="69">
        <f t="shared" si="0"/>
        <v>0.8228980322003577</v>
      </c>
      <c r="M482" s="69">
        <f t="shared" si="0"/>
        <v>0.8232235701906413</v>
      </c>
      <c r="N482" s="69">
        <f t="shared" si="0"/>
        <v>0.7248</v>
      </c>
      <c r="O482" s="69">
        <f t="shared" si="0"/>
        <v>0.7907742998352554</v>
      </c>
      <c r="P482" s="69">
        <f t="shared" si="0"/>
        <v>0.7529610829103215</v>
      </c>
      <c r="Q482" s="69">
        <f t="shared" si="0"/>
        <v>0.7903469079939668</v>
      </c>
      <c r="R482" s="69">
        <f t="shared" si="0"/>
        <v>0.816</v>
      </c>
      <c r="S482" s="69">
        <f t="shared" si="0"/>
        <v>0.796875</v>
      </c>
    </row>
    <row r="483" spans="1:19" ht="14.25">
      <c r="A483" s="56" t="s">
        <v>5</v>
      </c>
      <c r="B483" s="69">
        <f aca="true" t="shared" si="1" ref="B483:S483">B445/B406</f>
        <v>0.9</v>
      </c>
      <c r="C483" s="69">
        <f t="shared" si="1"/>
        <v>0.8333333333333334</v>
      </c>
      <c r="D483" s="69">
        <f t="shared" si="1"/>
        <v>0.7777777777777778</v>
      </c>
      <c r="E483" s="69">
        <f t="shared" si="1"/>
        <v>0.75</v>
      </c>
      <c r="F483" s="69">
        <f t="shared" si="1"/>
        <v>0.8333333333333334</v>
      </c>
      <c r="G483" s="69">
        <f t="shared" si="1"/>
        <v>0.8</v>
      </c>
      <c r="H483" s="69">
        <f t="shared" si="1"/>
        <v>0.9</v>
      </c>
      <c r="I483" s="69">
        <f t="shared" si="1"/>
        <v>0.8888888888888888</v>
      </c>
      <c r="J483" s="69">
        <f t="shared" si="1"/>
        <v>0.8625</v>
      </c>
      <c r="K483" s="69">
        <f t="shared" si="1"/>
        <v>0.8</v>
      </c>
      <c r="L483" s="69">
        <f t="shared" si="1"/>
        <v>0.8780487804878049</v>
      </c>
      <c r="M483" s="69">
        <f t="shared" si="1"/>
        <v>0.9024390243902439</v>
      </c>
      <c r="N483" s="69">
        <f t="shared" si="1"/>
        <v>0.8947368421052632</v>
      </c>
      <c r="O483" s="69">
        <f t="shared" si="1"/>
        <v>0.14705882352941177</v>
      </c>
      <c r="P483" s="69">
        <f t="shared" si="1"/>
        <v>0.08108108108108109</v>
      </c>
      <c r="Q483" s="69">
        <f t="shared" si="1"/>
        <v>0.2222222222222222</v>
      </c>
      <c r="R483" s="69">
        <f t="shared" si="1"/>
        <v>0.2413793103448276</v>
      </c>
      <c r="S483" s="69">
        <f t="shared" si="1"/>
        <v>2</v>
      </c>
    </row>
    <row r="484" spans="1:19" ht="14.25">
      <c r="A484" s="56" t="s">
        <v>7</v>
      </c>
      <c r="B484" s="69">
        <f aca="true" t="shared" si="2" ref="B484:S484">B446/B407</f>
        <v>0.8831355627472133</v>
      </c>
      <c r="C484" s="69">
        <f t="shared" si="2"/>
        <v>1.3349906774394034</v>
      </c>
      <c r="D484" s="69">
        <f t="shared" si="2"/>
        <v>0.821165817770232</v>
      </c>
      <c r="E484" s="69">
        <f t="shared" si="2"/>
        <v>0.9209687699171447</v>
      </c>
      <c r="F484" s="69">
        <f t="shared" si="2"/>
        <v>0.8954703832752613</v>
      </c>
      <c r="G484" s="69">
        <f t="shared" si="2"/>
        <v>0.8555699481865285</v>
      </c>
      <c r="H484" s="69">
        <f t="shared" si="2"/>
        <v>0.8801813471502591</v>
      </c>
      <c r="I484" s="69">
        <f t="shared" si="2"/>
        <v>0.42723492723492723</v>
      </c>
      <c r="J484" s="69">
        <f t="shared" si="2"/>
        <v>0.8698630136986302</v>
      </c>
      <c r="K484" s="69">
        <f t="shared" si="2"/>
        <v>1.0644171779141105</v>
      </c>
      <c r="L484" s="69">
        <f t="shared" si="2"/>
        <v>0.9074074074074074</v>
      </c>
      <c r="M484" s="69">
        <f t="shared" si="2"/>
        <v>0.9577922077922078</v>
      </c>
      <c r="N484" s="69">
        <f t="shared" si="2"/>
        <v>0.931899641577061</v>
      </c>
      <c r="O484" s="69">
        <f t="shared" si="2"/>
        <v>0.9198717948717948</v>
      </c>
      <c r="P484" s="69">
        <f t="shared" si="2"/>
        <v>0.9384057971014492</v>
      </c>
      <c r="Q484" s="69">
        <f t="shared" si="2"/>
        <v>0.9299191374663073</v>
      </c>
      <c r="R484" s="69">
        <f t="shared" si="2"/>
        <v>0.9161849710982659</v>
      </c>
      <c r="S484" s="69">
        <f t="shared" si="2"/>
        <v>0.9475982532751092</v>
      </c>
    </row>
    <row r="485" spans="1:19" ht="14.25">
      <c r="A485" s="56" t="s">
        <v>63</v>
      </c>
      <c r="B485" s="69">
        <f aca="true" t="shared" si="3" ref="B485:S485">B447/B408</f>
        <v>11</v>
      </c>
      <c r="C485" s="69">
        <f t="shared" si="3"/>
        <v>42.5</v>
      </c>
      <c r="D485" s="69">
        <f t="shared" si="3"/>
        <v>33</v>
      </c>
      <c r="E485" s="69">
        <f t="shared" si="3"/>
        <v>10</v>
      </c>
      <c r="F485" s="69">
        <f t="shared" si="3"/>
        <v>11.8</v>
      </c>
      <c r="G485" s="69">
        <f t="shared" si="3"/>
        <v>19.5</v>
      </c>
      <c r="H485" s="69">
        <f t="shared" si="3"/>
        <v>21</v>
      </c>
      <c r="I485" s="69">
        <f t="shared" si="3"/>
        <v>30.666666666666668</v>
      </c>
      <c r="J485" s="69">
        <f t="shared" si="3"/>
        <v>34</v>
      </c>
      <c r="K485" s="69">
        <f t="shared" si="3"/>
        <v>9.363636363636363</v>
      </c>
      <c r="L485" s="69">
        <f t="shared" si="3"/>
        <v>8</v>
      </c>
      <c r="M485" s="69">
        <f t="shared" si="3"/>
        <v>9.545454545454545</v>
      </c>
      <c r="N485" s="69">
        <f t="shared" si="3"/>
        <v>10.5</v>
      </c>
      <c r="O485" s="69">
        <f t="shared" si="3"/>
        <v>11.2</v>
      </c>
      <c r="P485" s="69">
        <f t="shared" si="3"/>
        <v>12.4</v>
      </c>
      <c r="Q485" s="69">
        <f t="shared" si="3"/>
        <v>12.8</v>
      </c>
      <c r="R485" s="69">
        <f t="shared" si="3"/>
        <v>107</v>
      </c>
      <c r="S485" s="69">
        <f t="shared" si="3"/>
        <v>102</v>
      </c>
    </row>
    <row r="486" spans="1:19" ht="14.25">
      <c r="A486" s="56" t="s">
        <v>26</v>
      </c>
      <c r="B486" s="69" t="e">
        <f aca="true" t="shared" si="4" ref="B486:S486">B448/B409</f>
        <v>#DIV/0!</v>
      </c>
      <c r="C486" s="69" t="e">
        <f t="shared" si="4"/>
        <v>#DIV/0!</v>
      </c>
      <c r="D486" s="69" t="e">
        <f t="shared" si="4"/>
        <v>#DIV/0!</v>
      </c>
      <c r="E486" s="69" t="e">
        <f t="shared" si="4"/>
        <v>#DIV/0!</v>
      </c>
      <c r="F486" s="69" t="e">
        <f t="shared" si="4"/>
        <v>#DIV/0!</v>
      </c>
      <c r="G486" s="69" t="e">
        <f t="shared" si="4"/>
        <v>#DIV/0!</v>
      </c>
      <c r="H486" s="69" t="e">
        <f t="shared" si="4"/>
        <v>#DIV/0!</v>
      </c>
      <c r="I486" s="69" t="e">
        <f t="shared" si="4"/>
        <v>#DIV/0!</v>
      </c>
      <c r="J486" s="69" t="e">
        <f t="shared" si="4"/>
        <v>#DIV/0!</v>
      </c>
      <c r="K486" s="69" t="e">
        <f t="shared" si="4"/>
        <v>#DIV/0!</v>
      </c>
      <c r="L486" s="69" t="e">
        <f t="shared" si="4"/>
        <v>#DIV/0!</v>
      </c>
      <c r="M486" s="69" t="e">
        <f t="shared" si="4"/>
        <v>#DIV/0!</v>
      </c>
      <c r="N486" s="69" t="e">
        <f t="shared" si="4"/>
        <v>#DIV/0!</v>
      </c>
      <c r="O486" s="69" t="e">
        <f t="shared" si="4"/>
        <v>#DIV/0!</v>
      </c>
      <c r="P486" s="69" t="e">
        <f t="shared" si="4"/>
        <v>#DIV/0!</v>
      </c>
      <c r="Q486" s="69" t="e">
        <f t="shared" si="4"/>
        <v>#DIV/0!</v>
      </c>
      <c r="R486" s="69" t="e">
        <f t="shared" si="4"/>
        <v>#DIV/0!</v>
      </c>
      <c r="S486" s="69" t="e">
        <f t="shared" si="4"/>
        <v>#DIV/0!</v>
      </c>
    </row>
    <row r="487" spans="1:19" ht="14.25">
      <c r="A487" s="56" t="s">
        <v>9</v>
      </c>
      <c r="B487" s="69">
        <f aca="true" t="shared" si="5" ref="B487:S487">B449/B410</f>
        <v>0.482646420824295</v>
      </c>
      <c r="C487" s="69">
        <f t="shared" si="5"/>
        <v>0.5266846361185984</v>
      </c>
      <c r="D487" s="69">
        <f t="shared" si="5"/>
        <v>0.5519618239660657</v>
      </c>
      <c r="E487" s="69">
        <f t="shared" si="5"/>
        <v>0.8338391502276176</v>
      </c>
      <c r="F487" s="69">
        <f t="shared" si="5"/>
        <v>0.9418907198612315</v>
      </c>
      <c r="G487" s="69">
        <f t="shared" si="5"/>
        <v>0.8533916849015317</v>
      </c>
      <c r="H487" s="69">
        <f t="shared" si="5"/>
        <v>0.8732686980609419</v>
      </c>
      <c r="I487" s="69">
        <f t="shared" si="5"/>
        <v>0.8613376835236541</v>
      </c>
      <c r="J487" s="69">
        <f t="shared" si="5"/>
        <v>0.9115456238361266</v>
      </c>
      <c r="K487" s="69">
        <f t="shared" si="5"/>
        <v>0.7914856646394439</v>
      </c>
      <c r="L487" s="69">
        <f t="shared" si="5"/>
        <v>0.8768115942028986</v>
      </c>
      <c r="M487" s="69">
        <f t="shared" si="5"/>
        <v>0.8830525272547076</v>
      </c>
      <c r="N487" s="69">
        <f t="shared" si="5"/>
        <v>0.8651348651348651</v>
      </c>
      <c r="O487" s="69">
        <f t="shared" si="5"/>
        <v>0.8459214501510574</v>
      </c>
      <c r="P487" s="69">
        <f t="shared" si="5"/>
        <v>0.7826941986234022</v>
      </c>
      <c r="Q487" s="69">
        <f t="shared" si="5"/>
        <v>0.834056399132321</v>
      </c>
      <c r="R487" s="69">
        <f t="shared" si="5"/>
        <v>0.8295454545454546</v>
      </c>
      <c r="S487" s="69">
        <f t="shared" si="5"/>
        <v>0.8569424964936886</v>
      </c>
    </row>
    <row r="488" spans="1:19" ht="14.25">
      <c r="A488" s="56" t="s">
        <v>163</v>
      </c>
      <c r="B488" s="69">
        <f aca="true" t="shared" si="6" ref="B488:S488">B450/B411</f>
        <v>0</v>
      </c>
      <c r="C488" s="69">
        <f t="shared" si="6"/>
        <v>0</v>
      </c>
      <c r="D488" s="69">
        <f t="shared" si="6"/>
        <v>0</v>
      </c>
      <c r="E488" s="69">
        <f t="shared" si="6"/>
        <v>0</v>
      </c>
      <c r="F488" s="69">
        <f t="shared" si="6"/>
        <v>0</v>
      </c>
      <c r="G488" s="69">
        <f t="shared" si="6"/>
        <v>0.7831225948323255</v>
      </c>
      <c r="H488" s="69">
        <f t="shared" si="6"/>
        <v>1.1672579827673593</v>
      </c>
      <c r="I488" s="69">
        <f t="shared" si="6"/>
        <v>0.9908552985476062</v>
      </c>
      <c r="J488" s="69">
        <f t="shared" si="6"/>
        <v>0.9551981619758759</v>
      </c>
      <c r="K488" s="69">
        <f t="shared" si="6"/>
        <v>0.7991850989522701</v>
      </c>
      <c r="L488" s="69">
        <f t="shared" si="6"/>
        <v>0.9561586638830898</v>
      </c>
      <c r="M488" s="69">
        <f t="shared" si="6"/>
        <v>0.949438202247191</v>
      </c>
      <c r="N488" s="69">
        <f t="shared" si="6"/>
        <v>0.8612217795484728</v>
      </c>
      <c r="O488" s="69">
        <f t="shared" si="6"/>
        <v>0.9087221095334685</v>
      </c>
      <c r="P488" s="69">
        <f t="shared" si="6"/>
        <v>0.9425872093023255</v>
      </c>
      <c r="Q488" s="69">
        <f t="shared" si="6"/>
        <v>1.3963133640552996</v>
      </c>
      <c r="R488" s="69">
        <f t="shared" si="6"/>
        <v>1.325</v>
      </c>
      <c r="S488" s="69">
        <f t="shared" si="6"/>
        <v>0.9389312977099237</v>
      </c>
    </row>
    <row r="489" spans="1:19" ht="14.25">
      <c r="A489" s="56" t="s">
        <v>11</v>
      </c>
      <c r="B489" s="69">
        <f aca="true" t="shared" si="7" ref="B489:S489">B451/B412</f>
        <v>0.8999008919722498</v>
      </c>
      <c r="C489" s="69">
        <f t="shared" si="7"/>
        <v>0.9255725190839694</v>
      </c>
      <c r="D489" s="69">
        <f t="shared" si="7"/>
        <v>0.9597883597883597</v>
      </c>
      <c r="E489" s="69">
        <f t="shared" si="7"/>
        <v>0.9679715302491103</v>
      </c>
      <c r="F489" s="69">
        <f t="shared" si="7"/>
        <v>0.9912060301507538</v>
      </c>
      <c r="G489" s="69">
        <f t="shared" si="7"/>
        <v>0.9712793733681462</v>
      </c>
      <c r="H489" s="69">
        <f t="shared" si="7"/>
        <v>0.9886039886039886</v>
      </c>
      <c r="I489" s="69">
        <f t="shared" si="7"/>
        <v>0.9645608628659477</v>
      </c>
      <c r="J489" s="69">
        <f t="shared" si="7"/>
        <v>0.9821717990275527</v>
      </c>
      <c r="K489" s="69">
        <f t="shared" si="7"/>
        <v>0.9894366197183099</v>
      </c>
      <c r="L489" s="69">
        <f t="shared" si="7"/>
        <v>1.0154142581888246</v>
      </c>
      <c r="M489" s="69">
        <f t="shared" si="7"/>
        <v>1.00355871886121</v>
      </c>
      <c r="N489" s="69">
        <f t="shared" si="7"/>
        <v>0.9906191369606003</v>
      </c>
      <c r="O489" s="69">
        <f t="shared" si="7"/>
        <v>1.0296684118673647</v>
      </c>
      <c r="P489" s="69">
        <f t="shared" si="7"/>
        <v>1.0531135531135531</v>
      </c>
      <c r="Q489" s="69">
        <f t="shared" si="7"/>
        <v>1.048828125</v>
      </c>
      <c r="R489" s="69">
        <f t="shared" si="7"/>
        <v>1.0601941747572816</v>
      </c>
      <c r="S489" s="69">
        <f t="shared" si="7"/>
        <v>1.0667903525046383</v>
      </c>
    </row>
    <row r="490" spans="1:19" ht="14.25">
      <c r="A490" s="56" t="s">
        <v>14</v>
      </c>
      <c r="B490" s="69">
        <f aca="true" t="shared" si="8" ref="B490:S490">B452/B413</f>
        <v>0.7672682016179216</v>
      </c>
      <c r="C490" s="69">
        <f t="shared" si="8"/>
        <v>0.7262382864792504</v>
      </c>
      <c r="D490" s="69">
        <f t="shared" si="8"/>
        <v>0.6355841371918542</v>
      </c>
      <c r="E490" s="69">
        <f t="shared" si="8"/>
        <v>0.6308823529411764</v>
      </c>
      <c r="F490" s="69">
        <f t="shared" si="8"/>
        <v>0.5211459754433834</v>
      </c>
      <c r="G490" s="69">
        <f t="shared" si="8"/>
        <v>0.8902195608782435</v>
      </c>
      <c r="H490" s="69">
        <f t="shared" si="8"/>
        <v>0.826530612244898</v>
      </c>
      <c r="I490" s="69">
        <f t="shared" si="8"/>
        <v>0.8262243285939969</v>
      </c>
      <c r="J490" s="69">
        <f t="shared" si="8"/>
        <v>0.8106194690265487</v>
      </c>
      <c r="K490" s="69">
        <f t="shared" si="8"/>
        <v>0.822262118491921</v>
      </c>
      <c r="L490" s="69">
        <f t="shared" si="8"/>
        <v>0.8377192982456141</v>
      </c>
      <c r="M490" s="69">
        <f t="shared" si="8"/>
        <v>0.8389261744966443</v>
      </c>
      <c r="N490" s="69">
        <f t="shared" si="8"/>
        <v>0.8220858895705522</v>
      </c>
      <c r="O490" s="69">
        <f t="shared" si="8"/>
        <v>0.7635983263598326</v>
      </c>
      <c r="P490" s="69">
        <f t="shared" si="8"/>
        <v>0.8610526315789474</v>
      </c>
      <c r="Q490" s="69">
        <f t="shared" si="8"/>
        <v>0.8646464646464647</v>
      </c>
      <c r="R490" s="69">
        <f t="shared" si="8"/>
        <v>0.8757763975155279</v>
      </c>
      <c r="S490" s="69">
        <f t="shared" si="8"/>
        <v>0.8785425101214575</v>
      </c>
    </row>
    <row r="491" spans="1:19" ht="14.25">
      <c r="A491" s="56" t="s">
        <v>20</v>
      </c>
      <c r="B491" s="69" t="e">
        <f aca="true" t="shared" si="9" ref="B491:S491">B453/B414</f>
        <v>#DIV/0!</v>
      </c>
      <c r="C491" s="69" t="e">
        <f t="shared" si="9"/>
        <v>#DIV/0!</v>
      </c>
      <c r="D491" s="69" t="e">
        <f t="shared" si="9"/>
        <v>#DIV/0!</v>
      </c>
      <c r="E491" s="69" t="e">
        <f t="shared" si="9"/>
        <v>#DIV/0!</v>
      </c>
      <c r="F491" s="69" t="e">
        <f t="shared" si="9"/>
        <v>#DIV/0!</v>
      </c>
      <c r="G491" s="69" t="e">
        <f t="shared" si="9"/>
        <v>#DIV/0!</v>
      </c>
      <c r="H491" s="69" t="e">
        <f t="shared" si="9"/>
        <v>#DIV/0!</v>
      </c>
      <c r="I491" s="69" t="e">
        <f t="shared" si="9"/>
        <v>#DIV/0!</v>
      </c>
      <c r="J491" s="69" t="e">
        <f t="shared" si="9"/>
        <v>#DIV/0!</v>
      </c>
      <c r="K491" s="69" t="e">
        <f t="shared" si="9"/>
        <v>#DIV/0!</v>
      </c>
      <c r="L491" s="69" t="e">
        <f t="shared" si="9"/>
        <v>#DIV/0!</v>
      </c>
      <c r="M491" s="69" t="e">
        <f t="shared" si="9"/>
        <v>#DIV/0!</v>
      </c>
      <c r="N491" s="69" t="e">
        <f t="shared" si="9"/>
        <v>#DIV/0!</v>
      </c>
      <c r="O491" s="69" t="e">
        <f t="shared" si="9"/>
        <v>#DIV/0!</v>
      </c>
      <c r="P491" s="69" t="e">
        <f t="shared" si="9"/>
        <v>#DIV/0!</v>
      </c>
      <c r="Q491" s="69" t="e">
        <f t="shared" si="9"/>
        <v>#DIV/0!</v>
      </c>
      <c r="R491" s="69" t="e">
        <f t="shared" si="9"/>
        <v>#DIV/0!</v>
      </c>
      <c r="S491" s="69" t="e">
        <f t="shared" si="9"/>
        <v>#DIV/0!</v>
      </c>
    </row>
    <row r="492" spans="1:19" ht="14.25">
      <c r="A492" s="56" t="s">
        <v>3</v>
      </c>
      <c r="B492" s="69">
        <f aca="true" t="shared" si="10" ref="B492:S492">B454/B415</f>
        <v>0.5889933292904791</v>
      </c>
      <c r="C492" s="69">
        <f t="shared" si="10"/>
        <v>0.622245674629825</v>
      </c>
      <c r="D492" s="69">
        <f t="shared" si="10"/>
        <v>0.5495156904085312</v>
      </c>
      <c r="E492" s="69">
        <f t="shared" si="10"/>
        <v>0.6210934613963798</v>
      </c>
      <c r="F492" s="69">
        <f t="shared" si="10"/>
        <v>0.701529557668458</v>
      </c>
      <c r="G492" s="69">
        <f t="shared" si="10"/>
        <v>0.8521621009735114</v>
      </c>
      <c r="H492" s="69">
        <f t="shared" si="10"/>
        <v>0.8965124230681559</v>
      </c>
      <c r="I492" s="69">
        <f t="shared" si="10"/>
        <v>0.8261348280866824</v>
      </c>
      <c r="J492" s="69">
        <f t="shared" si="10"/>
        <v>0.8421361189575228</v>
      </c>
      <c r="K492" s="69">
        <f t="shared" si="10"/>
        <v>0.8541614906832298</v>
      </c>
      <c r="L492" s="69">
        <f t="shared" si="10"/>
        <v>0.8687173409470452</v>
      </c>
      <c r="M492" s="69">
        <f t="shared" si="10"/>
        <v>0.8739504729514295</v>
      </c>
      <c r="N492" s="69">
        <f t="shared" si="10"/>
        <v>0.865011593055477</v>
      </c>
      <c r="O492" s="69">
        <f t="shared" si="10"/>
        <v>0.8735940322862638</v>
      </c>
      <c r="P492" s="69">
        <f t="shared" si="10"/>
        <v>0.8455490900086666</v>
      </c>
      <c r="Q492" s="69">
        <f t="shared" si="10"/>
        <v>0.8734041208443939</v>
      </c>
      <c r="R492" s="69">
        <f t="shared" si="10"/>
        <v>0.8746659714527798</v>
      </c>
      <c r="S492" s="69">
        <f t="shared" si="10"/>
        <v>0.8682277003364691</v>
      </c>
    </row>
    <row r="493" spans="1:19" ht="14.25">
      <c r="A493" s="56" t="s">
        <v>51</v>
      </c>
      <c r="B493" s="69">
        <f aca="true" t="shared" si="11" ref="B493:S493">B455/B416</f>
        <v>1.0541012216404886</v>
      </c>
      <c r="C493" s="69">
        <f t="shared" si="11"/>
        <v>1.0387205387205387</v>
      </c>
      <c r="D493" s="69">
        <f t="shared" si="11"/>
        <v>0.9476117103235747</v>
      </c>
      <c r="E493" s="69">
        <f t="shared" si="11"/>
        <v>0.9212481426448736</v>
      </c>
      <c r="F493" s="69">
        <f t="shared" si="11"/>
        <v>0.9884297520661157</v>
      </c>
      <c r="G493" s="69">
        <f t="shared" si="11"/>
        <v>1.0364963503649636</v>
      </c>
      <c r="H493" s="69">
        <f t="shared" si="11"/>
        <v>1.6435406698564594</v>
      </c>
      <c r="I493" s="69">
        <f t="shared" si="11"/>
        <v>0.9385826771653544</v>
      </c>
      <c r="J493" s="69">
        <f t="shared" si="11"/>
        <v>0.9419847328244275</v>
      </c>
      <c r="K493" s="69">
        <f t="shared" si="11"/>
        <v>1.4874476987447698</v>
      </c>
      <c r="L493" s="69">
        <f t="shared" si="11"/>
        <v>0.9103362391033624</v>
      </c>
      <c r="M493" s="69">
        <f t="shared" si="11"/>
        <v>0.890625</v>
      </c>
      <c r="N493" s="69">
        <f t="shared" si="11"/>
        <v>0.8887545344619106</v>
      </c>
      <c r="O493" s="69">
        <f t="shared" si="11"/>
        <v>0.884765625</v>
      </c>
      <c r="P493" s="69">
        <f t="shared" si="11"/>
        <v>1.0133882595262615</v>
      </c>
      <c r="Q493" s="69">
        <f t="shared" si="11"/>
        <v>1.0366876310272537</v>
      </c>
      <c r="R493" s="69">
        <f t="shared" si="11"/>
        <v>1.133673469387755</v>
      </c>
      <c r="S493" s="69">
        <f t="shared" si="11"/>
        <v>1.1315280464216635</v>
      </c>
    </row>
    <row r="494" spans="1:19" ht="14.25">
      <c r="A494" s="56" t="s">
        <v>22</v>
      </c>
      <c r="B494" s="69">
        <f aca="true" t="shared" si="12" ref="B494:S494">B456/B417</f>
        <v>0</v>
      </c>
      <c r="C494" s="69">
        <f t="shared" si="12"/>
        <v>0</v>
      </c>
      <c r="D494" s="69">
        <f t="shared" si="12"/>
        <v>0</v>
      </c>
      <c r="E494" s="69">
        <f t="shared" si="12"/>
        <v>0</v>
      </c>
      <c r="F494" s="69">
        <f t="shared" si="12"/>
        <v>0</v>
      </c>
      <c r="G494" s="69">
        <f t="shared" si="12"/>
        <v>0</v>
      </c>
      <c r="H494" s="69">
        <f t="shared" si="12"/>
        <v>0</v>
      </c>
      <c r="I494" s="69">
        <f t="shared" si="12"/>
        <v>0</v>
      </c>
      <c r="J494" s="69">
        <f t="shared" si="12"/>
        <v>0</v>
      </c>
      <c r="K494" s="69">
        <f t="shared" si="12"/>
        <v>0</v>
      </c>
      <c r="L494" s="69">
        <f t="shared" si="12"/>
        <v>0</v>
      </c>
      <c r="M494" s="69">
        <f t="shared" si="12"/>
        <v>0</v>
      </c>
      <c r="N494" s="69">
        <f t="shared" si="12"/>
        <v>0</v>
      </c>
      <c r="O494" s="69">
        <f t="shared" si="12"/>
        <v>0</v>
      </c>
      <c r="P494" s="69">
        <f t="shared" si="12"/>
        <v>0</v>
      </c>
      <c r="Q494" s="69">
        <f t="shared" si="12"/>
        <v>0</v>
      </c>
      <c r="R494" s="69">
        <f t="shared" si="12"/>
        <v>0</v>
      </c>
      <c r="S494" s="69">
        <f t="shared" si="12"/>
        <v>0</v>
      </c>
    </row>
    <row r="495" spans="1:19" ht="14.25">
      <c r="A495" s="56" t="s">
        <v>18</v>
      </c>
      <c r="B495" s="69" t="e">
        <f aca="true" t="shared" si="13" ref="B495:S495">B457/B418</f>
        <v>#DIV/0!</v>
      </c>
      <c r="C495" s="69" t="e">
        <f t="shared" si="13"/>
        <v>#DIV/0!</v>
      </c>
      <c r="D495" s="69" t="e">
        <f t="shared" si="13"/>
        <v>#DIV/0!</v>
      </c>
      <c r="E495" s="69" t="e">
        <f t="shared" si="13"/>
        <v>#DIV/0!</v>
      </c>
      <c r="F495" s="69" t="e">
        <f t="shared" si="13"/>
        <v>#DIV/0!</v>
      </c>
      <c r="G495" s="69" t="e">
        <f t="shared" si="13"/>
        <v>#DIV/0!</v>
      </c>
      <c r="H495" s="69" t="e">
        <f t="shared" si="13"/>
        <v>#DIV/0!</v>
      </c>
      <c r="I495" s="69" t="e">
        <f t="shared" si="13"/>
        <v>#DIV/0!</v>
      </c>
      <c r="J495" s="69" t="e">
        <f t="shared" si="13"/>
        <v>#DIV/0!</v>
      </c>
      <c r="K495" s="69" t="e">
        <f t="shared" si="13"/>
        <v>#DIV/0!</v>
      </c>
      <c r="L495" s="69" t="e">
        <f t="shared" si="13"/>
        <v>#DIV/0!</v>
      </c>
      <c r="M495" s="69" t="e">
        <f t="shared" si="13"/>
        <v>#DIV/0!</v>
      </c>
      <c r="N495" s="69" t="e">
        <f t="shared" si="13"/>
        <v>#DIV/0!</v>
      </c>
      <c r="O495" s="69" t="e">
        <f t="shared" si="13"/>
        <v>#DIV/0!</v>
      </c>
      <c r="P495" s="69" t="e">
        <f t="shared" si="13"/>
        <v>#DIV/0!</v>
      </c>
      <c r="Q495" s="69" t="e">
        <f t="shared" si="13"/>
        <v>#DIV/0!</v>
      </c>
      <c r="R495" s="69" t="e">
        <f t="shared" si="13"/>
        <v>#DIV/0!</v>
      </c>
      <c r="S495" s="69" t="e">
        <f t="shared" si="13"/>
        <v>#DIV/0!</v>
      </c>
    </row>
    <row r="496" spans="1:19" ht="14.25">
      <c r="A496" s="56" t="s">
        <v>33</v>
      </c>
      <c r="B496" s="69">
        <f aca="true" t="shared" si="14" ref="B496:S496">B458/B419</f>
        <v>0.7155322862129145</v>
      </c>
      <c r="C496" s="69">
        <f t="shared" si="14"/>
        <v>0.7275132275132276</v>
      </c>
      <c r="D496" s="69">
        <f t="shared" si="14"/>
        <v>0.7370737073707371</v>
      </c>
      <c r="E496" s="69">
        <f t="shared" si="14"/>
        <v>0.7461809635722679</v>
      </c>
      <c r="F496" s="69">
        <f t="shared" si="14"/>
        <v>0.7533875338753387</v>
      </c>
      <c r="G496" s="69">
        <f t="shared" si="14"/>
        <v>0.7566539923954373</v>
      </c>
      <c r="H496" s="69">
        <f t="shared" si="14"/>
        <v>0.7787839586028461</v>
      </c>
      <c r="I496" s="69">
        <f t="shared" si="14"/>
        <v>0.7833089311859444</v>
      </c>
      <c r="J496" s="69">
        <f t="shared" si="14"/>
        <v>0.694006309148265</v>
      </c>
      <c r="K496" s="69">
        <f t="shared" si="14"/>
        <v>0.8403846153846154</v>
      </c>
      <c r="L496" s="69">
        <f t="shared" si="14"/>
        <v>0.8938428874734607</v>
      </c>
      <c r="M496" s="69">
        <f t="shared" si="14"/>
        <v>0.8368421052631579</v>
      </c>
      <c r="N496" s="69">
        <f t="shared" si="14"/>
        <v>0.8101933216168717</v>
      </c>
      <c r="O496" s="69">
        <f t="shared" si="14"/>
        <v>0.7781456953642384</v>
      </c>
      <c r="P496" s="69">
        <f t="shared" si="14"/>
        <v>0.815748031496063</v>
      </c>
      <c r="Q496" s="69">
        <f t="shared" si="14"/>
        <v>0.8155802861685215</v>
      </c>
      <c r="R496" s="69">
        <f t="shared" si="14"/>
        <v>0.7746031746031746</v>
      </c>
      <c r="S496" s="69">
        <f t="shared" si="14"/>
        <v>0.7742504409171076</v>
      </c>
    </row>
    <row r="497" spans="1:19" ht="14.25">
      <c r="A497" s="56" t="s">
        <v>16</v>
      </c>
      <c r="B497" s="69" t="e">
        <f aca="true" t="shared" si="15" ref="B497:S497">B459/B420</f>
        <v>#DIV/0!</v>
      </c>
      <c r="C497" s="69" t="e">
        <f t="shared" si="15"/>
        <v>#DIV/0!</v>
      </c>
      <c r="D497" s="69" t="e">
        <f t="shared" si="15"/>
        <v>#DIV/0!</v>
      </c>
      <c r="E497" s="69" t="e">
        <f t="shared" si="15"/>
        <v>#DIV/0!</v>
      </c>
      <c r="F497" s="69" t="e">
        <f t="shared" si="15"/>
        <v>#DIV/0!</v>
      </c>
      <c r="G497" s="69" t="e">
        <f t="shared" si="15"/>
        <v>#DIV/0!</v>
      </c>
      <c r="H497" s="69" t="e">
        <f t="shared" si="15"/>
        <v>#DIV/0!</v>
      </c>
      <c r="I497" s="69" t="e">
        <f t="shared" si="15"/>
        <v>#DIV/0!</v>
      </c>
      <c r="J497" s="69" t="e">
        <f t="shared" si="15"/>
        <v>#DIV/0!</v>
      </c>
      <c r="K497" s="69" t="e">
        <f t="shared" si="15"/>
        <v>#DIV/0!</v>
      </c>
      <c r="L497" s="69" t="e">
        <f t="shared" si="15"/>
        <v>#DIV/0!</v>
      </c>
      <c r="M497" s="69" t="e">
        <f t="shared" si="15"/>
        <v>#DIV/0!</v>
      </c>
      <c r="N497" s="69" t="e">
        <f t="shared" si="15"/>
        <v>#DIV/0!</v>
      </c>
      <c r="O497" s="69" t="e">
        <f t="shared" si="15"/>
        <v>#DIV/0!</v>
      </c>
      <c r="P497" s="69" t="e">
        <f t="shared" si="15"/>
        <v>#DIV/0!</v>
      </c>
      <c r="Q497" s="69" t="e">
        <f t="shared" si="15"/>
        <v>#DIV/0!</v>
      </c>
      <c r="R497" s="69" t="e">
        <f t="shared" si="15"/>
        <v>#DIV/0!</v>
      </c>
      <c r="S497" s="69" t="e">
        <f t="shared" si="15"/>
        <v>#DIV/0!</v>
      </c>
    </row>
    <row r="498" spans="1:19" ht="14.25">
      <c r="A498" s="56" t="s">
        <v>59</v>
      </c>
      <c r="B498" s="69">
        <f aca="true" t="shared" si="16" ref="B498:S498">B460/B421</f>
        <v>0.9615384615384616</v>
      </c>
      <c r="C498" s="69">
        <f t="shared" si="16"/>
        <v>1.1428571428571428</v>
      </c>
      <c r="D498" s="69">
        <f t="shared" si="16"/>
        <v>1.1363636363636365</v>
      </c>
      <c r="E498" s="69">
        <f t="shared" si="16"/>
        <v>1.0833333333333333</v>
      </c>
      <c r="F498" s="69">
        <f t="shared" si="16"/>
        <v>1.0833333333333333</v>
      </c>
      <c r="G498" s="69">
        <f t="shared" si="16"/>
        <v>1.2222222222222223</v>
      </c>
      <c r="H498" s="69">
        <f t="shared" si="16"/>
        <v>1.2222222222222223</v>
      </c>
      <c r="I498" s="69">
        <f t="shared" si="16"/>
        <v>1.2777777777777777</v>
      </c>
      <c r="J498" s="69">
        <f t="shared" si="16"/>
        <v>1</v>
      </c>
      <c r="K498" s="69">
        <f t="shared" si="16"/>
        <v>1.1111111111111112</v>
      </c>
      <c r="L498" s="69">
        <f t="shared" si="16"/>
        <v>1.1304347826086956</v>
      </c>
      <c r="M498" s="69">
        <f t="shared" si="16"/>
        <v>1.1363636363636365</v>
      </c>
      <c r="N498" s="69">
        <f t="shared" si="16"/>
        <v>1.1666666666666667</v>
      </c>
      <c r="O498" s="69">
        <f t="shared" si="16"/>
        <v>1.1666666666666667</v>
      </c>
      <c r="P498" s="69">
        <f t="shared" si="16"/>
        <v>1.125</v>
      </c>
      <c r="Q498" s="69">
        <f t="shared" si="16"/>
        <v>0.9666666666666667</v>
      </c>
      <c r="R498" s="69">
        <f t="shared" si="16"/>
        <v>0.6818181818181818</v>
      </c>
      <c r="S498" s="69">
        <f t="shared" si="16"/>
        <v>0.6818181818181818</v>
      </c>
    </row>
    <row r="499" spans="1:19" ht="14.25">
      <c r="A499" s="56" t="s">
        <v>24</v>
      </c>
      <c r="B499" s="69" t="e">
        <f aca="true" t="shared" si="17" ref="B499:S499">B461/B422</f>
        <v>#DIV/0!</v>
      </c>
      <c r="C499" s="69" t="e">
        <f t="shared" si="17"/>
        <v>#DIV/0!</v>
      </c>
      <c r="D499" s="69" t="e">
        <f t="shared" si="17"/>
        <v>#DIV/0!</v>
      </c>
      <c r="E499" s="69" t="e">
        <f t="shared" si="17"/>
        <v>#DIV/0!</v>
      </c>
      <c r="F499" s="69" t="e">
        <f t="shared" si="17"/>
        <v>#DIV/0!</v>
      </c>
      <c r="G499" s="69" t="e">
        <f t="shared" si="17"/>
        <v>#DIV/0!</v>
      </c>
      <c r="H499" s="69" t="e">
        <f t="shared" si="17"/>
        <v>#DIV/0!</v>
      </c>
      <c r="I499" s="69" t="e">
        <f t="shared" si="17"/>
        <v>#DIV/0!</v>
      </c>
      <c r="J499" s="69" t="e">
        <f t="shared" si="17"/>
        <v>#DIV/0!</v>
      </c>
      <c r="K499" s="69" t="e">
        <f t="shared" si="17"/>
        <v>#DIV/0!</v>
      </c>
      <c r="L499" s="69" t="e">
        <f t="shared" si="17"/>
        <v>#DIV/0!</v>
      </c>
      <c r="M499" s="69" t="e">
        <f t="shared" si="17"/>
        <v>#DIV/0!</v>
      </c>
      <c r="N499" s="69" t="e">
        <f t="shared" si="17"/>
        <v>#DIV/0!</v>
      </c>
      <c r="O499" s="69" t="e">
        <f t="shared" si="17"/>
        <v>#DIV/0!</v>
      </c>
      <c r="P499" s="69" t="e">
        <f t="shared" si="17"/>
        <v>#DIV/0!</v>
      </c>
      <c r="Q499" s="69" t="e">
        <f t="shared" si="17"/>
        <v>#DIV/0!</v>
      </c>
      <c r="R499" s="69" t="e">
        <f t="shared" si="17"/>
        <v>#DIV/0!</v>
      </c>
      <c r="S499" s="69" t="e">
        <f t="shared" si="17"/>
        <v>#DIV/0!</v>
      </c>
    </row>
    <row r="500" spans="1:19" ht="14.25">
      <c r="A500" s="56" t="s">
        <v>30</v>
      </c>
      <c r="B500" s="69">
        <f aca="true" t="shared" si="18" ref="B500:S500">B462/B423</f>
        <v>0.8163826278174822</v>
      </c>
      <c r="C500" s="69">
        <f t="shared" si="18"/>
        <v>0.8322042730588849</v>
      </c>
      <c r="D500" s="69">
        <f t="shared" si="18"/>
        <v>0.853589196872779</v>
      </c>
      <c r="E500" s="69">
        <f t="shared" si="18"/>
        <v>0.8383838383838383</v>
      </c>
      <c r="F500" s="69">
        <f t="shared" si="18"/>
        <v>0.8542581211589113</v>
      </c>
      <c r="G500" s="69">
        <f t="shared" si="18"/>
        <v>0.8687150837988827</v>
      </c>
      <c r="H500" s="69">
        <f t="shared" si="18"/>
        <v>0.9324324324324325</v>
      </c>
      <c r="I500" s="69">
        <f t="shared" si="18"/>
        <v>0.8364839319470699</v>
      </c>
      <c r="J500" s="69">
        <f t="shared" si="18"/>
        <v>0.9005714285714286</v>
      </c>
      <c r="K500" s="69">
        <f t="shared" si="18"/>
        <v>0.9175675675675675</v>
      </c>
      <c r="L500" s="69">
        <f t="shared" si="18"/>
        <v>0.9249617151607963</v>
      </c>
      <c r="M500" s="69">
        <f t="shared" si="18"/>
        <v>0.9157566302652106</v>
      </c>
      <c r="N500" s="69">
        <f t="shared" si="18"/>
        <v>0.9374021909233177</v>
      </c>
      <c r="O500" s="69">
        <f t="shared" si="18"/>
        <v>0.957166392092257</v>
      </c>
      <c r="P500" s="69">
        <f t="shared" si="18"/>
        <v>0.9090909090909091</v>
      </c>
      <c r="Q500" s="69">
        <f t="shared" si="18"/>
        <v>0.928709055876686</v>
      </c>
      <c r="R500" s="69">
        <f t="shared" si="18"/>
        <v>0.9571150097465887</v>
      </c>
      <c r="S500" s="69">
        <f t="shared" si="18"/>
        <v>1.0301204819277108</v>
      </c>
    </row>
    <row r="501" spans="1:19" ht="14.25">
      <c r="A501" s="56" t="s">
        <v>164</v>
      </c>
      <c r="B501" s="69" t="e">
        <f aca="true" t="shared" si="19" ref="B501:S501">B463/B424</f>
        <v>#DIV/0!</v>
      </c>
      <c r="C501" s="69" t="e">
        <f t="shared" si="19"/>
        <v>#DIV/0!</v>
      </c>
      <c r="D501" s="69" t="e">
        <f t="shared" si="19"/>
        <v>#DIV/0!</v>
      </c>
      <c r="E501" s="69" t="e">
        <f t="shared" si="19"/>
        <v>#DIV/0!</v>
      </c>
      <c r="F501" s="69" t="e">
        <f t="shared" si="19"/>
        <v>#DIV/0!</v>
      </c>
      <c r="G501" s="69" t="e">
        <f t="shared" si="19"/>
        <v>#DIV/0!</v>
      </c>
      <c r="H501" s="69" t="e">
        <f t="shared" si="19"/>
        <v>#DIV/0!</v>
      </c>
      <c r="I501" s="69" t="e">
        <f t="shared" si="19"/>
        <v>#DIV/0!</v>
      </c>
      <c r="J501" s="69" t="e">
        <f t="shared" si="19"/>
        <v>#DIV/0!</v>
      </c>
      <c r="K501" s="69" t="e">
        <f t="shared" si="19"/>
        <v>#DIV/0!</v>
      </c>
      <c r="L501" s="69" t="e">
        <f t="shared" si="19"/>
        <v>#DIV/0!</v>
      </c>
      <c r="M501" s="69" t="e">
        <f t="shared" si="19"/>
        <v>#DIV/0!</v>
      </c>
      <c r="N501" s="69" t="e">
        <f t="shared" si="19"/>
        <v>#DIV/0!</v>
      </c>
      <c r="O501" s="69" t="e">
        <f t="shared" si="19"/>
        <v>#DIV/0!</v>
      </c>
      <c r="P501" s="69" t="e">
        <f t="shared" si="19"/>
        <v>#DIV/0!</v>
      </c>
      <c r="Q501" s="69" t="e">
        <f t="shared" si="19"/>
        <v>#DIV/0!</v>
      </c>
      <c r="R501" s="69" t="e">
        <f t="shared" si="19"/>
        <v>#DIV/0!</v>
      </c>
      <c r="S501" s="69" t="e">
        <f t="shared" si="19"/>
        <v>#DIV/0!</v>
      </c>
    </row>
    <row r="502" spans="1:19" ht="14.25">
      <c r="A502" s="56" t="s">
        <v>28</v>
      </c>
      <c r="B502" s="69">
        <f aca="true" t="shared" si="20" ref="B502:S502">B464/B425</f>
        <v>0.7238394964594808</v>
      </c>
      <c r="C502" s="69">
        <f t="shared" si="20"/>
        <v>0.7911894273127753</v>
      </c>
      <c r="D502" s="69">
        <f t="shared" si="20"/>
        <v>0.7910189982728842</v>
      </c>
      <c r="E502" s="69">
        <f t="shared" si="20"/>
        <v>0.7918334667734187</v>
      </c>
      <c r="F502" s="69">
        <f t="shared" si="20"/>
        <v>0.8224598930481284</v>
      </c>
      <c r="G502" s="69">
        <f t="shared" si="20"/>
        <v>0.8217934165720772</v>
      </c>
      <c r="H502" s="69">
        <f t="shared" si="20"/>
        <v>0.8355263157894737</v>
      </c>
      <c r="I502" s="69">
        <f t="shared" si="20"/>
        <v>0.8208778173190985</v>
      </c>
      <c r="J502" s="69">
        <f t="shared" si="20"/>
        <v>0.8549618320610687</v>
      </c>
      <c r="K502" s="69">
        <f t="shared" si="20"/>
        <v>0.8192955589586524</v>
      </c>
      <c r="L502" s="69">
        <f t="shared" si="20"/>
        <v>0.85</v>
      </c>
      <c r="M502" s="69">
        <f t="shared" si="20"/>
        <v>0.8589511754068716</v>
      </c>
      <c r="N502" s="69">
        <f t="shared" si="20"/>
        <v>0.8501945525291829</v>
      </c>
      <c r="O502" s="69">
        <f t="shared" si="20"/>
        <v>0.8524271844660194</v>
      </c>
      <c r="P502" s="69">
        <f t="shared" si="20"/>
        <v>0.8189473684210526</v>
      </c>
      <c r="Q502" s="69">
        <f t="shared" si="20"/>
        <v>0.8308668076109936</v>
      </c>
      <c r="R502" s="69">
        <f t="shared" si="20"/>
        <v>0.8121827411167513</v>
      </c>
      <c r="S502" s="69">
        <f t="shared" si="20"/>
        <v>0.806970509383378</v>
      </c>
    </row>
    <row r="503" spans="1:19" ht="14.25">
      <c r="A503" s="56" t="s">
        <v>35</v>
      </c>
      <c r="B503" s="69" t="e">
        <f aca="true" t="shared" si="21" ref="B503:S503">B465/B426</f>
        <v>#DIV/0!</v>
      </c>
      <c r="C503" s="69" t="e">
        <f t="shared" si="21"/>
        <v>#DIV/0!</v>
      </c>
      <c r="D503" s="69" t="e">
        <f t="shared" si="21"/>
        <v>#DIV/0!</v>
      </c>
      <c r="E503" s="69" t="e">
        <f t="shared" si="21"/>
        <v>#DIV/0!</v>
      </c>
      <c r="F503" s="69" t="e">
        <f t="shared" si="21"/>
        <v>#DIV/0!</v>
      </c>
      <c r="G503" s="69" t="e">
        <f t="shared" si="21"/>
        <v>#DIV/0!</v>
      </c>
      <c r="H503" s="69" t="e">
        <f t="shared" si="21"/>
        <v>#DIV/0!</v>
      </c>
      <c r="I503" s="69" t="e">
        <f t="shared" si="21"/>
        <v>#DIV/0!</v>
      </c>
      <c r="J503" s="69" t="e">
        <f t="shared" si="21"/>
        <v>#DIV/0!</v>
      </c>
      <c r="K503" s="69" t="e">
        <f t="shared" si="21"/>
        <v>#DIV/0!</v>
      </c>
      <c r="L503" s="69" t="e">
        <f t="shared" si="21"/>
        <v>#DIV/0!</v>
      </c>
      <c r="M503" s="69" t="e">
        <f t="shared" si="21"/>
        <v>#DIV/0!</v>
      </c>
      <c r="N503" s="69" t="e">
        <f t="shared" si="21"/>
        <v>#DIV/0!</v>
      </c>
      <c r="O503" s="69" t="e">
        <f t="shared" si="21"/>
        <v>#DIV/0!</v>
      </c>
      <c r="P503" s="69" t="e">
        <f t="shared" si="21"/>
        <v>#DIV/0!</v>
      </c>
      <c r="Q503" s="69" t="e">
        <f t="shared" si="21"/>
        <v>#DIV/0!</v>
      </c>
      <c r="R503" s="69" t="e">
        <f t="shared" si="21"/>
        <v>#DIV/0!</v>
      </c>
      <c r="S503" s="69" t="e">
        <f t="shared" si="21"/>
        <v>#DIV/0!</v>
      </c>
    </row>
    <row r="504" spans="1:19" ht="14.25">
      <c r="A504" s="56" t="s">
        <v>37</v>
      </c>
      <c r="B504" s="69" t="e">
        <f aca="true" t="shared" si="22" ref="B504:S504">B466/B427</f>
        <v>#DIV/0!</v>
      </c>
      <c r="C504" s="69" t="e">
        <f t="shared" si="22"/>
        <v>#DIV/0!</v>
      </c>
      <c r="D504" s="69" t="e">
        <f t="shared" si="22"/>
        <v>#DIV/0!</v>
      </c>
      <c r="E504" s="69" t="e">
        <f t="shared" si="22"/>
        <v>#DIV/0!</v>
      </c>
      <c r="F504" s="69" t="e">
        <f t="shared" si="22"/>
        <v>#DIV/0!</v>
      </c>
      <c r="G504" s="69">
        <f t="shared" si="22"/>
        <v>13.181818181818182</v>
      </c>
      <c r="H504" s="69">
        <f t="shared" si="22"/>
        <v>13.181818181818182</v>
      </c>
      <c r="I504" s="69">
        <f t="shared" si="22"/>
        <v>1.0357142857142858</v>
      </c>
      <c r="J504" s="69">
        <f t="shared" si="22"/>
        <v>1.0211267605633803</v>
      </c>
      <c r="K504" s="69">
        <f t="shared" si="22"/>
        <v>1.080536912751678</v>
      </c>
      <c r="L504" s="69">
        <f t="shared" si="22"/>
        <v>1.0718954248366013</v>
      </c>
      <c r="M504" s="69">
        <f t="shared" si="22"/>
        <v>1.2890625</v>
      </c>
      <c r="N504" s="69">
        <f t="shared" si="22"/>
        <v>1.0434782608695652</v>
      </c>
      <c r="O504" s="69">
        <f t="shared" si="22"/>
        <v>0.6829268292682927</v>
      </c>
      <c r="P504" s="69">
        <f t="shared" si="22"/>
        <v>0.6703296703296703</v>
      </c>
      <c r="Q504" s="69">
        <f t="shared" si="22"/>
        <v>0.8623853211009175</v>
      </c>
      <c r="R504" s="69">
        <f t="shared" si="22"/>
        <v>0.8632911392405064</v>
      </c>
      <c r="S504" s="69">
        <f t="shared" si="22"/>
        <v>0.8653846153846154</v>
      </c>
    </row>
    <row r="505" spans="1:19" ht="14.25">
      <c r="A505" s="56" t="s">
        <v>61</v>
      </c>
      <c r="B505" s="69">
        <f aca="true" t="shared" si="23" ref="B505:S505">B467/B428</f>
        <v>1.2173913043478262</v>
      </c>
      <c r="C505" s="69">
        <f t="shared" si="23"/>
        <v>1.391304347826087</v>
      </c>
      <c r="D505" s="69">
        <f t="shared" si="23"/>
        <v>1.411764705882353</v>
      </c>
      <c r="E505" s="69">
        <f t="shared" si="23"/>
        <v>1.352112676056338</v>
      </c>
      <c r="F505" s="69">
        <f t="shared" si="23"/>
        <v>1.3150684931506849</v>
      </c>
      <c r="G505" s="69">
        <f t="shared" si="23"/>
        <v>1.3424657534246576</v>
      </c>
      <c r="H505" s="69">
        <f t="shared" si="23"/>
        <v>1.472972972972973</v>
      </c>
      <c r="I505" s="69">
        <f t="shared" si="23"/>
        <v>1.5285714285714285</v>
      </c>
      <c r="J505" s="69">
        <f t="shared" si="23"/>
        <v>0.9666666666666667</v>
      </c>
      <c r="K505" s="69">
        <f t="shared" si="23"/>
        <v>1.05</v>
      </c>
      <c r="L505" s="69">
        <f t="shared" si="23"/>
        <v>1.21</v>
      </c>
      <c r="M505" s="69">
        <f t="shared" si="23"/>
        <v>1.2666666666666666</v>
      </c>
      <c r="N505" s="69">
        <f t="shared" si="23"/>
        <v>1.1879699248120301</v>
      </c>
      <c r="O505" s="69">
        <f t="shared" si="23"/>
        <v>0.9545454545454546</v>
      </c>
      <c r="P505" s="69">
        <f t="shared" si="23"/>
        <v>1.036231884057971</v>
      </c>
      <c r="Q505" s="69">
        <f t="shared" si="23"/>
        <v>1.1824817518248176</v>
      </c>
      <c r="R505" s="69">
        <f t="shared" si="23"/>
        <v>1.2108433734939759</v>
      </c>
      <c r="S505" s="69">
        <f t="shared" si="23"/>
        <v>1.2566844919786095</v>
      </c>
    </row>
    <row r="506" spans="1:19" ht="14.25">
      <c r="A506" s="56" t="s">
        <v>41</v>
      </c>
      <c r="B506" s="69">
        <f aca="true" t="shared" si="24" ref="B506:S506">B468/B429</f>
        <v>0.7567296102852551</v>
      </c>
      <c r="C506" s="69">
        <f t="shared" si="24"/>
        <v>0.7408688965782392</v>
      </c>
      <c r="D506" s="69">
        <f t="shared" si="24"/>
        <v>0.7227722772277227</v>
      </c>
      <c r="E506" s="69">
        <f t="shared" si="24"/>
        <v>0.7642591444513329</v>
      </c>
      <c r="F506" s="69">
        <f t="shared" si="24"/>
        <v>0.7804218496484586</v>
      </c>
      <c r="G506" s="69">
        <f t="shared" si="24"/>
        <v>0.7831023543162464</v>
      </c>
      <c r="H506" s="69">
        <f t="shared" si="24"/>
        <v>0.7894814814814815</v>
      </c>
      <c r="I506" s="69">
        <f t="shared" si="24"/>
        <v>0.8</v>
      </c>
      <c r="J506" s="69">
        <f t="shared" si="24"/>
        <v>0.8082427017744706</v>
      </c>
      <c r="K506" s="69">
        <f t="shared" si="24"/>
        <v>0.7927799306547012</v>
      </c>
      <c r="L506" s="69">
        <f t="shared" si="24"/>
        <v>0.7952336881073577</v>
      </c>
      <c r="M506" s="69">
        <f t="shared" si="24"/>
        <v>0.8336947094535994</v>
      </c>
      <c r="N506" s="69">
        <f t="shared" si="24"/>
        <v>0.8393158275114431</v>
      </c>
      <c r="O506" s="69">
        <f t="shared" si="24"/>
        <v>0.8370552147239264</v>
      </c>
      <c r="P506" s="69">
        <f t="shared" si="24"/>
        <v>0.84</v>
      </c>
      <c r="Q506" s="69">
        <f t="shared" si="24"/>
        <v>0.7923076923076923</v>
      </c>
      <c r="R506" s="69">
        <f t="shared" si="24"/>
        <v>0.8418277680140598</v>
      </c>
      <c r="S506" s="69">
        <f t="shared" si="24"/>
        <v>0.8483788938334393</v>
      </c>
    </row>
    <row r="507" spans="1:19" ht="14.25">
      <c r="A507" s="56" t="s">
        <v>43</v>
      </c>
      <c r="B507" s="69" t="e">
        <f aca="true" t="shared" si="25" ref="B507:S507">B469/B430</f>
        <v>#DIV/0!</v>
      </c>
      <c r="C507" s="69" t="e">
        <f t="shared" si="25"/>
        <v>#DIV/0!</v>
      </c>
      <c r="D507" s="69" t="e">
        <f t="shared" si="25"/>
        <v>#DIV/0!</v>
      </c>
      <c r="E507" s="69" t="e">
        <f t="shared" si="25"/>
        <v>#DIV/0!</v>
      </c>
      <c r="F507" s="69" t="e">
        <f t="shared" si="25"/>
        <v>#DIV/0!</v>
      </c>
      <c r="G507" s="69">
        <f t="shared" si="25"/>
        <v>0</v>
      </c>
      <c r="H507" s="69" t="e">
        <f t="shared" si="25"/>
        <v>#DIV/0!</v>
      </c>
      <c r="I507" s="69" t="e">
        <f t="shared" si="25"/>
        <v>#DIV/0!</v>
      </c>
      <c r="J507" s="69" t="e">
        <f t="shared" si="25"/>
        <v>#DIV/0!</v>
      </c>
      <c r="K507" s="69" t="e">
        <f t="shared" si="25"/>
        <v>#DIV/0!</v>
      </c>
      <c r="L507" s="69" t="e">
        <f t="shared" si="25"/>
        <v>#DIV/0!</v>
      </c>
      <c r="M507" s="69" t="e">
        <f t="shared" si="25"/>
        <v>#DIV/0!</v>
      </c>
      <c r="N507" s="69" t="e">
        <f t="shared" si="25"/>
        <v>#DIV/0!</v>
      </c>
      <c r="O507" s="69" t="e">
        <f t="shared" si="25"/>
        <v>#DIV/0!</v>
      </c>
      <c r="P507" s="69" t="e">
        <f t="shared" si="25"/>
        <v>#DIV/0!</v>
      </c>
      <c r="Q507" s="69" t="e">
        <f t="shared" si="25"/>
        <v>#DIV/0!</v>
      </c>
      <c r="R507" s="69" t="e">
        <f t="shared" si="25"/>
        <v>#DIV/0!</v>
      </c>
      <c r="S507" s="69" t="e">
        <f t="shared" si="25"/>
        <v>#DIV/0!</v>
      </c>
    </row>
    <row r="508" spans="1:19" ht="14.25">
      <c r="A508" s="56" t="s">
        <v>45</v>
      </c>
      <c r="B508" s="69">
        <f aca="true" t="shared" si="26" ref="B508:S508">B470/B431</f>
        <v>0</v>
      </c>
      <c r="C508" s="69">
        <f t="shared" si="26"/>
        <v>0</v>
      </c>
      <c r="D508" s="69">
        <f t="shared" si="26"/>
        <v>0.27915257254762327</v>
      </c>
      <c r="E508" s="69">
        <f t="shared" si="26"/>
        <v>0.3151131568853088</v>
      </c>
      <c r="F508" s="69">
        <f t="shared" si="26"/>
        <v>0.6003657978966621</v>
      </c>
      <c r="G508" s="69">
        <f t="shared" si="26"/>
        <v>0.7706470278800631</v>
      </c>
      <c r="H508" s="69">
        <f t="shared" si="26"/>
        <v>0.8073736536868269</v>
      </c>
      <c r="I508" s="69">
        <f t="shared" si="26"/>
        <v>0.8412844036697248</v>
      </c>
      <c r="J508" s="69">
        <f t="shared" si="26"/>
        <v>0.7214165261382799</v>
      </c>
      <c r="K508" s="69">
        <f t="shared" si="26"/>
        <v>0.8626850433894845</v>
      </c>
      <c r="L508" s="69">
        <f t="shared" si="26"/>
        <v>0.8589522164651698</v>
      </c>
      <c r="M508" s="69">
        <f t="shared" si="26"/>
        <v>0.8609447771124418</v>
      </c>
      <c r="N508" s="69">
        <f t="shared" si="26"/>
        <v>0.7903225806451613</v>
      </c>
      <c r="O508" s="69">
        <f t="shared" si="26"/>
        <v>0.8585766423357665</v>
      </c>
      <c r="P508" s="69">
        <f t="shared" si="26"/>
        <v>0.8275193798449613</v>
      </c>
      <c r="Q508" s="69">
        <f t="shared" si="26"/>
        <v>0.7963636363636364</v>
      </c>
      <c r="R508" s="69">
        <f t="shared" si="26"/>
        <v>0.6835138387484958</v>
      </c>
      <c r="S508" s="69">
        <f t="shared" si="26"/>
        <v>0.7527216174183515</v>
      </c>
    </row>
    <row r="509" spans="1:19" ht="14.25">
      <c r="A509" s="56" t="s">
        <v>53</v>
      </c>
      <c r="B509" s="69">
        <f aca="true" t="shared" si="27" ref="B509:S509">B471/B432</f>
        <v>0.8797862867319679</v>
      </c>
      <c r="C509" s="69">
        <f t="shared" si="27"/>
        <v>0.9204647006255585</v>
      </c>
      <c r="D509" s="69">
        <f t="shared" si="27"/>
        <v>0.9572400388726919</v>
      </c>
      <c r="E509" s="69">
        <f t="shared" si="27"/>
        <v>2.093145869947276</v>
      </c>
      <c r="F509" s="69">
        <f t="shared" si="27"/>
        <v>1.7486671744097486</v>
      </c>
      <c r="G509" s="69">
        <f t="shared" si="27"/>
        <v>1.870539419087137</v>
      </c>
      <c r="H509" s="69">
        <f t="shared" si="27"/>
        <v>1.3397997496871088</v>
      </c>
      <c r="I509" s="69">
        <f t="shared" si="27"/>
        <v>1.2469314079422382</v>
      </c>
      <c r="J509" s="69">
        <f t="shared" si="27"/>
        <v>1.3012772351615327</v>
      </c>
      <c r="K509" s="69">
        <f t="shared" si="27"/>
        <v>1.4271211022480057</v>
      </c>
      <c r="L509" s="69">
        <f t="shared" si="27"/>
        <v>1.5513245033112584</v>
      </c>
      <c r="M509" s="69">
        <f t="shared" si="27"/>
        <v>1.3173076923076923</v>
      </c>
      <c r="N509" s="69">
        <f t="shared" si="27"/>
        <v>1.2260509993108202</v>
      </c>
      <c r="O509" s="69">
        <f t="shared" si="27"/>
        <v>1.251808972503618</v>
      </c>
      <c r="P509" s="69">
        <f t="shared" si="27"/>
        <v>1.2241653418124006</v>
      </c>
      <c r="Q509" s="69">
        <f t="shared" si="27"/>
        <v>1.2319277108433735</v>
      </c>
      <c r="R509" s="69">
        <f t="shared" si="27"/>
        <v>1.1400273224043715</v>
      </c>
      <c r="S509" s="69">
        <f t="shared" si="27"/>
        <v>1.1341898643825838</v>
      </c>
    </row>
    <row r="510" spans="1:19" ht="14.25">
      <c r="A510" s="56" t="s">
        <v>47</v>
      </c>
      <c r="B510" s="69">
        <f aca="true" t="shared" si="28" ref="B510:S510">B472/B433</f>
        <v>0.9056603773584906</v>
      </c>
      <c r="C510" s="69">
        <f t="shared" si="28"/>
        <v>0.8275862068965517</v>
      </c>
      <c r="D510" s="69">
        <f t="shared" si="28"/>
        <v>0.8305084745762712</v>
      </c>
      <c r="E510" s="69">
        <f t="shared" si="28"/>
        <v>0.8095238095238095</v>
      </c>
      <c r="F510" s="69">
        <f t="shared" si="28"/>
        <v>0.8611111111111112</v>
      </c>
      <c r="G510" s="69">
        <f t="shared" si="28"/>
        <v>0.8552631578947368</v>
      </c>
      <c r="H510" s="69">
        <f t="shared" si="28"/>
        <v>0.8426966292134831</v>
      </c>
      <c r="I510" s="69">
        <f t="shared" si="28"/>
        <v>0.8987341772151899</v>
      </c>
      <c r="J510" s="69">
        <f t="shared" si="28"/>
        <v>0.8032786885245902</v>
      </c>
      <c r="K510" s="69">
        <f t="shared" si="28"/>
        <v>0.8771929824561403</v>
      </c>
      <c r="L510" s="69">
        <f t="shared" si="28"/>
        <v>0.8554216867469879</v>
      </c>
      <c r="M510" s="69">
        <f t="shared" si="28"/>
        <v>0.8987341772151899</v>
      </c>
      <c r="N510" s="69">
        <f t="shared" si="28"/>
        <v>0.8024691358024691</v>
      </c>
      <c r="O510" s="69">
        <f t="shared" si="28"/>
        <v>0.8372093023255814</v>
      </c>
      <c r="P510" s="69">
        <f t="shared" si="28"/>
        <v>0.8987341772151899</v>
      </c>
      <c r="Q510" s="69">
        <f t="shared" si="28"/>
        <v>0.8089887640449438</v>
      </c>
      <c r="R510" s="69">
        <f t="shared" si="28"/>
        <v>0.8513513513513513</v>
      </c>
      <c r="S510" s="69">
        <f t="shared" si="28"/>
        <v>0.8727272727272727</v>
      </c>
    </row>
    <row r="511" spans="1:19" ht="14.25">
      <c r="A511" s="56" t="s">
        <v>49</v>
      </c>
      <c r="B511" s="69">
        <f aca="true" t="shared" si="29" ref="B511:S511">B473/B434</f>
        <v>0.7462121212121212</v>
      </c>
      <c r="C511" s="69">
        <f t="shared" si="29"/>
        <v>0.7683397683397684</v>
      </c>
      <c r="D511" s="69">
        <f t="shared" si="29"/>
        <v>0.8352941176470589</v>
      </c>
      <c r="E511" s="69">
        <f t="shared" si="29"/>
        <v>0.45703125</v>
      </c>
      <c r="F511" s="69">
        <f t="shared" si="29"/>
        <v>0.49076517150395776</v>
      </c>
      <c r="G511" s="69">
        <f t="shared" si="29"/>
        <v>0.6137281292059219</v>
      </c>
      <c r="H511" s="69">
        <f t="shared" si="29"/>
        <v>0.6823056300268097</v>
      </c>
      <c r="I511" s="69">
        <f t="shared" si="29"/>
        <v>0.604306864064603</v>
      </c>
      <c r="J511" s="69">
        <f t="shared" si="29"/>
        <v>0.7083333333333334</v>
      </c>
      <c r="K511" s="69">
        <f t="shared" si="29"/>
        <v>0.772795216741405</v>
      </c>
      <c r="L511" s="69">
        <f t="shared" si="29"/>
        <v>0.8498293515358362</v>
      </c>
      <c r="M511" s="69">
        <f t="shared" si="29"/>
        <v>0.9171686746987951</v>
      </c>
      <c r="N511" s="69">
        <f t="shared" si="29"/>
        <v>0.9001560062402496</v>
      </c>
      <c r="O511" s="69">
        <f t="shared" si="29"/>
        <v>0.8908554572271387</v>
      </c>
      <c r="P511" s="69">
        <f t="shared" si="29"/>
        <v>0.829105473965287</v>
      </c>
      <c r="Q511" s="69">
        <f t="shared" si="29"/>
        <v>0.8774373259052924</v>
      </c>
      <c r="R511" s="69">
        <f t="shared" si="29"/>
        <v>0.8701923076923077</v>
      </c>
      <c r="S511" s="69">
        <f t="shared" si="29"/>
        <v>0.8874296435272045</v>
      </c>
    </row>
    <row r="512" spans="1:19" ht="14.25">
      <c r="A512" s="56" t="s">
        <v>57</v>
      </c>
      <c r="B512" s="69" t="e">
        <f aca="true" t="shared" si="30" ref="B512:S512">B474/B435</f>
        <v>#DIV/0!</v>
      </c>
      <c r="C512" s="69" t="e">
        <f t="shared" si="30"/>
        <v>#DIV/0!</v>
      </c>
      <c r="D512" s="69" t="e">
        <f t="shared" si="30"/>
        <v>#DIV/0!</v>
      </c>
      <c r="E512" s="69" t="e">
        <f t="shared" si="30"/>
        <v>#DIV/0!</v>
      </c>
      <c r="F512" s="69" t="e">
        <f t="shared" si="30"/>
        <v>#DIV/0!</v>
      </c>
      <c r="G512" s="69" t="e">
        <f t="shared" si="30"/>
        <v>#DIV/0!</v>
      </c>
      <c r="H512" s="69" t="e">
        <f t="shared" si="30"/>
        <v>#DIV/0!</v>
      </c>
      <c r="I512" s="69" t="e">
        <f t="shared" si="30"/>
        <v>#DIV/0!</v>
      </c>
      <c r="J512" s="69" t="e">
        <f t="shared" si="30"/>
        <v>#DIV/0!</v>
      </c>
      <c r="K512" s="69" t="e">
        <f t="shared" si="30"/>
        <v>#DIV/0!</v>
      </c>
      <c r="L512" s="69" t="e">
        <f t="shared" si="30"/>
        <v>#DIV/0!</v>
      </c>
      <c r="M512" s="69" t="e">
        <f t="shared" si="30"/>
        <v>#DIV/0!</v>
      </c>
      <c r="N512" s="69" t="e">
        <f t="shared" si="30"/>
        <v>#DIV/0!</v>
      </c>
      <c r="O512" s="69" t="e">
        <f t="shared" si="30"/>
        <v>#DIV/0!</v>
      </c>
      <c r="P512" s="69" t="e">
        <f t="shared" si="30"/>
        <v>#DIV/0!</v>
      </c>
      <c r="Q512" s="69" t="e">
        <f t="shared" si="30"/>
        <v>#DIV/0!</v>
      </c>
      <c r="R512" s="69" t="e">
        <f t="shared" si="30"/>
        <v>#DIV/0!</v>
      </c>
      <c r="S512" s="69" t="e">
        <f t="shared" si="30"/>
        <v>#DIV/0!</v>
      </c>
    </row>
    <row r="513" spans="1:19" ht="14.25">
      <c r="A513" s="56" t="s">
        <v>55</v>
      </c>
      <c r="B513" s="69" t="e">
        <f aca="true" t="shared" si="31" ref="B513:S513">B475/B436</f>
        <v>#DIV/0!</v>
      </c>
      <c r="C513" s="69" t="e">
        <f t="shared" si="31"/>
        <v>#DIV/0!</v>
      </c>
      <c r="D513" s="69" t="e">
        <f t="shared" si="31"/>
        <v>#DIV/0!</v>
      </c>
      <c r="E513" s="69" t="e">
        <f t="shared" si="31"/>
        <v>#DIV/0!</v>
      </c>
      <c r="F513" s="69" t="e">
        <f t="shared" si="31"/>
        <v>#DIV/0!</v>
      </c>
      <c r="G513" s="69" t="e">
        <f t="shared" si="31"/>
        <v>#DIV/0!</v>
      </c>
      <c r="H513" s="69" t="e">
        <f t="shared" si="31"/>
        <v>#DIV/0!</v>
      </c>
      <c r="I513" s="69" t="e">
        <f t="shared" si="31"/>
        <v>#DIV/0!</v>
      </c>
      <c r="J513" s="69" t="e">
        <f t="shared" si="31"/>
        <v>#DIV/0!</v>
      </c>
      <c r="K513" s="69">
        <f t="shared" si="31"/>
        <v>0.720923520923521</v>
      </c>
      <c r="L513" s="69">
        <f t="shared" si="31"/>
        <v>0.7230951675066706</v>
      </c>
      <c r="M513" s="69">
        <f t="shared" si="31"/>
        <v>0.7327114827918945</v>
      </c>
      <c r="N513" s="69">
        <f t="shared" si="31"/>
        <v>0.8225108225108225</v>
      </c>
      <c r="O513" s="69">
        <f t="shared" si="31"/>
        <v>0.8393518518518519</v>
      </c>
      <c r="P513" s="69">
        <f t="shared" si="31"/>
        <v>0.6130895091434071</v>
      </c>
      <c r="Q513" s="69">
        <f t="shared" si="31"/>
        <v>0.6452527161076995</v>
      </c>
      <c r="R513" s="69">
        <f t="shared" si="31"/>
        <v>0.6258992805755396</v>
      </c>
      <c r="S513" s="69">
        <f t="shared" si="31"/>
        <v>0.6071428571428571</v>
      </c>
    </row>
    <row r="516" spans="1:19" ht="13.5">
      <c r="A516" s="71" t="s">
        <v>170</v>
      </c>
      <c r="B516" s="72"/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</row>
    <row r="517" spans="1:19" ht="13.5">
      <c r="A517" s="71" t="s">
        <v>172</v>
      </c>
      <c r="B517" s="73">
        <f>(B22+B154+B454)/(B286+B415)</f>
        <v>0.43529945640690726</v>
      </c>
      <c r="C517" s="73">
        <f aca="true" t="shared" si="32" ref="C517:S517">(C22+C154+C454)/(C286+C415)</f>
        <v>0.4399704015792252</v>
      </c>
      <c r="D517" s="73">
        <f t="shared" si="32"/>
        <v>0.4478653429549686</v>
      </c>
      <c r="E517" s="73">
        <f t="shared" si="32"/>
        <v>0.4600726915266514</v>
      </c>
      <c r="F517" s="73">
        <f t="shared" si="32"/>
        <v>0.4644174435650899</v>
      </c>
      <c r="G517" s="73">
        <f t="shared" si="32"/>
        <v>0.4721140463833717</v>
      </c>
      <c r="H517" s="73">
        <f t="shared" si="32"/>
        <v>0.47244232390683755</v>
      </c>
      <c r="I517" s="73">
        <f t="shared" si="32"/>
        <v>0.47451185071688246</v>
      </c>
      <c r="J517" s="73">
        <f t="shared" si="32"/>
        <v>0.47623727587980386</v>
      </c>
      <c r="K517" s="73">
        <f t="shared" si="32"/>
        <v>0.4770597816037509</v>
      </c>
      <c r="L517" s="73">
        <f t="shared" si="32"/>
        <v>0.47532255169800786</v>
      </c>
      <c r="M517" s="73">
        <f t="shared" si="32"/>
        <v>0.4764786748109763</v>
      </c>
      <c r="N517" s="73">
        <f t="shared" si="32"/>
        <v>0.4707507455879579</v>
      </c>
      <c r="O517" s="73">
        <f t="shared" si="32"/>
        <v>0.4695349545593002</v>
      </c>
      <c r="P517" s="73">
        <f t="shared" si="32"/>
        <v>0.48178630508536285</v>
      </c>
      <c r="Q517" s="73">
        <f t="shared" si="32"/>
        <v>0.48988482655806853</v>
      </c>
      <c r="R517" s="73">
        <f t="shared" si="32"/>
        <v>0.4896496441960528</v>
      </c>
      <c r="S517" s="73">
        <f t="shared" si="32"/>
        <v>0.4827272349354227</v>
      </c>
    </row>
    <row r="518" spans="1:19" ht="13.5">
      <c r="A518" s="71" t="s">
        <v>171</v>
      </c>
      <c r="B518" s="73">
        <f>(B66+B198+B454)/(B330+B415)</f>
        <v>0.42967052635926806</v>
      </c>
      <c r="C518" s="73">
        <f aca="true" t="shared" si="33" ref="C518:S518">(C66+C198+C454)/(C330+C415)</f>
        <v>0.4366846781043446</v>
      </c>
      <c r="D518" s="73">
        <f t="shared" si="33"/>
        <v>0.44843198634035286</v>
      </c>
      <c r="E518" s="73">
        <f t="shared" si="33"/>
        <v>0.4620241473186301</v>
      </c>
      <c r="F518" s="73">
        <f t="shared" si="33"/>
        <v>0.4647549651165617</v>
      </c>
      <c r="G518" s="73">
        <f t="shared" si="33"/>
        <v>0.4729763402074088</v>
      </c>
      <c r="H518" s="73">
        <f t="shared" si="33"/>
        <v>0.4734719585948232</v>
      </c>
      <c r="I518" s="73">
        <f t="shared" si="33"/>
        <v>0.47672915608090644</v>
      </c>
      <c r="J518" s="73">
        <f t="shared" si="33"/>
        <v>0.47588796516809606</v>
      </c>
      <c r="K518" s="73">
        <f t="shared" si="33"/>
        <v>0.47655074267913866</v>
      </c>
      <c r="L518" s="73">
        <f t="shared" si="33"/>
        <v>0.46162868678951596</v>
      </c>
      <c r="M518" s="73">
        <f t="shared" si="33"/>
        <v>0.4736398064663944</v>
      </c>
      <c r="N518" s="73">
        <f t="shared" si="33"/>
        <v>0.4703389043762881</v>
      </c>
      <c r="O518" s="73">
        <f t="shared" si="33"/>
        <v>0.47318706068069744</v>
      </c>
      <c r="P518" s="73">
        <f t="shared" si="33"/>
        <v>0.4810243751928417</v>
      </c>
      <c r="Q518" s="73">
        <f t="shared" si="33"/>
        <v>0.48655268752055225</v>
      </c>
      <c r="R518" s="73">
        <f t="shared" si="33"/>
        <v>0.48277913181115895</v>
      </c>
      <c r="S518" s="73">
        <f t="shared" si="33"/>
        <v>0.4776360754791739</v>
      </c>
    </row>
    <row r="519" spans="1:19" ht="13.5">
      <c r="A519" s="71" t="s">
        <v>173</v>
      </c>
      <c r="B519" s="73">
        <f>(SUM(B12:B43)-B22-B35+SUM(B144:B175)-B154-B167+SUM(B444:B475)-B454-B467)/(SUM(B276:B307)-B286-B299+SUM(B405:B436)-B415-B428)</f>
        <v>0.4335232044743275</v>
      </c>
      <c r="C519" s="73">
        <f aca="true" t="shared" si="34" ref="C519:S519">(SUM(C12:C43)-C22-C35+SUM(C144:C175)-C154-C167+SUM(C444:C475)-C454-C467)/(SUM(C276:C307)-C286-C299+SUM(C405:C436)-C415-C428)</f>
        <v>0.43824850123427767</v>
      </c>
      <c r="D519" s="73">
        <f t="shared" si="34"/>
        <v>0.4456110175463743</v>
      </c>
      <c r="E519" s="73">
        <f t="shared" si="34"/>
        <v>0.45708011076100447</v>
      </c>
      <c r="F519" s="73">
        <f t="shared" si="34"/>
        <v>0.4612120080538132</v>
      </c>
      <c r="G519" s="73">
        <f t="shared" si="34"/>
        <v>0.46845154534062283</v>
      </c>
      <c r="H519" s="73">
        <f t="shared" si="34"/>
        <v>0.4679805804189907</v>
      </c>
      <c r="I519" s="73">
        <f t="shared" si="34"/>
        <v>0.47013277075378723</v>
      </c>
      <c r="J519" s="73">
        <f t="shared" si="34"/>
        <v>0.47135625092746436</v>
      </c>
      <c r="K519" s="73">
        <f t="shared" si="34"/>
        <v>0.47252374164467476</v>
      </c>
      <c r="L519" s="73">
        <f t="shared" si="34"/>
        <v>0.4727373707533235</v>
      </c>
      <c r="M519" s="73">
        <f t="shared" si="34"/>
        <v>0.47402577899559417</v>
      </c>
      <c r="N519" s="73">
        <f t="shared" si="34"/>
        <v>0.4695815892929738</v>
      </c>
      <c r="O519" s="73">
        <f t="shared" si="34"/>
        <v>0.46936545746819064</v>
      </c>
      <c r="P519" s="73">
        <f t="shared" si="34"/>
        <v>0.48084497654045255</v>
      </c>
      <c r="Q519" s="73">
        <f t="shared" si="34"/>
        <v>0.4894219539005874</v>
      </c>
      <c r="R519" s="73">
        <f t="shared" si="34"/>
        <v>0.4884742041712404</v>
      </c>
      <c r="S519" s="73">
        <f t="shared" si="34"/>
        <v>0.48133977728811694</v>
      </c>
    </row>
    <row r="520" spans="1:19" ht="13.5">
      <c r="A520" s="71" t="s">
        <v>174</v>
      </c>
      <c r="B520" s="73">
        <f>(SUM(B56:B87)-B66-B79-B59+SUM(B188:B219)-B198-B211-B191+SUM(B444:B475)-B454-B467-B447)/(SUM(B320:B351)-B330-B343-B323+SUM(B405:B436)-B415-B428-B408)</f>
        <v>0.4276889505515969</v>
      </c>
      <c r="C520" s="73">
        <f aca="true" t="shared" si="35" ref="C520:S520">(SUM(C56:C87)-C66-C79-C59+SUM(C188:C219)-C198-C211-C191+SUM(C444:C475)-C454-C467-C447)/(SUM(C320:C351)-C330-C343-C323+SUM(C405:C436)-C415-C428-C408)</f>
        <v>0.4345342635273519</v>
      </c>
      <c r="D520" s="73">
        <f t="shared" si="35"/>
        <v>0.44548391028766454</v>
      </c>
      <c r="E520" s="73">
        <f t="shared" si="35"/>
        <v>0.4585237848408454</v>
      </c>
      <c r="F520" s="73">
        <f t="shared" si="35"/>
        <v>0.4610111850505122</v>
      </c>
      <c r="G520" s="73">
        <f t="shared" si="35"/>
        <v>0.4688992468772961</v>
      </c>
      <c r="H520" s="73">
        <f t="shared" si="35"/>
        <v>0.46845350391340457</v>
      </c>
      <c r="I520" s="73">
        <f t="shared" si="35"/>
        <v>0.4717167450568519</v>
      </c>
      <c r="J520" s="73">
        <f t="shared" si="35"/>
        <v>0.4705460534792912</v>
      </c>
      <c r="K520" s="73">
        <f t="shared" si="35"/>
        <v>0.47132906101978267</v>
      </c>
      <c r="L520" s="73">
        <f t="shared" si="35"/>
        <v>0.45786845544403454</v>
      </c>
      <c r="M520" s="73">
        <f t="shared" si="35"/>
        <v>0.4695203535777663</v>
      </c>
      <c r="N520" s="73">
        <f t="shared" si="35"/>
        <v>0.46715404461057164</v>
      </c>
      <c r="O520" s="73">
        <f t="shared" si="35"/>
        <v>0.4717822380378144</v>
      </c>
      <c r="P520" s="73">
        <f t="shared" si="35"/>
        <v>0.4787047399727528</v>
      </c>
      <c r="Q520" s="73">
        <f t="shared" si="35"/>
        <v>0.4844907248452506</v>
      </c>
      <c r="R520" s="73">
        <f t="shared" si="35"/>
        <v>0.4801514932328438</v>
      </c>
      <c r="S520" s="73">
        <f t="shared" si="35"/>
        <v>0.47489530577635236</v>
      </c>
    </row>
    <row r="521" spans="1:19" ht="13.5">
      <c r="A521" s="71"/>
      <c r="B521" s="72"/>
      <c r="C521" s="72"/>
      <c r="D521" s="72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</row>
    <row r="522" spans="1:19" ht="13.5">
      <c r="A522" s="71"/>
      <c r="B522" s="72"/>
      <c r="C522" s="72"/>
      <c r="D522" s="72"/>
      <c r="E522" s="72"/>
      <c r="F522" s="72"/>
      <c r="G522" s="72"/>
      <c r="H522" s="72"/>
      <c r="I522" s="72"/>
      <c r="J522" s="72"/>
      <c r="K522" s="72"/>
      <c r="L522" s="72"/>
      <c r="M522" s="72"/>
      <c r="N522" s="72"/>
      <c r="O522" s="72"/>
      <c r="P522" s="72"/>
      <c r="Q522" s="72"/>
      <c r="R522" s="72"/>
      <c r="S522" s="72"/>
    </row>
    <row r="523" spans="1:19" ht="13.5">
      <c r="A523" s="71" t="s">
        <v>172</v>
      </c>
      <c r="B523" s="74">
        <f>B517-EffTotal!D39</f>
        <v>0</v>
      </c>
      <c r="C523" s="74">
        <f>C517-EffTotal!E39</f>
        <v>0</v>
      </c>
      <c r="D523" s="74">
        <f>D517-EffTotal!F39</f>
        <v>0</v>
      </c>
      <c r="E523" s="74">
        <f>E517-EffTotal!G39</f>
        <v>0</v>
      </c>
      <c r="F523" s="74">
        <f>F517-EffTotal!H39</f>
        <v>0</v>
      </c>
      <c r="G523" s="74">
        <f>G517-EffTotal!I39</f>
        <v>0</v>
      </c>
      <c r="H523" s="74">
        <f>H517-EffTotal!J39</f>
        <v>0</v>
      </c>
      <c r="I523" s="74">
        <f>I517-EffTotal!K39</f>
        <v>0</v>
      </c>
      <c r="J523" s="74">
        <f>J517-EffTotal!L39</f>
        <v>0</v>
      </c>
      <c r="K523" s="74">
        <f>K517-EffTotal!M39</f>
        <v>0</v>
      </c>
      <c r="L523" s="74">
        <f>L517-EffTotal!N39</f>
        <v>0</v>
      </c>
      <c r="M523" s="74">
        <f>M517-EffTotal!O39</f>
        <v>0</v>
      </c>
      <c r="N523" s="74">
        <f>N517-EffTotal!P39</f>
        <v>0</v>
      </c>
      <c r="O523" s="74">
        <f>O517-EffTotal!Q39</f>
        <v>0</v>
      </c>
      <c r="P523" s="74">
        <f>P517-EffTotal!R39</f>
        <v>0</v>
      </c>
      <c r="Q523" s="74">
        <f>Q517-EffTotal!S39</f>
        <v>0</v>
      </c>
      <c r="R523" s="74">
        <f>R517-EffTotal!T39</f>
        <v>0</v>
      </c>
      <c r="S523" s="74">
        <f>S517-EffTotal!U39</f>
        <v>0</v>
      </c>
    </row>
    <row r="524" spans="1:19" ht="13.5">
      <c r="A524" s="71" t="s">
        <v>171</v>
      </c>
      <c r="B524" s="74">
        <f>B518-EffPublic!D39</f>
        <v>0</v>
      </c>
      <c r="C524" s="74">
        <f>C518-EffPublic!E39</f>
        <v>0</v>
      </c>
      <c r="D524" s="74">
        <f>D518-EffPublic!F39</f>
        <v>0</v>
      </c>
      <c r="E524" s="74">
        <f>E518-EffPublic!G39</f>
        <v>0</v>
      </c>
      <c r="F524" s="74">
        <f>F518-EffPublic!H39</f>
        <v>0</v>
      </c>
      <c r="G524" s="74">
        <f>G518-EffPublic!I39</f>
        <v>0</v>
      </c>
      <c r="H524" s="74">
        <f>H518-EffPublic!J39</f>
        <v>0</v>
      </c>
      <c r="I524" s="74">
        <f>I518-EffPublic!K39</f>
        <v>0</v>
      </c>
      <c r="J524" s="74">
        <f>J518-EffPublic!L39</f>
        <v>0</v>
      </c>
      <c r="K524" s="74">
        <f>K518-EffPublic!M39</f>
        <v>0</v>
      </c>
      <c r="L524" s="74">
        <f>L518-EffPublic!N39</f>
        <v>0</v>
      </c>
      <c r="M524" s="74">
        <f>M518-EffPublic!O39</f>
        <v>0</v>
      </c>
      <c r="N524" s="74">
        <f>N518-EffPublic!P39</f>
        <v>0</v>
      </c>
      <c r="O524" s="74">
        <f>O518-EffPublic!Q39</f>
        <v>0</v>
      </c>
      <c r="P524" s="74">
        <f>P518-EffPublic!R39</f>
        <v>0</v>
      </c>
      <c r="Q524" s="74">
        <f>Q518-EffPublic!S39</f>
        <v>0</v>
      </c>
      <c r="R524" s="74">
        <f>R518-EffPublic!T39</f>
        <v>0</v>
      </c>
      <c r="S524" s="74">
        <f>S518-EffPublic!U39</f>
        <v>0</v>
      </c>
    </row>
    <row r="525" spans="1:19" ht="13.5">
      <c r="A525" s="71" t="s">
        <v>173</v>
      </c>
      <c r="B525" s="74">
        <f>B519-EffTotal!D40</f>
        <v>0</v>
      </c>
      <c r="C525" s="74">
        <f>C519-EffTotal!E40</f>
        <v>0</v>
      </c>
      <c r="D525" s="74">
        <f>D519-EffTotal!F40</f>
        <v>0</v>
      </c>
      <c r="E525" s="74">
        <f>E519-EffTotal!G40</f>
        <v>0</v>
      </c>
      <c r="F525" s="74">
        <f>F519-EffTotal!H40</f>
        <v>0</v>
      </c>
      <c r="G525" s="74">
        <f>G519-EffTotal!I40</f>
        <v>0</v>
      </c>
      <c r="H525" s="74">
        <f>H519-EffTotal!J40</f>
        <v>0</v>
      </c>
      <c r="I525" s="74">
        <f>I519-EffTotal!K40</f>
        <v>0</v>
      </c>
      <c r="J525" s="74">
        <f>J519-EffTotal!L40</f>
        <v>0</v>
      </c>
      <c r="K525" s="74">
        <f>K519-EffTotal!M40</f>
        <v>0</v>
      </c>
      <c r="L525" s="74">
        <f>L519-EffTotal!N40</f>
        <v>0</v>
      </c>
      <c r="M525" s="74">
        <f>M519-EffTotal!O40</f>
        <v>0</v>
      </c>
      <c r="N525" s="74">
        <f>N519-EffTotal!P40</f>
        <v>0</v>
      </c>
      <c r="O525" s="74">
        <f>O519-EffTotal!Q40</f>
        <v>0</v>
      </c>
      <c r="P525" s="74">
        <f>P519-EffTotal!R40</f>
        <v>0</v>
      </c>
      <c r="Q525" s="74">
        <f>Q519-EffTotal!S40</f>
        <v>0</v>
      </c>
      <c r="R525" s="74">
        <f>R519-EffTotal!T40</f>
        <v>0</v>
      </c>
      <c r="S525" s="74">
        <f>S519-EffTotal!U40</f>
        <v>0</v>
      </c>
    </row>
    <row r="526" spans="1:19" ht="13.5">
      <c r="A526" s="71" t="s">
        <v>174</v>
      </c>
      <c r="B526" s="74">
        <f>B520-EffPublic!D40</f>
        <v>0</v>
      </c>
      <c r="C526" s="74">
        <f>C520-EffPublic!E40</f>
        <v>0</v>
      </c>
      <c r="D526" s="74">
        <f>D520-EffPublic!F40</f>
        <v>0</v>
      </c>
      <c r="E526" s="74">
        <f>E520-EffPublic!G40</f>
        <v>0</v>
      </c>
      <c r="F526" s="74">
        <f>F520-EffPublic!H40</f>
        <v>0</v>
      </c>
      <c r="G526" s="74">
        <f>G520-EffPublic!I40</f>
        <v>0</v>
      </c>
      <c r="H526" s="74">
        <f>H520-EffPublic!J40</f>
        <v>0</v>
      </c>
      <c r="I526" s="74">
        <f>I520-EffPublic!K40</f>
        <v>0</v>
      </c>
      <c r="J526" s="74">
        <f>J520-EffPublic!L40</f>
        <v>0</v>
      </c>
      <c r="K526" s="74">
        <f>K520-EffPublic!M40</f>
        <v>0</v>
      </c>
      <c r="L526" s="74">
        <f>L520-EffPublic!N40</f>
        <v>0</v>
      </c>
      <c r="M526" s="74">
        <f>M520-EffPublic!O40</f>
        <v>0</v>
      </c>
      <c r="N526" s="74">
        <f>N520-EffPublic!P40</f>
        <v>0</v>
      </c>
      <c r="O526" s="74">
        <f>O520-EffPublic!Q40</f>
        <v>0</v>
      </c>
      <c r="P526" s="74">
        <f>P520-EffPublic!R40</f>
        <v>0</v>
      </c>
      <c r="Q526" s="74">
        <f>Q520-EffPublic!S40</f>
        <v>0</v>
      </c>
      <c r="R526" s="74">
        <f>R520-EffPublic!T40</f>
        <v>0</v>
      </c>
      <c r="S526" s="74">
        <f>S520-EffPublic!U40</f>
        <v>0</v>
      </c>
    </row>
  </sheetData>
  <conditionalFormatting sqref="B482:S513">
    <cfRule type="cellIs" priority="1" dxfId="0" operator="greaterThan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2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7109375" style="11" customWidth="1"/>
    <col min="2" max="2" width="26.57421875" style="11" bestFit="1" customWidth="1"/>
    <col min="3" max="3" width="6.00390625" style="11" customWidth="1"/>
    <col min="4" max="21" width="7.8515625" style="11" customWidth="1"/>
    <col min="22" max="22" width="9.421875" style="11" bestFit="1" customWidth="1"/>
    <col min="23" max="39" width="8.421875" style="11" bestFit="1" customWidth="1"/>
    <col min="40" max="16384" width="9.140625" style="11" customWidth="1"/>
  </cols>
  <sheetData>
    <row r="1" ht="13.5">
      <c r="A1" s="10" t="s">
        <v>166</v>
      </c>
    </row>
    <row r="2" ht="14.25" thickBot="1"/>
    <row r="3" spans="1:39" ht="13.5">
      <c r="A3" s="12"/>
      <c r="B3" s="12"/>
      <c r="C3" s="12" t="s">
        <v>0</v>
      </c>
      <c r="D3" s="12">
        <v>1990</v>
      </c>
      <c r="E3" s="12">
        <v>1991</v>
      </c>
      <c r="F3" s="12">
        <v>1992</v>
      </c>
      <c r="G3" s="12">
        <v>1993</v>
      </c>
      <c r="H3" s="12">
        <v>1994</v>
      </c>
      <c r="I3" s="12">
        <v>1995</v>
      </c>
      <c r="J3" s="12">
        <v>1996</v>
      </c>
      <c r="K3" s="12">
        <v>1997</v>
      </c>
      <c r="L3" s="12">
        <v>1998</v>
      </c>
      <c r="M3" s="12">
        <v>1999</v>
      </c>
      <c r="N3" s="12">
        <v>2000</v>
      </c>
      <c r="O3" s="12">
        <v>2001</v>
      </c>
      <c r="P3" s="12">
        <v>2002</v>
      </c>
      <c r="Q3" s="12">
        <v>2003</v>
      </c>
      <c r="R3" s="12">
        <v>2004</v>
      </c>
      <c r="S3" s="12">
        <v>2005</v>
      </c>
      <c r="T3" s="12">
        <v>2006</v>
      </c>
      <c r="U3" s="12">
        <v>2007</v>
      </c>
      <c r="W3" s="42" t="s">
        <v>72</v>
      </c>
      <c r="X3" s="42" t="s">
        <v>73</v>
      </c>
      <c r="Y3" s="42" t="s">
        <v>74</v>
      </c>
      <c r="Z3" s="42" t="s">
        <v>75</v>
      </c>
      <c r="AA3" s="42" t="s">
        <v>76</v>
      </c>
      <c r="AB3" s="42" t="s">
        <v>77</v>
      </c>
      <c r="AC3" s="42" t="s">
        <v>78</v>
      </c>
      <c r="AD3" s="42" t="s">
        <v>79</v>
      </c>
      <c r="AE3" s="42" t="s">
        <v>80</v>
      </c>
      <c r="AF3" s="42" t="s">
        <v>81</v>
      </c>
      <c r="AG3" s="42" t="s">
        <v>70</v>
      </c>
      <c r="AH3" s="42" t="s">
        <v>71</v>
      </c>
      <c r="AI3" s="42" t="s">
        <v>82</v>
      </c>
      <c r="AJ3" s="42" t="s">
        <v>83</v>
      </c>
      <c r="AK3" s="42" t="s">
        <v>84</v>
      </c>
      <c r="AL3" s="42" t="s">
        <v>85</v>
      </c>
      <c r="AM3" s="42" t="s">
        <v>157</v>
      </c>
    </row>
    <row r="4" spans="1:20" ht="13.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3.5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39" ht="13.5">
      <c r="A6" s="13" t="s">
        <v>38</v>
      </c>
      <c r="B6" s="13" t="s">
        <v>39</v>
      </c>
      <c r="C6" s="13"/>
      <c r="D6" s="14">
        <f>(Eurostat_Data2009!B12+Eurostat_Data2009!B144+Eurostat_Data2009!B444)/(Eurostat_Data2009!B276+Eurostat_Data2009!B405)</f>
        <v>0.5071198897565456</v>
      </c>
      <c r="E6" s="14">
        <f>(Eurostat_Data2009!C12+Eurostat_Data2009!C144+Eurostat_Data2009!C444)/(Eurostat_Data2009!C276+Eurostat_Data2009!C405)</f>
        <v>0.514468085106383</v>
      </c>
      <c r="F6" s="14">
        <f>(Eurostat_Data2009!D12+Eurostat_Data2009!D144+Eurostat_Data2009!D444)/(Eurostat_Data2009!D276+Eurostat_Data2009!D405)</f>
        <v>0.5353457172342622</v>
      </c>
      <c r="G6" s="14">
        <f>(Eurostat_Data2009!E12+Eurostat_Data2009!E144+Eurostat_Data2009!E444)/(Eurostat_Data2009!E276+Eurostat_Data2009!E405)</f>
        <v>0.5304087736789631</v>
      </c>
      <c r="H6" s="14">
        <f>(Eurostat_Data2009!F12+Eurostat_Data2009!F144+Eurostat_Data2009!F444)/(Eurostat_Data2009!F276+Eurostat_Data2009!F405)</f>
        <v>0.5104213864975079</v>
      </c>
      <c r="I6" s="14">
        <f>(Eurostat_Data2009!G12+Eurostat_Data2009!G144+Eurostat_Data2009!G444)/(Eurostat_Data2009!G276+Eurostat_Data2009!G405)</f>
        <v>0.525273799494524</v>
      </c>
      <c r="J6" s="14">
        <f>(Eurostat_Data2009!H12+Eurostat_Data2009!H144+Eurostat_Data2009!H444)/(Eurostat_Data2009!H276+Eurostat_Data2009!H405)</f>
        <v>0.5584034435531208</v>
      </c>
      <c r="K6" s="14">
        <f>(Eurostat_Data2009!I12+Eurostat_Data2009!I144+Eurostat_Data2009!I444)/(Eurostat_Data2009!I276+Eurostat_Data2009!I405)</f>
        <v>0.5449891710966726</v>
      </c>
      <c r="L6" s="14">
        <f>(Eurostat_Data2009!J12+Eurostat_Data2009!J144+Eurostat_Data2009!J444)/(Eurostat_Data2009!J276+Eurostat_Data2009!J405)</f>
        <v>0.560432829726419</v>
      </c>
      <c r="M6" s="14">
        <f>(Eurostat_Data2009!K12+Eurostat_Data2009!K144+Eurostat_Data2009!K444)/(Eurostat_Data2009!K276+Eurostat_Data2009!K405)</f>
        <v>0.5760869565217391</v>
      </c>
      <c r="N6" s="14">
        <f>(Eurostat_Data2009!L12+Eurostat_Data2009!L144+Eurostat_Data2009!L444)/(Eurostat_Data2009!L276+Eurostat_Data2009!L405)</f>
        <v>0.6037228078044404</v>
      </c>
      <c r="O6" s="14">
        <f>(Eurostat_Data2009!M12+Eurostat_Data2009!M144+Eurostat_Data2009!M444)/(Eurostat_Data2009!M276+Eurostat_Data2009!M405)</f>
        <v>0.6096473449533847</v>
      </c>
      <c r="P6" s="14">
        <f>(Eurostat_Data2009!N12+Eurostat_Data2009!N144+Eurostat_Data2009!N444)/(Eurostat_Data2009!N276+Eurostat_Data2009!N405)</f>
        <v>0.5975460122699386</v>
      </c>
      <c r="Q6" s="14">
        <f>(Eurostat_Data2009!O12+Eurostat_Data2009!O144+Eurostat_Data2009!O444)/(Eurostat_Data2009!O276+Eurostat_Data2009!O405)</f>
        <v>0.5879283353626718</v>
      </c>
      <c r="R6" s="14">
        <f>(Eurostat_Data2009!P12+Eurostat_Data2009!P144+Eurostat_Data2009!P444)/(Eurostat_Data2009!P276+Eurostat_Data2009!P405)</f>
        <v>0.5898224043715847</v>
      </c>
      <c r="S6" s="14">
        <f>(Eurostat_Data2009!Q12+Eurostat_Data2009!Q144+Eurostat_Data2009!Q444)/(Eurostat_Data2009!Q276+Eurostat_Data2009!Q405)</f>
        <v>0.5958279009126467</v>
      </c>
      <c r="T6" s="14">
        <f>(Eurostat_Data2009!R12+Eurostat_Data2009!R144+Eurostat_Data2009!R444)/(Eurostat_Data2009!R276+Eurostat_Data2009!R405)</f>
        <v>0.6073619631901841</v>
      </c>
      <c r="U6" s="14">
        <f>(Eurostat_Data2009!S12+Eurostat_Data2009!S144+Eurostat_Data2009!S444)/(Eurostat_Data2009!S276+Eurostat_Data2009!S405)</f>
        <v>0.605350008685079</v>
      </c>
      <c r="V6" s="14"/>
      <c r="W6" s="15">
        <f aca="true" t="shared" si="0" ref="W6:AM6">E6-D6</f>
        <v>0.007348195349837328</v>
      </c>
      <c r="X6" s="15">
        <f t="shared" si="0"/>
        <v>0.020877632127879187</v>
      </c>
      <c r="Y6" s="15">
        <f t="shared" si="0"/>
        <v>-0.004936943555299056</v>
      </c>
      <c r="Z6" s="15">
        <f t="shared" si="0"/>
        <v>-0.019987387181455207</v>
      </c>
      <c r="AA6" s="15">
        <f t="shared" si="0"/>
        <v>0.014852412997016118</v>
      </c>
      <c r="AB6" s="15">
        <f t="shared" si="0"/>
        <v>0.03312964405859675</v>
      </c>
      <c r="AC6" s="15">
        <f t="shared" si="0"/>
        <v>-0.013414272456448217</v>
      </c>
      <c r="AD6" s="15">
        <f t="shared" si="0"/>
        <v>0.015443658629746393</v>
      </c>
      <c r="AE6" s="15">
        <f t="shared" si="0"/>
        <v>0.01565412679532019</v>
      </c>
      <c r="AF6" s="15">
        <f t="shared" si="0"/>
        <v>0.027635851282701296</v>
      </c>
      <c r="AG6" s="15">
        <f t="shared" si="0"/>
        <v>0.005924537148944253</v>
      </c>
      <c r="AH6" s="15">
        <f t="shared" si="0"/>
        <v>-0.012101332683446042</v>
      </c>
      <c r="AI6" s="15">
        <f t="shared" si="0"/>
        <v>-0.009617676907266892</v>
      </c>
      <c r="AJ6" s="15">
        <f t="shared" si="0"/>
        <v>0.0018940690089129797</v>
      </c>
      <c r="AK6" s="15">
        <f t="shared" si="0"/>
        <v>0.006005496541061972</v>
      </c>
      <c r="AL6" s="15">
        <f t="shared" si="0"/>
        <v>0.011534062277537394</v>
      </c>
      <c r="AM6" s="15">
        <f t="shared" si="0"/>
        <v>-0.0020119545051050514</v>
      </c>
    </row>
    <row r="7" spans="1:39" ht="13.5">
      <c r="A7" s="13" t="s">
        <v>4</v>
      </c>
      <c r="B7" s="13" t="s">
        <v>5</v>
      </c>
      <c r="C7" s="13"/>
      <c r="D7" s="14">
        <f>(Eurostat_Data2009!B13+Eurostat_Data2009!B145+Eurostat_Data2009!B445)/(Eurostat_Data2009!B277+Eurostat_Data2009!B406)</f>
        <v>0.3924321025328044</v>
      </c>
      <c r="E7" s="14">
        <f>(Eurostat_Data2009!C13+Eurostat_Data2009!C145+Eurostat_Data2009!C445)/(Eurostat_Data2009!C277+Eurostat_Data2009!C406)</f>
        <v>0.3937869822485207</v>
      </c>
      <c r="F7" s="14">
        <f>(Eurostat_Data2009!D13+Eurostat_Data2009!D145+Eurostat_Data2009!D445)/(Eurostat_Data2009!D277+Eurostat_Data2009!D406)</f>
        <v>0.3930072028811525</v>
      </c>
      <c r="G7" s="14">
        <f>(Eurostat_Data2009!E13+Eurostat_Data2009!E145+Eurostat_Data2009!E445)/(Eurostat_Data2009!E277+Eurostat_Data2009!E406)</f>
        <v>0.4070919789408486</v>
      </c>
      <c r="H7" s="14">
        <f>(Eurostat_Data2009!F13+Eurostat_Data2009!F145+Eurostat_Data2009!F445)/(Eurostat_Data2009!F277+Eurostat_Data2009!F406)</f>
        <v>0.4081193515994836</v>
      </c>
      <c r="I7" s="14">
        <f>(Eurostat_Data2009!G13+Eurostat_Data2009!G145+Eurostat_Data2009!G445)/(Eurostat_Data2009!G277+Eurostat_Data2009!G406)</f>
        <v>0.41380269931821345</v>
      </c>
      <c r="J7" s="14">
        <f>(Eurostat_Data2009!H13+Eurostat_Data2009!H145+Eurostat_Data2009!H445)/(Eurostat_Data2009!H277+Eurostat_Data2009!H406)</f>
        <v>0.4187578858825179</v>
      </c>
      <c r="K7" s="14">
        <f>(Eurostat_Data2009!I13+Eurostat_Data2009!I145+Eurostat_Data2009!I445)/(Eurostat_Data2009!I277+Eurostat_Data2009!I406)</f>
        <v>0.4258225616921269</v>
      </c>
      <c r="L7" s="14">
        <f>(Eurostat_Data2009!J13+Eurostat_Data2009!J145+Eurostat_Data2009!J445)/(Eurostat_Data2009!J277+Eurostat_Data2009!J406)</f>
        <v>0.448615303845649</v>
      </c>
      <c r="M7" s="14">
        <f>(Eurostat_Data2009!K13+Eurostat_Data2009!K145+Eurostat_Data2009!K445)/(Eurostat_Data2009!K277+Eurostat_Data2009!K406)</f>
        <v>0.45718571038996453</v>
      </c>
      <c r="N7" s="14">
        <f>(Eurostat_Data2009!L13+Eurostat_Data2009!L145+Eurostat_Data2009!L445)/(Eurostat_Data2009!L277+Eurostat_Data2009!L406)</f>
        <v>0.4615078311653836</v>
      </c>
      <c r="O7" s="14">
        <f>(Eurostat_Data2009!M13+Eurostat_Data2009!M145+Eurostat_Data2009!M445)/(Eurostat_Data2009!M277+Eurostat_Data2009!M406)</f>
        <v>0.5008380313880847</v>
      </c>
      <c r="P7" s="14">
        <f>(Eurostat_Data2009!N13+Eurostat_Data2009!N145+Eurostat_Data2009!N445)/(Eurostat_Data2009!N277+Eurostat_Data2009!N406)</f>
        <v>0.5068656716417911</v>
      </c>
      <c r="Q7" s="14">
        <f>(Eurostat_Data2009!O13+Eurostat_Data2009!O145+Eurostat_Data2009!O445)/(Eurostat_Data2009!O277+Eurostat_Data2009!O406)</f>
        <v>0.4796565389696169</v>
      </c>
      <c r="R7" s="14">
        <f>(Eurostat_Data2009!P13+Eurostat_Data2009!P145+Eurostat_Data2009!P445)/(Eurostat_Data2009!P277+Eurostat_Data2009!P406)</f>
        <v>0.4761167053963336</v>
      </c>
      <c r="S7" s="14">
        <f>(Eurostat_Data2009!Q13+Eurostat_Data2009!Q145+Eurostat_Data2009!Q445)/(Eurostat_Data2009!Q277+Eurostat_Data2009!Q406)</f>
        <v>0.48530927835051546</v>
      </c>
      <c r="T7" s="14">
        <f>(Eurostat_Data2009!R13+Eurostat_Data2009!R145+Eurostat_Data2009!R445)/(Eurostat_Data2009!R277+Eurostat_Data2009!R406)</f>
        <v>0.5032492851572654</v>
      </c>
      <c r="U7" s="14">
        <f>(Eurostat_Data2009!S13+Eurostat_Data2009!S145+Eurostat_Data2009!S445)/(Eurostat_Data2009!S277+Eurostat_Data2009!S406)</f>
        <v>0.5153101282386809</v>
      </c>
      <c r="W7" s="15">
        <f aca="true" t="shared" si="1" ref="W7:W37">E7-D7</f>
        <v>0.001354879715716295</v>
      </c>
      <c r="X7" s="15">
        <f aca="true" t="shared" si="2" ref="X7:X37">F7-E7</f>
        <v>-0.0007797793673682274</v>
      </c>
      <c r="Y7" s="15">
        <f aca="true" t="shared" si="3" ref="Y7:Y37">G7-F7</f>
        <v>0.014084776059696102</v>
      </c>
      <c r="Z7" s="15">
        <f aca="true" t="shared" si="4" ref="Z7:Z37">H7-G7</f>
        <v>0.0010273726586350063</v>
      </c>
      <c r="AA7" s="15">
        <f aca="true" t="shared" si="5" ref="AA7:AA37">I7-H7</f>
        <v>0.005683347718729859</v>
      </c>
      <c r="AB7" s="15">
        <f aca="true" t="shared" si="6" ref="AB7:AB37">J7-I7</f>
        <v>0.004955186564304437</v>
      </c>
      <c r="AC7" s="15">
        <f aca="true" t="shared" si="7" ref="AC7:AC37">K7-J7</f>
        <v>0.007064675809609011</v>
      </c>
      <c r="AD7" s="15">
        <f aca="true" t="shared" si="8" ref="AD7:AD37">L7-K7</f>
        <v>0.022792742153522116</v>
      </c>
      <c r="AE7" s="15">
        <f aca="true" t="shared" si="9" ref="AE7:AE37">M7-L7</f>
        <v>0.008570406544315512</v>
      </c>
      <c r="AF7" s="15">
        <f aca="true" t="shared" si="10" ref="AF7:AF37">N7-M7</f>
        <v>0.004322120775419047</v>
      </c>
      <c r="AG7" s="15">
        <f aca="true" t="shared" si="11" ref="AG7:AG37">O7-N7</f>
        <v>0.03933020022270112</v>
      </c>
      <c r="AH7" s="15">
        <f aca="true" t="shared" si="12" ref="AH7:AH37">P7-O7</f>
        <v>0.00602764025370639</v>
      </c>
      <c r="AI7" s="15">
        <f aca="true" t="shared" si="13" ref="AI7:AI37">Q7-P7</f>
        <v>-0.027209132672174174</v>
      </c>
      <c r="AJ7" s="15">
        <f aca="true" t="shared" si="14" ref="AJ7:AJ37">R7-Q7</f>
        <v>-0.003539833573283302</v>
      </c>
      <c r="AK7" s="15">
        <f aca="true" t="shared" si="15" ref="AK7:AK37">S7-R7</f>
        <v>0.009192572954181855</v>
      </c>
      <c r="AL7" s="15">
        <f aca="true" t="shared" si="16" ref="AL7:AL37">T7-S7</f>
        <v>0.017940006806749953</v>
      </c>
      <c r="AM7" s="15">
        <f aca="true" t="shared" si="17" ref="AM7:AM37">U7-T7</f>
        <v>0.012060843081415529</v>
      </c>
    </row>
    <row r="8" spans="1:39" ht="13.5">
      <c r="A8" s="13" t="s">
        <v>6</v>
      </c>
      <c r="B8" s="13" t="s">
        <v>7</v>
      </c>
      <c r="C8" s="13"/>
      <c r="D8" s="14">
        <f>(Eurostat_Data2009!B14+Eurostat_Data2009!B146+Eurostat_Data2009!B446)/(Eurostat_Data2009!B278+Eurostat_Data2009!B407)</f>
        <v>0.5602297423160509</v>
      </c>
      <c r="E8" s="14">
        <f>(Eurostat_Data2009!C14+Eurostat_Data2009!C146+Eurostat_Data2009!C446)/(Eurostat_Data2009!C278+Eurostat_Data2009!C407)</f>
        <v>0.5435448205477122</v>
      </c>
      <c r="F8" s="14">
        <f>(Eurostat_Data2009!D14+Eurostat_Data2009!D146+Eurostat_Data2009!D446)/(Eurostat_Data2009!D278+Eurostat_Data2009!D407)</f>
        <v>0.49156539089424994</v>
      </c>
      <c r="G8" s="14">
        <f>(Eurostat_Data2009!E14+Eurostat_Data2009!E146+Eurostat_Data2009!E446)/(Eurostat_Data2009!E278+Eurostat_Data2009!E407)</f>
        <v>0.45474594213126324</v>
      </c>
      <c r="H8" s="14">
        <f>(Eurostat_Data2009!F14+Eurostat_Data2009!F146+Eurostat_Data2009!F446)/(Eurostat_Data2009!F278+Eurostat_Data2009!F407)</f>
        <v>0.4636519748139668</v>
      </c>
      <c r="I8" s="14">
        <f>(Eurostat_Data2009!G14+Eurostat_Data2009!G146+Eurostat_Data2009!G446)/(Eurostat_Data2009!G278+Eurostat_Data2009!G407)</f>
        <v>0.476177130044843</v>
      </c>
      <c r="J8" s="14">
        <f>(Eurostat_Data2009!H14+Eurostat_Data2009!H146+Eurostat_Data2009!H446)/(Eurostat_Data2009!H278+Eurostat_Data2009!H407)</f>
        <v>0.487471952131638</v>
      </c>
      <c r="K8" s="14">
        <f>(Eurostat_Data2009!I14+Eurostat_Data2009!I146+Eurostat_Data2009!I446)/(Eurostat_Data2009!I278+Eurostat_Data2009!I407)</f>
        <v>0.3992515495263712</v>
      </c>
      <c r="L8" s="14">
        <f>(Eurostat_Data2009!J14+Eurostat_Data2009!J146+Eurostat_Data2009!J446)/(Eurostat_Data2009!J278+Eurostat_Data2009!J407)</f>
        <v>0.43935492614175364</v>
      </c>
      <c r="M8" s="14">
        <f>(Eurostat_Data2009!K14+Eurostat_Data2009!K146+Eurostat_Data2009!K446)/(Eurostat_Data2009!K278+Eurostat_Data2009!K407)</f>
        <v>0.46153846153846156</v>
      </c>
      <c r="N8" s="14">
        <f>(Eurostat_Data2009!L14+Eurostat_Data2009!L146+Eurostat_Data2009!L446)/(Eurostat_Data2009!L278+Eurostat_Data2009!L407)</f>
        <v>0.4392127176381529</v>
      </c>
      <c r="O8" s="14">
        <f>(Eurostat_Data2009!M14+Eurostat_Data2009!M146+Eurostat_Data2009!M446)/(Eurostat_Data2009!M278+Eurostat_Data2009!M407)</f>
        <v>0.43382149765128486</v>
      </c>
      <c r="P8" s="14">
        <f>(Eurostat_Data2009!N14+Eurostat_Data2009!N146+Eurostat_Data2009!N446)/(Eurostat_Data2009!N278+Eurostat_Data2009!N407)</f>
        <v>0.432661717921527</v>
      </c>
      <c r="Q8" s="14">
        <f>(Eurostat_Data2009!O14+Eurostat_Data2009!O146+Eurostat_Data2009!O446)/(Eurostat_Data2009!O278+Eurostat_Data2009!O407)</f>
        <v>0.43695622151636515</v>
      </c>
      <c r="R8" s="14">
        <f>(Eurostat_Data2009!P14+Eurostat_Data2009!P146+Eurostat_Data2009!P446)/(Eurostat_Data2009!P278+Eurostat_Data2009!P407)</f>
        <v>0.4421037338369897</v>
      </c>
      <c r="S8" s="14">
        <f>(Eurostat_Data2009!Q14+Eurostat_Data2009!Q146+Eurostat_Data2009!Q446)/(Eurostat_Data2009!Q278+Eurostat_Data2009!Q407)</f>
        <v>0.44507328399361484</v>
      </c>
      <c r="T8" s="14">
        <f>(Eurostat_Data2009!R14+Eurostat_Data2009!R146+Eurostat_Data2009!R446)/(Eurostat_Data2009!R278+Eurostat_Data2009!R407)</f>
        <v>0.445821325648415</v>
      </c>
      <c r="U8" s="14">
        <f>(Eurostat_Data2009!S14+Eurostat_Data2009!S146+Eurostat_Data2009!S446)/(Eurostat_Data2009!S278+Eurostat_Data2009!S407)</f>
        <v>0.4453155625245002</v>
      </c>
      <c r="W8" s="15">
        <f t="shared" si="1"/>
        <v>-0.01668492176833869</v>
      </c>
      <c r="X8" s="15">
        <f t="shared" si="2"/>
        <v>-0.051979429653462306</v>
      </c>
      <c r="Y8" s="15">
        <f t="shared" si="3"/>
        <v>-0.036819448762986706</v>
      </c>
      <c r="Z8" s="15">
        <f t="shared" si="4"/>
        <v>0.008906032682703569</v>
      </c>
      <c r="AA8" s="15">
        <f t="shared" si="5"/>
        <v>0.012525155230876217</v>
      </c>
      <c r="AB8" s="15">
        <f t="shared" si="6"/>
        <v>0.011294822086794998</v>
      </c>
      <c r="AC8" s="15">
        <f t="shared" si="7"/>
        <v>-0.08822040260526681</v>
      </c>
      <c r="AD8" s="15">
        <f t="shared" si="8"/>
        <v>0.040103376615382436</v>
      </c>
      <c r="AE8" s="15">
        <f t="shared" si="9"/>
        <v>0.02218353539670792</v>
      </c>
      <c r="AF8" s="15">
        <f t="shared" si="10"/>
        <v>-0.02232574390030867</v>
      </c>
      <c r="AG8" s="15">
        <f t="shared" si="11"/>
        <v>-0.005391219986868034</v>
      </c>
      <c r="AH8" s="15">
        <f t="shared" si="12"/>
        <v>-0.0011597797297578372</v>
      </c>
      <c r="AI8" s="15">
        <f t="shared" si="13"/>
        <v>0.004294503594838128</v>
      </c>
      <c r="AJ8" s="15">
        <f t="shared" si="14"/>
        <v>0.005147512320624548</v>
      </c>
      <c r="AK8" s="15">
        <f t="shared" si="15"/>
        <v>0.0029695501566251448</v>
      </c>
      <c r="AL8" s="15">
        <f t="shared" si="16"/>
        <v>0.0007480416548001356</v>
      </c>
      <c r="AM8" s="15">
        <f t="shared" si="17"/>
        <v>-0.0005057631239147597</v>
      </c>
    </row>
    <row r="9" spans="1:39" s="16" customFormat="1" ht="13.5">
      <c r="A9" s="13" t="s">
        <v>62</v>
      </c>
      <c r="B9" s="13" t="s">
        <v>63</v>
      </c>
      <c r="C9" s="13"/>
      <c r="D9" s="14">
        <f>(Eurostat_Data2009!B15+Eurostat_Data2009!B147+Eurostat_Data2009!B447)/(Eurostat_Data2009!B279+Eurostat_Data2009!B408)</f>
        <v>0.7618110236220472</v>
      </c>
      <c r="E9" s="14">
        <f>(Eurostat_Data2009!C15+Eurostat_Data2009!C147+Eurostat_Data2009!C447)/(Eurostat_Data2009!C279+Eurostat_Data2009!C408)</f>
        <v>0.7814113597246127</v>
      </c>
      <c r="F9" s="14">
        <f>(Eurostat_Data2009!D15+Eurostat_Data2009!D147+Eurostat_Data2009!D447)/(Eurostat_Data2009!D279+Eurostat_Data2009!D408)</f>
        <v>0.7149321266968326</v>
      </c>
      <c r="G9" s="14">
        <f>(Eurostat_Data2009!E15+Eurostat_Data2009!E147+Eurostat_Data2009!E447)/(Eurostat_Data2009!E279+Eurostat_Data2009!E408)</f>
        <v>0.7717391304347826</v>
      </c>
      <c r="H9" s="14">
        <f>(Eurostat_Data2009!F15+Eurostat_Data2009!F147+Eurostat_Data2009!F447)/(Eurostat_Data2009!F279+Eurostat_Data2009!F408)</f>
        <v>0.7789473684210526</v>
      </c>
      <c r="I9" s="14">
        <f>(Eurostat_Data2009!G15+Eurostat_Data2009!G147+Eurostat_Data2009!G447)/(Eurostat_Data2009!G279+Eurostat_Data2009!G408)</f>
        <v>0.8033613445378152</v>
      </c>
      <c r="J9" s="14">
        <f>(Eurostat_Data2009!H15+Eurostat_Data2009!H147+Eurostat_Data2009!H447)/(Eurostat_Data2009!H279+Eurostat_Data2009!H408)</f>
        <v>0.7978227060653188</v>
      </c>
      <c r="K9" s="14">
        <f>(Eurostat_Data2009!I15+Eurostat_Data2009!I147+Eurostat_Data2009!I447)/(Eurostat_Data2009!I279+Eurostat_Data2009!I408)</f>
        <v>0.853035143769968</v>
      </c>
      <c r="L9" s="14">
        <f>(Eurostat_Data2009!J15+Eurostat_Data2009!J147+Eurostat_Data2009!J447)/(Eurostat_Data2009!J279+Eurostat_Data2009!J408)</f>
        <v>0.7882513661202186</v>
      </c>
      <c r="M9" s="14">
        <f>(Eurostat_Data2009!K15+Eurostat_Data2009!K147+Eurostat_Data2009!K447)/(Eurostat_Data2009!K279+Eurostat_Data2009!K408)</f>
        <v>0.8490284005979073</v>
      </c>
      <c r="N9" s="14">
        <f>(Eurostat_Data2009!L15+Eurostat_Data2009!L147+Eurostat_Data2009!L447)/(Eurostat_Data2009!L279+Eurostat_Data2009!L408)</f>
        <v>0.8493975903614458</v>
      </c>
      <c r="O9" s="14">
        <f>(Eurostat_Data2009!M15+Eurostat_Data2009!M147+Eurostat_Data2009!M447)/(Eurostat_Data2009!M279+Eurostat_Data2009!M408)</f>
        <v>0.8635703918722787</v>
      </c>
      <c r="P9" s="14">
        <f>(Eurostat_Data2009!N15+Eurostat_Data2009!N147+Eurostat_Data2009!N447)/(Eurostat_Data2009!N279+Eurostat_Data2009!N408)</f>
        <v>0.9083969465648855</v>
      </c>
      <c r="Q9" s="14">
        <f>(Eurostat_Data2009!O15+Eurostat_Data2009!O147+Eurostat_Data2009!O447)/(Eurostat_Data2009!O279+Eurostat_Data2009!O408)</f>
        <v>0.9002890173410405</v>
      </c>
      <c r="R9" s="14">
        <f>(Eurostat_Data2009!P15+Eurostat_Data2009!P147+Eurostat_Data2009!P447)/(Eurostat_Data2009!P279+Eurostat_Data2009!P408)</f>
        <v>0.9044943820224719</v>
      </c>
      <c r="S9" s="14">
        <f>(Eurostat_Data2009!Q15+Eurostat_Data2009!Q147+Eurostat_Data2009!Q447)/(Eurostat_Data2009!Q279+Eurostat_Data2009!Q408)</f>
        <v>0.9217877094972067</v>
      </c>
      <c r="T9" s="14">
        <f>(Eurostat_Data2009!R15+Eurostat_Data2009!R147+Eurostat_Data2009!R447)/(Eurostat_Data2009!R279+Eurostat_Data2009!R408)</f>
        <v>0.8937583001328021</v>
      </c>
      <c r="U9" s="14">
        <f>(Eurostat_Data2009!S15+Eurostat_Data2009!S147+Eurostat_Data2009!S447)/(Eurostat_Data2009!S279+Eurostat_Data2009!S408)</f>
        <v>0.8682476943346509</v>
      </c>
      <c r="V9" s="11"/>
      <c r="W9" s="15">
        <f t="shared" si="1"/>
        <v>0.019600336102565508</v>
      </c>
      <c r="X9" s="15">
        <f t="shared" si="2"/>
        <v>-0.06647923302778014</v>
      </c>
      <c r="Y9" s="15">
        <f t="shared" si="3"/>
        <v>0.05680700373795</v>
      </c>
      <c r="Z9" s="15">
        <f t="shared" si="4"/>
        <v>0.007208237986270016</v>
      </c>
      <c r="AA9" s="15">
        <f t="shared" si="5"/>
        <v>0.024413976116762548</v>
      </c>
      <c r="AB9" s="15">
        <f t="shared" si="6"/>
        <v>-0.00553863847249636</v>
      </c>
      <c r="AC9" s="15">
        <f t="shared" si="7"/>
        <v>0.05521243770464923</v>
      </c>
      <c r="AD9" s="15">
        <f t="shared" si="8"/>
        <v>-0.06478377764974941</v>
      </c>
      <c r="AE9" s="15">
        <f t="shared" si="9"/>
        <v>0.060777034477688674</v>
      </c>
      <c r="AF9" s="15">
        <f t="shared" si="10"/>
        <v>0.0003691897635385022</v>
      </c>
      <c r="AG9" s="15">
        <f t="shared" si="11"/>
        <v>0.014172801510832889</v>
      </c>
      <c r="AH9" s="15">
        <f t="shared" si="12"/>
        <v>0.04482655469260677</v>
      </c>
      <c r="AI9" s="15">
        <f t="shared" si="13"/>
        <v>-0.008107929223844956</v>
      </c>
      <c r="AJ9" s="15">
        <f t="shared" si="14"/>
        <v>0.0042053646814314005</v>
      </c>
      <c r="AK9" s="15">
        <f t="shared" si="15"/>
        <v>0.017293327474734776</v>
      </c>
      <c r="AL9" s="15">
        <f t="shared" si="16"/>
        <v>-0.028029409364404567</v>
      </c>
      <c r="AM9" s="15">
        <f t="shared" si="17"/>
        <v>-0.02551060579815123</v>
      </c>
    </row>
    <row r="10" spans="1:39" ht="13.5">
      <c r="A10" s="13" t="s">
        <v>25</v>
      </c>
      <c r="B10" s="13" t="s">
        <v>26</v>
      </c>
      <c r="C10" s="13"/>
      <c r="D10" s="14">
        <f>(Eurostat_Data2009!B16+Eurostat_Data2009!B148+Eurostat_Data2009!B448)/(Eurostat_Data2009!B280+Eurostat_Data2009!B409)</f>
        <v>0.32945736434108525</v>
      </c>
      <c r="E10" s="14">
        <f>(Eurostat_Data2009!C16+Eurostat_Data2009!C148+Eurostat_Data2009!C448)/(Eurostat_Data2009!C280+Eurostat_Data2009!C409)</f>
        <v>0.333955223880597</v>
      </c>
      <c r="F10" s="14">
        <f>(Eurostat_Data2009!D16+Eurostat_Data2009!D148+Eurostat_Data2009!D448)/(Eurostat_Data2009!D280+Eurostat_Data2009!D409)</f>
        <v>0.336038961038961</v>
      </c>
      <c r="G10" s="14">
        <f>(Eurostat_Data2009!E16+Eurostat_Data2009!E148+Eurostat_Data2009!E448)/(Eurostat_Data2009!E280+Eurostat_Data2009!E409)</f>
        <v>0.3333333333333333</v>
      </c>
      <c r="H10" s="14">
        <f>(Eurostat_Data2009!F16+Eurostat_Data2009!F148+Eurostat_Data2009!F448)/(Eurostat_Data2009!F280+Eurostat_Data2009!F409)</f>
        <v>0.3314203730272597</v>
      </c>
      <c r="I10" s="14">
        <f>(Eurostat_Data2009!G16+Eurostat_Data2009!G148+Eurostat_Data2009!G448)/(Eurostat_Data2009!G280+Eurostat_Data2009!G409)</f>
        <v>0.33229329173166927</v>
      </c>
      <c r="J10" s="14">
        <f>(Eurostat_Data2009!H16+Eurostat_Data2009!H148+Eurostat_Data2009!H448)/(Eurostat_Data2009!H280+Eurostat_Data2009!H409)</f>
        <v>0.32890855457227136</v>
      </c>
      <c r="K10" s="14">
        <f>(Eurostat_Data2009!I16+Eurostat_Data2009!I148+Eurostat_Data2009!I448)/(Eurostat_Data2009!I280+Eurostat_Data2009!I409)</f>
        <v>0.3254189944134078</v>
      </c>
      <c r="L10" s="14">
        <f>(Eurostat_Data2009!J16+Eurostat_Data2009!J148+Eurostat_Data2009!J448)/(Eurostat_Data2009!J280+Eurostat_Data2009!J409)</f>
        <v>0.3227445997458704</v>
      </c>
      <c r="M10" s="14">
        <f>(Eurostat_Data2009!K16+Eurostat_Data2009!K148+Eurostat_Data2009!K448)/(Eurostat_Data2009!K280+Eurostat_Data2009!K409)</f>
        <v>0.3218116805721097</v>
      </c>
      <c r="N10" s="14">
        <f>(Eurostat_Data2009!L16+Eurostat_Data2009!L148+Eurostat_Data2009!L448)/(Eurostat_Data2009!L280+Eurostat_Data2009!L409)</f>
        <v>0.32805429864253394</v>
      </c>
      <c r="O10" s="14">
        <f>(Eurostat_Data2009!M16+Eurostat_Data2009!M148+Eurostat_Data2009!M448)/(Eurostat_Data2009!M280+Eurostat_Data2009!M409)</f>
        <v>0.35714285714285715</v>
      </c>
      <c r="P10" s="14">
        <f>(Eurostat_Data2009!N16+Eurostat_Data2009!N148+Eurostat_Data2009!N448)/(Eurostat_Data2009!N280+Eurostat_Data2009!N409)</f>
        <v>0.3651685393258427</v>
      </c>
      <c r="Q10" s="14">
        <f>(Eurostat_Data2009!O16+Eurostat_Data2009!O148+Eurostat_Data2009!O448)/(Eurostat_Data2009!O280+Eurostat_Data2009!O409)</f>
        <v>0.3326959847036329</v>
      </c>
      <c r="R10" s="14">
        <f>(Eurostat_Data2009!P16+Eurostat_Data2009!P148+Eurostat_Data2009!P448)/(Eurostat_Data2009!P280+Eurostat_Data2009!P409)</f>
        <v>0.3613613613613614</v>
      </c>
      <c r="S10" s="14">
        <f>(Eurostat_Data2009!Q16+Eurostat_Data2009!Q148+Eurostat_Data2009!Q448)/(Eurostat_Data2009!Q280+Eurostat_Data2009!Q409)</f>
        <v>0.3491179201485608</v>
      </c>
      <c r="T10" s="14">
        <f>(Eurostat_Data2009!R16+Eurostat_Data2009!R148+Eurostat_Data2009!R448)/(Eurostat_Data2009!R280+Eurostat_Data2009!R409)</f>
        <v>0.36363636363636365</v>
      </c>
      <c r="U10" s="14">
        <f>(Eurostat_Data2009!S16+Eurostat_Data2009!S148+Eurostat_Data2009!S448)/(Eurostat_Data2009!S280+Eurostat_Data2009!S409)</f>
        <v>0.3624567474048443</v>
      </c>
      <c r="W10" s="15">
        <f t="shared" si="1"/>
        <v>0.0044978595395117615</v>
      </c>
      <c r="X10" s="15">
        <f t="shared" si="2"/>
        <v>0.0020837371583640185</v>
      </c>
      <c r="Y10" s="15">
        <f t="shared" si="3"/>
        <v>-0.002705627705627711</v>
      </c>
      <c r="Z10" s="15">
        <f t="shared" si="4"/>
        <v>-0.00191296030607363</v>
      </c>
      <c r="AA10" s="15">
        <f t="shared" si="5"/>
        <v>0.0008729187044095865</v>
      </c>
      <c r="AB10" s="15">
        <f t="shared" si="6"/>
        <v>-0.0033847371593979103</v>
      </c>
      <c r="AC10" s="15">
        <f t="shared" si="7"/>
        <v>-0.003489560158863536</v>
      </c>
      <c r="AD10" s="15">
        <f t="shared" si="8"/>
        <v>-0.0026743946675374386</v>
      </c>
      <c r="AE10" s="15">
        <f t="shared" si="9"/>
        <v>-0.0009329191737607045</v>
      </c>
      <c r="AF10" s="15">
        <f t="shared" si="10"/>
        <v>0.006242618070424255</v>
      </c>
      <c r="AG10" s="15">
        <f t="shared" si="11"/>
        <v>0.029088558500323214</v>
      </c>
      <c r="AH10" s="15">
        <f t="shared" si="12"/>
        <v>0.00802568218298555</v>
      </c>
      <c r="AI10" s="15">
        <f t="shared" si="13"/>
        <v>-0.032472554622209826</v>
      </c>
      <c r="AJ10" s="15">
        <f t="shared" si="14"/>
        <v>0.028665376657728503</v>
      </c>
      <c r="AK10" s="15">
        <f t="shared" si="15"/>
        <v>-0.012243441212800577</v>
      </c>
      <c r="AL10" s="15">
        <f t="shared" si="16"/>
        <v>0.014518443487802846</v>
      </c>
      <c r="AM10" s="15">
        <f t="shared" si="17"/>
        <v>-0.0011796162315193537</v>
      </c>
    </row>
    <row r="11" spans="1:39" ht="13.5">
      <c r="A11" s="13" t="s">
        <v>8</v>
      </c>
      <c r="B11" s="13" t="s">
        <v>9</v>
      </c>
      <c r="C11" s="13"/>
      <c r="D11" s="14">
        <f>(Eurostat_Data2009!B17+Eurostat_Data2009!B149+Eurostat_Data2009!B449)/(Eurostat_Data2009!B281+Eurostat_Data2009!B410)</f>
        <v>0.46001051586142433</v>
      </c>
      <c r="E11" s="14">
        <f>(Eurostat_Data2009!C17+Eurostat_Data2009!C149+Eurostat_Data2009!C449)/(Eurostat_Data2009!C281+Eurostat_Data2009!C410)</f>
        <v>0.47399470262460874</v>
      </c>
      <c r="F11" s="14">
        <f>(Eurostat_Data2009!D17+Eurostat_Data2009!D149+Eurostat_Data2009!D449)/(Eurostat_Data2009!D281+Eurostat_Data2009!D410)</f>
        <v>0.4705563583815029</v>
      </c>
      <c r="G11" s="14">
        <f>(Eurostat_Data2009!E17+Eurostat_Data2009!E149+Eurostat_Data2009!E449)/(Eurostat_Data2009!E281+Eurostat_Data2009!E410)</f>
        <v>0.6020282728948986</v>
      </c>
      <c r="H11" s="14">
        <f>(Eurostat_Data2009!F17+Eurostat_Data2009!F149+Eurostat_Data2009!F449)/(Eurostat_Data2009!F281+Eurostat_Data2009!F410)</f>
        <v>0.5656168951463505</v>
      </c>
      <c r="I11" s="14">
        <f>(Eurostat_Data2009!G17+Eurostat_Data2009!G149+Eurostat_Data2009!G449)/(Eurostat_Data2009!G281+Eurostat_Data2009!G410)</f>
        <v>0.6614688535186233</v>
      </c>
      <c r="J11" s="14">
        <f>(Eurostat_Data2009!H17+Eurostat_Data2009!H149+Eurostat_Data2009!H449)/(Eurostat_Data2009!H281+Eurostat_Data2009!H410)</f>
        <v>0.48812767613857533</v>
      </c>
      <c r="K11" s="14">
        <f>(Eurostat_Data2009!I17+Eurostat_Data2009!I149+Eurostat_Data2009!I449)/(Eurostat_Data2009!I281+Eurostat_Data2009!I410)</f>
        <v>0.5108592451934488</v>
      </c>
      <c r="L11" s="14">
        <f>(Eurostat_Data2009!J17+Eurostat_Data2009!J149+Eurostat_Data2009!J449)/(Eurostat_Data2009!J281+Eurostat_Data2009!J410)</f>
        <v>0.5225743855109961</v>
      </c>
      <c r="M11" s="14">
        <f>(Eurostat_Data2009!K17+Eurostat_Data2009!K149+Eurostat_Data2009!K449)/(Eurostat_Data2009!K281+Eurostat_Data2009!K410)</f>
        <v>0.4923459624952162</v>
      </c>
      <c r="N11" s="14">
        <f>(Eurostat_Data2009!L17+Eurostat_Data2009!L149+Eurostat_Data2009!L449)/(Eurostat_Data2009!L281+Eurostat_Data2009!L410)</f>
        <v>0.49494586996829953</v>
      </c>
      <c r="O11" s="14">
        <f>(Eurostat_Data2009!M17+Eurostat_Data2009!M149+Eurostat_Data2009!M449)/(Eurostat_Data2009!M281+Eurostat_Data2009!M410)</f>
        <v>0.494849560612233</v>
      </c>
      <c r="P11" s="14">
        <f>(Eurostat_Data2009!N17+Eurostat_Data2009!N149+Eurostat_Data2009!N449)/(Eurostat_Data2009!N281+Eurostat_Data2009!N410)</f>
        <v>0.4815936349602185</v>
      </c>
      <c r="Q11" s="14">
        <f>(Eurostat_Data2009!O17+Eurostat_Data2009!O149+Eurostat_Data2009!O449)/(Eurostat_Data2009!O281+Eurostat_Data2009!O410)</f>
        <v>0.4992476677700873</v>
      </c>
      <c r="R11" s="14">
        <f>(Eurostat_Data2009!P17+Eurostat_Data2009!P149+Eurostat_Data2009!P449)/(Eurostat_Data2009!P281+Eurostat_Data2009!P410)</f>
        <v>0.48989113530326595</v>
      </c>
      <c r="S11" s="14">
        <f>(Eurostat_Data2009!Q17+Eurostat_Data2009!Q149+Eurostat_Data2009!Q449)/(Eurostat_Data2009!Q281+Eurostat_Data2009!Q410)</f>
        <v>0.481172301963846</v>
      </c>
      <c r="T11" s="14">
        <f>(Eurostat_Data2009!R17+Eurostat_Data2009!R149+Eurostat_Data2009!R449)/(Eurostat_Data2009!R281+Eurostat_Data2009!R410)</f>
        <v>0.4759592034968431</v>
      </c>
      <c r="U11" s="14">
        <f>(Eurostat_Data2009!S17+Eurostat_Data2009!S149+Eurostat_Data2009!S449)/(Eurostat_Data2009!S281+Eurostat_Data2009!S410)</f>
        <v>0.46560877428388076</v>
      </c>
      <c r="V11" s="16"/>
      <c r="W11" s="15">
        <f t="shared" si="1"/>
        <v>0.013984186763184414</v>
      </c>
      <c r="X11" s="15">
        <f t="shared" si="2"/>
        <v>-0.003438344243105851</v>
      </c>
      <c r="Y11" s="15">
        <f t="shared" si="3"/>
        <v>0.13147191451339568</v>
      </c>
      <c r="Z11" s="15">
        <f t="shared" si="4"/>
        <v>-0.03641137774854808</v>
      </c>
      <c r="AA11" s="15">
        <f t="shared" si="5"/>
        <v>0.09585195837227278</v>
      </c>
      <c r="AB11" s="15">
        <f t="shared" si="6"/>
        <v>-0.17334117738004795</v>
      </c>
      <c r="AC11" s="15">
        <f t="shared" si="7"/>
        <v>0.0227315690548735</v>
      </c>
      <c r="AD11" s="15">
        <f t="shared" si="8"/>
        <v>0.011715140317547279</v>
      </c>
      <c r="AE11" s="15">
        <f t="shared" si="9"/>
        <v>-0.03022842301577988</v>
      </c>
      <c r="AF11" s="15">
        <f t="shared" si="10"/>
        <v>0.002599907473083307</v>
      </c>
      <c r="AG11" s="15">
        <f t="shared" si="11"/>
        <v>-9.630935606652624E-05</v>
      </c>
      <c r="AH11" s="15">
        <f t="shared" si="12"/>
        <v>-0.0132559256520145</v>
      </c>
      <c r="AI11" s="15">
        <f t="shared" si="13"/>
        <v>0.01765403280986877</v>
      </c>
      <c r="AJ11" s="15">
        <f t="shared" si="14"/>
        <v>-0.009356532466821332</v>
      </c>
      <c r="AK11" s="15">
        <f t="shared" si="15"/>
        <v>-0.008718833339419918</v>
      </c>
      <c r="AL11" s="15">
        <f t="shared" si="16"/>
        <v>-0.005213098467002908</v>
      </c>
      <c r="AM11" s="15">
        <f t="shared" si="17"/>
        <v>-0.010350429212962364</v>
      </c>
    </row>
    <row r="12" spans="1:39" ht="13.5">
      <c r="A12" s="13" t="s">
        <v>12</v>
      </c>
      <c r="B12" s="13" t="s">
        <v>64</v>
      </c>
      <c r="C12" s="13"/>
      <c r="D12" s="14">
        <f>(Eurostat_Data2009!B18+Eurostat_Data2009!B150+Eurostat_Data2009!B450)/(Eurostat_Data2009!B282+Eurostat_Data2009!B411)</f>
        <v>0.434857913922623</v>
      </c>
      <c r="E12" s="14">
        <f>(Eurostat_Data2009!C18+Eurostat_Data2009!C150+Eurostat_Data2009!C450)/(Eurostat_Data2009!C282+Eurostat_Data2009!C411)</f>
        <v>0.4324390492706314</v>
      </c>
      <c r="F12" s="14">
        <f>(Eurostat_Data2009!D18+Eurostat_Data2009!D150+Eurostat_Data2009!D450)/(Eurostat_Data2009!D282+Eurostat_Data2009!D411)</f>
        <v>0.4342178831018021</v>
      </c>
      <c r="G12" s="14">
        <f>(Eurostat_Data2009!E18+Eurostat_Data2009!E150+Eurostat_Data2009!E450)/(Eurostat_Data2009!E282+Eurostat_Data2009!E411)</f>
        <v>0.44129294895904775</v>
      </c>
      <c r="H12" s="14">
        <f>(Eurostat_Data2009!F18+Eurostat_Data2009!F150+Eurostat_Data2009!F450)/(Eurostat_Data2009!F282+Eurostat_Data2009!F411)</f>
        <v>0.43905371126061543</v>
      </c>
      <c r="I12" s="14">
        <f>(Eurostat_Data2009!G18+Eurostat_Data2009!G150+Eurostat_Data2009!G450)/(Eurostat_Data2009!G282+Eurostat_Data2009!G411)</f>
        <v>0.4532852259779719</v>
      </c>
      <c r="J12" s="14">
        <f>(Eurostat_Data2009!H18+Eurostat_Data2009!H150+Eurostat_Data2009!H450)/(Eurostat_Data2009!H282+Eurostat_Data2009!H411)</f>
        <v>0.461017331903122</v>
      </c>
      <c r="K12" s="14">
        <f>(Eurostat_Data2009!I18+Eurostat_Data2009!I150+Eurostat_Data2009!I450)/(Eurostat_Data2009!I282+Eurostat_Data2009!I411)</f>
        <v>0.46731326962392433</v>
      </c>
      <c r="L12" s="14">
        <f>(Eurostat_Data2009!J18+Eurostat_Data2009!J150+Eurostat_Data2009!J450)/(Eurostat_Data2009!J282+Eurostat_Data2009!J411)</f>
        <v>0.46801982261538105</v>
      </c>
      <c r="M12" s="14">
        <f>(Eurostat_Data2009!K18+Eurostat_Data2009!K150+Eurostat_Data2009!K450)/(Eurostat_Data2009!K282+Eurostat_Data2009!K411)</f>
        <v>0.4536468824659203</v>
      </c>
      <c r="N12" s="14">
        <f>(Eurostat_Data2009!L18+Eurostat_Data2009!L150+Eurostat_Data2009!L450)/(Eurostat_Data2009!L282+Eurostat_Data2009!L411)</f>
        <v>0.4499336755291539</v>
      </c>
      <c r="O12" s="14">
        <f>(Eurostat_Data2009!M18+Eurostat_Data2009!M150+Eurostat_Data2009!M450)/(Eurostat_Data2009!M282+Eurostat_Data2009!M411)</f>
        <v>0.44030804486261377</v>
      </c>
      <c r="P12" s="14">
        <f>(Eurostat_Data2009!N18+Eurostat_Data2009!N150+Eurostat_Data2009!N450)/(Eurostat_Data2009!N282+Eurostat_Data2009!N411)</f>
        <v>0.4217806266256026</v>
      </c>
      <c r="Q12" s="14">
        <f>(Eurostat_Data2009!O18+Eurostat_Data2009!O150+Eurostat_Data2009!O450)/(Eurostat_Data2009!O282+Eurostat_Data2009!O411)</f>
        <v>0.42521119079712305</v>
      </c>
      <c r="R12" s="14">
        <f>(Eurostat_Data2009!P18+Eurostat_Data2009!P150+Eurostat_Data2009!P450)/(Eurostat_Data2009!P282+Eurostat_Data2009!P411)</f>
        <v>0.4310631056880201</v>
      </c>
      <c r="S12" s="14">
        <f>(Eurostat_Data2009!Q18+Eurostat_Data2009!Q150+Eurostat_Data2009!Q450)/(Eurostat_Data2009!Q282+Eurostat_Data2009!Q411)</f>
        <v>0.44976173903731864</v>
      </c>
      <c r="T12" s="14">
        <f>(Eurostat_Data2009!R18+Eurostat_Data2009!R150+Eurostat_Data2009!R450)/(Eurostat_Data2009!R282+Eurostat_Data2009!R411)</f>
        <v>0.4459729864932466</v>
      </c>
      <c r="U12" s="14">
        <f>(Eurostat_Data2009!S18+Eurostat_Data2009!S150+Eurostat_Data2009!S450)/(Eurostat_Data2009!S282+Eurostat_Data2009!S411)</f>
        <v>0.4267901949430612</v>
      </c>
      <c r="W12" s="15">
        <f t="shared" si="1"/>
        <v>-0.0024188646519915924</v>
      </c>
      <c r="X12" s="15">
        <f t="shared" si="2"/>
        <v>0.0017788338311706675</v>
      </c>
      <c r="Y12" s="15">
        <f t="shared" si="3"/>
        <v>0.007075065857245655</v>
      </c>
      <c r="Z12" s="15">
        <f t="shared" si="4"/>
        <v>-0.002239237698432317</v>
      </c>
      <c r="AA12" s="15">
        <f t="shared" si="5"/>
        <v>0.014231514717356453</v>
      </c>
      <c r="AB12" s="15">
        <f t="shared" si="6"/>
        <v>0.007732105925150112</v>
      </c>
      <c r="AC12" s="15">
        <f t="shared" si="7"/>
        <v>0.006295937720802336</v>
      </c>
      <c r="AD12" s="15">
        <f t="shared" si="8"/>
        <v>0.0007065529914567215</v>
      </c>
      <c r="AE12" s="15">
        <f t="shared" si="9"/>
        <v>-0.014372940149460778</v>
      </c>
      <c r="AF12" s="15">
        <f t="shared" si="10"/>
        <v>-0.0037132069367663556</v>
      </c>
      <c r="AG12" s="15">
        <f t="shared" si="11"/>
        <v>-0.009625630666540153</v>
      </c>
      <c r="AH12" s="15">
        <f t="shared" si="12"/>
        <v>-0.01852741823701115</v>
      </c>
      <c r="AI12" s="15">
        <f t="shared" si="13"/>
        <v>0.003430564171520434</v>
      </c>
      <c r="AJ12" s="15">
        <f t="shared" si="14"/>
        <v>0.005851914890897036</v>
      </c>
      <c r="AK12" s="15">
        <f t="shared" si="15"/>
        <v>0.018698633349298555</v>
      </c>
      <c r="AL12" s="15">
        <f t="shared" si="16"/>
        <v>-0.003788752544072016</v>
      </c>
      <c r="AM12" s="15">
        <f t="shared" si="17"/>
        <v>-0.01918279155018543</v>
      </c>
    </row>
    <row r="13" spans="1:39" ht="13.5">
      <c r="A13" s="13" t="s">
        <v>10</v>
      </c>
      <c r="B13" s="13" t="s">
        <v>11</v>
      </c>
      <c r="C13" s="13"/>
      <c r="D13" s="14">
        <f>(Eurostat_Data2009!B19+Eurostat_Data2009!B151+Eurostat_Data2009!B451)/(Eurostat_Data2009!B283+Eurostat_Data2009!B412)</f>
        <v>0.6241992882562277</v>
      </c>
      <c r="E13" s="14">
        <f>(Eurostat_Data2009!C19+Eurostat_Data2009!C151+Eurostat_Data2009!C451)/(Eurostat_Data2009!C283+Eurostat_Data2009!C412)</f>
        <v>0.5967500534530682</v>
      </c>
      <c r="F13" s="14">
        <f>(Eurostat_Data2009!D19+Eurostat_Data2009!D151+Eurostat_Data2009!D451)/(Eurostat_Data2009!D283+Eurostat_Data2009!D412)</f>
        <v>0.6248920685827063</v>
      </c>
      <c r="G13" s="14">
        <f>(Eurostat_Data2009!E19+Eurostat_Data2009!E151+Eurostat_Data2009!E451)/(Eurostat_Data2009!E283+Eurostat_Data2009!E412)</f>
        <v>0.6422802294276015</v>
      </c>
      <c r="H13" s="14">
        <f>(Eurostat_Data2009!F19+Eurostat_Data2009!F151+Eurostat_Data2009!F451)/(Eurostat_Data2009!F283+Eurostat_Data2009!F412)</f>
        <v>0.6268115942028986</v>
      </c>
      <c r="I13" s="14">
        <f>(Eurostat_Data2009!G19+Eurostat_Data2009!G151+Eurostat_Data2009!G451)/(Eurostat_Data2009!G283+Eurostat_Data2009!G412)</f>
        <v>0.6405484818805093</v>
      </c>
      <c r="J13" s="14">
        <f>(Eurostat_Data2009!H19+Eurostat_Data2009!H151+Eurostat_Data2009!H451)/(Eurostat_Data2009!H283+Eurostat_Data2009!H412)</f>
        <v>0.5948470460029579</v>
      </c>
      <c r="K13" s="14">
        <f>(Eurostat_Data2009!I19+Eurostat_Data2009!I151+Eurostat_Data2009!I451)/(Eurostat_Data2009!I283+Eurostat_Data2009!I412)</f>
        <v>0.6178534668288574</v>
      </c>
      <c r="L13" s="14">
        <f>(Eurostat_Data2009!J19+Eurostat_Data2009!J151+Eurostat_Data2009!J451)/(Eurostat_Data2009!J283+Eurostat_Data2009!J412)</f>
        <v>0.6419865935405241</v>
      </c>
      <c r="M13" s="14">
        <f>(Eurostat_Data2009!K19+Eurostat_Data2009!K151+Eurostat_Data2009!K451)/(Eurostat_Data2009!K283+Eurostat_Data2009!K412)</f>
        <v>0.6601335815175736</v>
      </c>
      <c r="N13" s="14">
        <f>(Eurostat_Data2009!L19+Eurostat_Data2009!L151+Eurostat_Data2009!L451)/(Eurostat_Data2009!L283+Eurostat_Data2009!L412)</f>
        <v>0.6687447548255605</v>
      </c>
      <c r="O13" s="14">
        <f>(Eurostat_Data2009!M19+Eurostat_Data2009!M151+Eurostat_Data2009!M451)/(Eurostat_Data2009!M283+Eurostat_Data2009!M412)</f>
        <v>0.6749971600590707</v>
      </c>
      <c r="P13" s="14">
        <f>(Eurostat_Data2009!N19+Eurostat_Data2009!N151+Eurostat_Data2009!N451)/(Eurostat_Data2009!N283+Eurostat_Data2009!N412)</f>
        <v>0.678664402942841</v>
      </c>
      <c r="Q13" s="14">
        <f>(Eurostat_Data2009!O19+Eurostat_Data2009!O151+Eurostat_Data2009!O451)/(Eurostat_Data2009!O283+Eurostat_Data2009!O412)</f>
        <v>0.6699452443723383</v>
      </c>
      <c r="R13" s="14">
        <f>(Eurostat_Data2009!P19+Eurostat_Data2009!P151+Eurostat_Data2009!P451)/(Eurostat_Data2009!P283+Eurostat_Data2009!P412)</f>
        <v>0.7069411764705882</v>
      </c>
      <c r="S13" s="14">
        <f>(Eurostat_Data2009!Q19+Eurostat_Data2009!Q151+Eurostat_Data2009!Q451)/(Eurostat_Data2009!Q283+Eurostat_Data2009!Q412)</f>
        <v>0.7347125834751866</v>
      </c>
      <c r="T13" s="14">
        <f>(Eurostat_Data2009!R19+Eurostat_Data2009!R151+Eurostat_Data2009!R451)/(Eurostat_Data2009!R283+Eurostat_Data2009!R412)</f>
        <v>0.6712856845176078</v>
      </c>
      <c r="U13" s="14">
        <f>(Eurostat_Data2009!S19+Eurostat_Data2009!S151+Eurostat_Data2009!S451)/(Eurostat_Data2009!S283+Eurostat_Data2009!S412)</f>
        <v>0.6833757113451991</v>
      </c>
      <c r="W13" s="15">
        <f t="shared" si="1"/>
        <v>-0.027449234803159528</v>
      </c>
      <c r="X13" s="15">
        <f t="shared" si="2"/>
        <v>0.028142015129638098</v>
      </c>
      <c r="Y13" s="15">
        <f t="shared" si="3"/>
        <v>0.01738816084489525</v>
      </c>
      <c r="Z13" s="15">
        <f t="shared" si="4"/>
        <v>-0.015468635224702987</v>
      </c>
      <c r="AA13" s="15">
        <f t="shared" si="5"/>
        <v>0.01373688767761072</v>
      </c>
      <c r="AB13" s="15">
        <f t="shared" si="6"/>
        <v>-0.04570143587755138</v>
      </c>
      <c r="AC13" s="15">
        <f t="shared" si="7"/>
        <v>0.023006420825899543</v>
      </c>
      <c r="AD13" s="15">
        <f t="shared" si="8"/>
        <v>0.024133126711666675</v>
      </c>
      <c r="AE13" s="15">
        <f t="shared" si="9"/>
        <v>0.0181469879770495</v>
      </c>
      <c r="AF13" s="15">
        <f t="shared" si="10"/>
        <v>0.008611173307986886</v>
      </c>
      <c r="AG13" s="15">
        <f t="shared" si="11"/>
        <v>0.006252405233510228</v>
      </c>
      <c r="AH13" s="15">
        <f t="shared" si="12"/>
        <v>0.003667242883770294</v>
      </c>
      <c r="AI13" s="15">
        <f t="shared" si="13"/>
        <v>-0.00871915857050276</v>
      </c>
      <c r="AJ13" s="15">
        <f t="shared" si="14"/>
        <v>0.03699593209824992</v>
      </c>
      <c r="AK13" s="15">
        <f t="shared" si="15"/>
        <v>0.02777140700459846</v>
      </c>
      <c r="AL13" s="15">
        <f t="shared" si="16"/>
        <v>-0.0634268989575788</v>
      </c>
      <c r="AM13" s="15">
        <f t="shared" si="17"/>
        <v>0.012090026827591305</v>
      </c>
    </row>
    <row r="14" spans="1:39" ht="13.5">
      <c r="A14" s="13" t="s">
        <v>13</v>
      </c>
      <c r="B14" s="13" t="s">
        <v>14</v>
      </c>
      <c r="C14" s="13"/>
      <c r="D14" s="14">
        <f>(Eurostat_Data2009!B20+Eurostat_Data2009!B152+Eurostat_Data2009!B452)/(Eurostat_Data2009!B284+Eurostat_Data2009!B413)</f>
        <v>0.5057154661892301</v>
      </c>
      <c r="E14" s="14">
        <f>(Eurostat_Data2009!C20+Eurostat_Data2009!C152+Eurostat_Data2009!C452)/(Eurostat_Data2009!C284+Eurostat_Data2009!C413)</f>
        <v>0.5484076433121019</v>
      </c>
      <c r="F14" s="14">
        <f>(Eurostat_Data2009!D20+Eurostat_Data2009!D152+Eurostat_Data2009!D452)/(Eurostat_Data2009!D284+Eurostat_Data2009!D413)</f>
        <v>0.5151823925005095</v>
      </c>
      <c r="G14" s="14">
        <f>(Eurostat_Data2009!E20+Eurostat_Data2009!E152+Eurostat_Data2009!E452)/(Eurostat_Data2009!E284+Eurostat_Data2009!E413)</f>
        <v>0.5103974730192156</v>
      </c>
      <c r="H14" s="14">
        <f>(Eurostat_Data2009!F20+Eurostat_Data2009!F152+Eurostat_Data2009!F452)/(Eurostat_Data2009!F284+Eurostat_Data2009!F413)</f>
        <v>0.49557291666666664</v>
      </c>
      <c r="I14" s="14">
        <f>(Eurostat_Data2009!G20+Eurostat_Data2009!G152+Eurostat_Data2009!G452)/(Eurostat_Data2009!G284+Eurostat_Data2009!G413)</f>
        <v>0.4652187598363236</v>
      </c>
      <c r="J14" s="14">
        <f>(Eurostat_Data2009!H20+Eurostat_Data2009!H152+Eurostat_Data2009!H452)/(Eurostat_Data2009!H284+Eurostat_Data2009!H413)</f>
        <v>0.4691689008042895</v>
      </c>
      <c r="K14" s="14">
        <f>(Eurostat_Data2009!I20+Eurostat_Data2009!I152+Eurostat_Data2009!I452)/(Eurostat_Data2009!I284+Eurostat_Data2009!I413)</f>
        <v>0.4932496075353218</v>
      </c>
      <c r="L14" s="14">
        <f>(Eurostat_Data2009!J20+Eurostat_Data2009!J152+Eurostat_Data2009!J452)/(Eurostat_Data2009!J284+Eurostat_Data2009!J413)</f>
        <v>0.46288492706645057</v>
      </c>
      <c r="M14" s="14">
        <f>(Eurostat_Data2009!K20+Eurostat_Data2009!K152+Eurostat_Data2009!K452)/(Eurostat_Data2009!K284+Eurostat_Data2009!K413)</f>
        <v>0.46975806451612906</v>
      </c>
      <c r="N14" s="14">
        <f>(Eurostat_Data2009!L20+Eurostat_Data2009!L152+Eurostat_Data2009!L452)/(Eurostat_Data2009!L284+Eurostat_Data2009!L413)</f>
        <v>0.47184801381692576</v>
      </c>
      <c r="O14" s="14">
        <f>(Eurostat_Data2009!M20+Eurostat_Data2009!M152+Eurostat_Data2009!M452)/(Eurostat_Data2009!M284+Eurostat_Data2009!M413)</f>
        <v>0.4703448275862069</v>
      </c>
      <c r="P14" s="14">
        <f>(Eurostat_Data2009!N20+Eurostat_Data2009!N152+Eurostat_Data2009!N452)/(Eurostat_Data2009!N284+Eurostat_Data2009!N413)</f>
        <v>0.4896870554765292</v>
      </c>
      <c r="Q14" s="14">
        <f>(Eurostat_Data2009!O20+Eurostat_Data2009!O152+Eurostat_Data2009!O452)/(Eurostat_Data2009!O284+Eurostat_Data2009!O413)</f>
        <v>0.4732142857142857</v>
      </c>
      <c r="R14" s="14">
        <f>(Eurostat_Data2009!P20+Eurostat_Data2009!P152+Eurostat_Data2009!P452)/(Eurostat_Data2009!P284+Eurostat_Data2009!P413)</f>
        <v>0.44454148471615723</v>
      </c>
      <c r="S14" s="14">
        <f>(Eurostat_Data2009!Q20+Eurostat_Data2009!Q152+Eurostat_Data2009!Q452)/(Eurostat_Data2009!Q284+Eurostat_Data2009!Q413)</f>
        <v>0.5029663810151616</v>
      </c>
      <c r="T14" s="14">
        <f>(Eurostat_Data2009!R20+Eurostat_Data2009!R152+Eurostat_Data2009!R452)/(Eurostat_Data2009!R284+Eurostat_Data2009!R413)</f>
        <v>0.5159257962898145</v>
      </c>
      <c r="U14" s="14">
        <f>(Eurostat_Data2009!S20+Eurostat_Data2009!S152+Eurostat_Data2009!S452)/(Eurostat_Data2009!S284+Eurostat_Data2009!S413)</f>
        <v>0.4484341252699784</v>
      </c>
      <c r="W14" s="15">
        <f t="shared" si="1"/>
        <v>0.042692177122871766</v>
      </c>
      <c r="X14" s="15">
        <f t="shared" si="2"/>
        <v>-0.033225250811592444</v>
      </c>
      <c r="Y14" s="15">
        <f t="shared" si="3"/>
        <v>-0.004784919481293892</v>
      </c>
      <c r="Z14" s="15">
        <f t="shared" si="4"/>
        <v>-0.014824556352548923</v>
      </c>
      <c r="AA14" s="15">
        <f t="shared" si="5"/>
        <v>-0.030354156830343038</v>
      </c>
      <c r="AB14" s="15">
        <f t="shared" si="6"/>
        <v>0.0039501409679659205</v>
      </c>
      <c r="AC14" s="15">
        <f t="shared" si="7"/>
        <v>0.024080706731032298</v>
      </c>
      <c r="AD14" s="15">
        <f t="shared" si="8"/>
        <v>-0.030364680468871252</v>
      </c>
      <c r="AE14" s="15">
        <f t="shared" si="9"/>
        <v>0.00687313744967849</v>
      </c>
      <c r="AF14" s="15">
        <f t="shared" si="10"/>
        <v>0.0020899493007967007</v>
      </c>
      <c r="AG14" s="15">
        <f t="shared" si="11"/>
        <v>-0.0015031862307188781</v>
      </c>
      <c r="AH14" s="15">
        <f t="shared" si="12"/>
        <v>0.019342227890322305</v>
      </c>
      <c r="AI14" s="15">
        <f t="shared" si="13"/>
        <v>-0.01647276976224349</v>
      </c>
      <c r="AJ14" s="15">
        <f t="shared" si="14"/>
        <v>-0.028672800998128467</v>
      </c>
      <c r="AK14" s="15">
        <f t="shared" si="15"/>
        <v>0.058424896299004325</v>
      </c>
      <c r="AL14" s="15">
        <f t="shared" si="16"/>
        <v>0.012959415274652941</v>
      </c>
      <c r="AM14" s="15">
        <f t="shared" si="17"/>
        <v>-0.06749167101983611</v>
      </c>
    </row>
    <row r="15" spans="1:39" ht="13.5">
      <c r="A15" s="13" t="s">
        <v>19</v>
      </c>
      <c r="B15" s="13" t="s">
        <v>20</v>
      </c>
      <c r="C15" s="13"/>
      <c r="D15" s="14">
        <f>(Eurostat_Data2009!B21+Eurostat_Data2009!B153+Eurostat_Data2009!B453)/(Eurostat_Data2009!B285+Eurostat_Data2009!B414)</f>
        <v>0.36772375756849107</v>
      </c>
      <c r="E15" s="14">
        <f>(Eurostat_Data2009!C21+Eurostat_Data2009!C153+Eurostat_Data2009!C453)/(Eurostat_Data2009!C285+Eurostat_Data2009!C414)</f>
        <v>0.3628625102735705</v>
      </c>
      <c r="F15" s="14">
        <f>(Eurostat_Data2009!D21+Eurostat_Data2009!D153+Eurostat_Data2009!D453)/(Eurostat_Data2009!D285+Eurostat_Data2009!D414)</f>
        <v>0.3553276410852321</v>
      </c>
      <c r="G15" s="14">
        <f>(Eurostat_Data2009!E21+Eurostat_Data2009!E153+Eurostat_Data2009!E453)/(Eurostat_Data2009!E285+Eurostat_Data2009!E414)</f>
        <v>0.3784102292145425</v>
      </c>
      <c r="H15" s="14">
        <f>(Eurostat_Data2009!F21+Eurostat_Data2009!F153+Eurostat_Data2009!F453)/(Eurostat_Data2009!F285+Eurostat_Data2009!F414)</f>
        <v>0.38126223655418634</v>
      </c>
      <c r="I15" s="14">
        <f>(Eurostat_Data2009!G21+Eurostat_Data2009!G153+Eurostat_Data2009!G453)/(Eurostat_Data2009!G285+Eurostat_Data2009!G414)</f>
        <v>0.40318245349962367</v>
      </c>
      <c r="J15" s="14">
        <f>(Eurostat_Data2009!H21+Eurostat_Data2009!H153+Eurostat_Data2009!H453)/(Eurostat_Data2009!H285+Eurostat_Data2009!H414)</f>
        <v>0.3826322149968349</v>
      </c>
      <c r="K15" s="14">
        <f>(Eurostat_Data2009!I21+Eurostat_Data2009!I153+Eurostat_Data2009!I453)/(Eurostat_Data2009!I285+Eurostat_Data2009!I414)</f>
        <v>0.39672925499697154</v>
      </c>
      <c r="L15" s="14">
        <f>(Eurostat_Data2009!J21+Eurostat_Data2009!J153+Eurostat_Data2009!J453)/(Eurostat_Data2009!J285+Eurostat_Data2009!J414)</f>
        <v>0.41136178569717874</v>
      </c>
      <c r="M15" s="14">
        <f>(Eurostat_Data2009!K21+Eurostat_Data2009!K153+Eurostat_Data2009!K453)/(Eurostat_Data2009!K285+Eurostat_Data2009!K414)</f>
        <v>0.4016730038022814</v>
      </c>
      <c r="N15" s="14">
        <f>(Eurostat_Data2009!L21+Eurostat_Data2009!L153+Eurostat_Data2009!L453)/(Eurostat_Data2009!L285+Eurostat_Data2009!L414)</f>
        <v>0.41348297623096397</v>
      </c>
      <c r="O15" s="14">
        <f>(Eurostat_Data2009!M21+Eurostat_Data2009!M153+Eurostat_Data2009!M453)/(Eurostat_Data2009!M285+Eurostat_Data2009!M414)</f>
        <v>0.4249339418688446</v>
      </c>
      <c r="P15" s="14">
        <f>(Eurostat_Data2009!N21+Eurostat_Data2009!N153+Eurostat_Data2009!N453)/(Eurostat_Data2009!N285+Eurostat_Data2009!N414)</f>
        <v>0.42609278177859655</v>
      </c>
      <c r="Q15" s="14">
        <f>(Eurostat_Data2009!O21+Eurostat_Data2009!O153+Eurostat_Data2009!O453)/(Eurostat_Data2009!O285+Eurostat_Data2009!O414)</f>
        <v>0.4409891742729781</v>
      </c>
      <c r="R15" s="14">
        <f>(Eurostat_Data2009!P21+Eurostat_Data2009!P153+Eurostat_Data2009!P453)/(Eurostat_Data2009!P285+Eurostat_Data2009!P414)</f>
        <v>0.4428341384863124</v>
      </c>
      <c r="S15" s="14">
        <f>(Eurostat_Data2009!Q21+Eurostat_Data2009!Q153+Eurostat_Data2009!Q453)/(Eurostat_Data2009!Q285+Eurostat_Data2009!Q414)</f>
        <v>0.46661584935490247</v>
      </c>
      <c r="T15" s="14">
        <f>(Eurostat_Data2009!R21+Eurostat_Data2009!R153+Eurostat_Data2009!R453)/(Eurostat_Data2009!R285+Eurostat_Data2009!R414)</f>
        <v>0.45307901290468644</v>
      </c>
      <c r="U15" s="14">
        <f>(Eurostat_Data2009!S21+Eurostat_Data2009!S153+Eurostat_Data2009!S453)/(Eurostat_Data2009!S285+Eurostat_Data2009!S414)</f>
        <v>0.44947965420406366</v>
      </c>
      <c r="W15" s="15">
        <f t="shared" si="1"/>
        <v>-0.004861247294920545</v>
      </c>
      <c r="X15" s="15">
        <f t="shared" si="2"/>
        <v>-0.0075348691883384</v>
      </c>
      <c r="Y15" s="15">
        <f t="shared" si="3"/>
        <v>0.023082588129310355</v>
      </c>
      <c r="Z15" s="15">
        <f t="shared" si="4"/>
        <v>0.0028520073396438583</v>
      </c>
      <c r="AA15" s="15">
        <f t="shared" si="5"/>
        <v>0.021920216945437332</v>
      </c>
      <c r="AB15" s="15">
        <f t="shared" si="6"/>
        <v>-0.020550238502788754</v>
      </c>
      <c r="AC15" s="15">
        <f t="shared" si="7"/>
        <v>0.014097040000136618</v>
      </c>
      <c r="AD15" s="15">
        <f t="shared" si="8"/>
        <v>0.014632530700207202</v>
      </c>
      <c r="AE15" s="15">
        <f t="shared" si="9"/>
        <v>-0.009688781894897358</v>
      </c>
      <c r="AF15" s="15">
        <f t="shared" si="10"/>
        <v>0.011809972428682591</v>
      </c>
      <c r="AG15" s="15">
        <f t="shared" si="11"/>
        <v>0.011450965637880617</v>
      </c>
      <c r="AH15" s="15">
        <f t="shared" si="12"/>
        <v>0.001158839909751963</v>
      </c>
      <c r="AI15" s="15">
        <f t="shared" si="13"/>
        <v>0.014896392494381572</v>
      </c>
      <c r="AJ15" s="15">
        <f t="shared" si="14"/>
        <v>0.0018449642133342992</v>
      </c>
      <c r="AK15" s="15">
        <f t="shared" si="15"/>
        <v>0.023781710868590045</v>
      </c>
      <c r="AL15" s="15">
        <f t="shared" si="16"/>
        <v>-0.013536836450216028</v>
      </c>
      <c r="AM15" s="15">
        <f t="shared" si="17"/>
        <v>-0.003599358700622779</v>
      </c>
    </row>
    <row r="16" spans="1:39" s="17" customFormat="1" ht="13.5">
      <c r="A16" s="38" t="s">
        <v>2</v>
      </c>
      <c r="B16" s="38" t="s">
        <v>3</v>
      </c>
      <c r="C16" s="38"/>
      <c r="D16" s="39">
        <f>(Eurostat_Data2009!B22+Eurostat_Data2009!B154+Eurostat_Data2009!B454)/(Eurostat_Data2009!B286+Eurostat_Data2009!B415)</f>
        <v>0.43529945640690726</v>
      </c>
      <c r="E16" s="39">
        <f>(Eurostat_Data2009!C22+Eurostat_Data2009!C154+Eurostat_Data2009!C454)/(Eurostat_Data2009!C286+Eurostat_Data2009!C415)</f>
        <v>0.4399704015792252</v>
      </c>
      <c r="F16" s="39">
        <f>(Eurostat_Data2009!D22+Eurostat_Data2009!D154+Eurostat_Data2009!D454)/(Eurostat_Data2009!D286+Eurostat_Data2009!D415)</f>
        <v>0.4478653429549686</v>
      </c>
      <c r="G16" s="39">
        <f>(Eurostat_Data2009!E22+Eurostat_Data2009!E154+Eurostat_Data2009!E454)/(Eurostat_Data2009!E286+Eurostat_Data2009!E415)</f>
        <v>0.4600726915266514</v>
      </c>
      <c r="H16" s="39">
        <f>(Eurostat_Data2009!F22+Eurostat_Data2009!F154+Eurostat_Data2009!F454)/(Eurostat_Data2009!F286+Eurostat_Data2009!F415)</f>
        <v>0.4644174435650899</v>
      </c>
      <c r="I16" s="39">
        <f>(Eurostat_Data2009!G22+Eurostat_Data2009!G154+Eurostat_Data2009!G454)/(Eurostat_Data2009!G286+Eurostat_Data2009!G415)</f>
        <v>0.4721140463833717</v>
      </c>
      <c r="J16" s="39">
        <f>(Eurostat_Data2009!H22+Eurostat_Data2009!H154+Eurostat_Data2009!H454)/(Eurostat_Data2009!H286+Eurostat_Data2009!H415)</f>
        <v>0.47244232390683755</v>
      </c>
      <c r="K16" s="39">
        <f>(Eurostat_Data2009!I22+Eurostat_Data2009!I154+Eurostat_Data2009!I454)/(Eurostat_Data2009!I286+Eurostat_Data2009!I415)</f>
        <v>0.47451185071688246</v>
      </c>
      <c r="L16" s="39">
        <f>(Eurostat_Data2009!J22+Eurostat_Data2009!J154+Eurostat_Data2009!J454)/(Eurostat_Data2009!J286+Eurostat_Data2009!J415)</f>
        <v>0.47623727587980386</v>
      </c>
      <c r="M16" s="39">
        <f>(Eurostat_Data2009!K22+Eurostat_Data2009!K154+Eurostat_Data2009!K454)/(Eurostat_Data2009!K286+Eurostat_Data2009!K415)</f>
        <v>0.4770597816037509</v>
      </c>
      <c r="N16" s="39">
        <f>(Eurostat_Data2009!L22+Eurostat_Data2009!L154+Eurostat_Data2009!L454)/(Eurostat_Data2009!L286+Eurostat_Data2009!L415)</f>
        <v>0.47532255169800786</v>
      </c>
      <c r="O16" s="39">
        <f>(Eurostat_Data2009!M22+Eurostat_Data2009!M154+Eurostat_Data2009!M454)/(Eurostat_Data2009!M286+Eurostat_Data2009!M415)</f>
        <v>0.4764786748109763</v>
      </c>
      <c r="P16" s="39">
        <f>(Eurostat_Data2009!N22+Eurostat_Data2009!N154+Eurostat_Data2009!N454)/(Eurostat_Data2009!N286+Eurostat_Data2009!N415)</f>
        <v>0.4707507455879579</v>
      </c>
      <c r="Q16" s="39">
        <f>(Eurostat_Data2009!O22+Eurostat_Data2009!O154+Eurostat_Data2009!O454)/(Eurostat_Data2009!O286+Eurostat_Data2009!O415)</f>
        <v>0.4695349545593002</v>
      </c>
      <c r="R16" s="39">
        <f>(Eurostat_Data2009!P22+Eurostat_Data2009!P154+Eurostat_Data2009!P454)/(Eurostat_Data2009!P286+Eurostat_Data2009!P415)</f>
        <v>0.48178630508536285</v>
      </c>
      <c r="S16" s="39">
        <f>(Eurostat_Data2009!Q22+Eurostat_Data2009!Q154+Eurostat_Data2009!Q454)/(Eurostat_Data2009!Q286+Eurostat_Data2009!Q415)</f>
        <v>0.48988482655806853</v>
      </c>
      <c r="T16" s="39">
        <f>(Eurostat_Data2009!R22+Eurostat_Data2009!R154+Eurostat_Data2009!R454)/(Eurostat_Data2009!R286+Eurostat_Data2009!R415)</f>
        <v>0.4896496441960528</v>
      </c>
      <c r="U16" s="39">
        <f>(Eurostat_Data2009!S22+Eurostat_Data2009!S154+Eurostat_Data2009!S454)/(Eurostat_Data2009!S286+Eurostat_Data2009!S415)</f>
        <v>0.4827272349354227</v>
      </c>
      <c r="W16" s="40">
        <f t="shared" si="1"/>
        <v>0.00467094517231792</v>
      </c>
      <c r="X16" s="40">
        <f t="shared" si="2"/>
        <v>0.007894941375743425</v>
      </c>
      <c r="Y16" s="40">
        <f t="shared" si="3"/>
        <v>0.012207348571682819</v>
      </c>
      <c r="Z16" s="40">
        <f t="shared" si="4"/>
        <v>0.004344752038438482</v>
      </c>
      <c r="AA16" s="40">
        <f t="shared" si="5"/>
        <v>0.0076966028182817725</v>
      </c>
      <c r="AB16" s="40">
        <f t="shared" si="6"/>
        <v>0.0003282775234658697</v>
      </c>
      <c r="AC16" s="40">
        <f t="shared" si="7"/>
        <v>0.0020695268100449082</v>
      </c>
      <c r="AD16" s="40">
        <f t="shared" si="8"/>
        <v>0.0017254251629214012</v>
      </c>
      <c r="AE16" s="40">
        <f t="shared" si="9"/>
        <v>0.0008225057239470424</v>
      </c>
      <c r="AF16" s="40">
        <f t="shared" si="10"/>
        <v>-0.001737229905743043</v>
      </c>
      <c r="AG16" s="40">
        <f t="shared" si="11"/>
        <v>0.0011561231129684213</v>
      </c>
      <c r="AH16" s="40">
        <f t="shared" si="12"/>
        <v>-0.005727929223018402</v>
      </c>
      <c r="AI16" s="40">
        <f t="shared" si="13"/>
        <v>-0.0012157910286576534</v>
      </c>
      <c r="AJ16" s="40">
        <f t="shared" si="14"/>
        <v>0.012251350526062632</v>
      </c>
      <c r="AK16" s="40">
        <f t="shared" si="15"/>
        <v>0.008098521472705678</v>
      </c>
      <c r="AL16" s="40">
        <f t="shared" si="16"/>
        <v>-0.00023518236201575116</v>
      </c>
      <c r="AM16" s="40">
        <f t="shared" si="17"/>
        <v>-0.006922409260630091</v>
      </c>
    </row>
    <row r="17" spans="1:39" ht="13.5">
      <c r="A17" s="13" t="s">
        <v>50</v>
      </c>
      <c r="B17" s="13" t="s">
        <v>51</v>
      </c>
      <c r="C17" s="13"/>
      <c r="D17" s="14">
        <f>(Eurostat_Data2009!B23+Eurostat_Data2009!B155+Eurostat_Data2009!B455)/(Eurostat_Data2009!B287+Eurostat_Data2009!B416)</f>
        <v>0.6912350597609562</v>
      </c>
      <c r="E17" s="14">
        <f>(Eurostat_Data2009!C23+Eurostat_Data2009!C155+Eurostat_Data2009!C455)/(Eurostat_Data2009!C287+Eurostat_Data2009!C416)</f>
        <v>0.7251287161601063</v>
      </c>
      <c r="F17" s="14">
        <f>(Eurostat_Data2009!D23+Eurostat_Data2009!D155+Eurostat_Data2009!D455)/(Eurostat_Data2009!D287+Eurostat_Data2009!D416)</f>
        <v>0.7772441817510158</v>
      </c>
      <c r="G17" s="14">
        <f>(Eurostat_Data2009!E23+Eurostat_Data2009!E155+Eurostat_Data2009!E455)/(Eurostat_Data2009!E287+Eurostat_Data2009!E416)</f>
        <v>0.718803023291686</v>
      </c>
      <c r="H17" s="14">
        <f>(Eurostat_Data2009!F23+Eurostat_Data2009!F155+Eurostat_Data2009!F455)/(Eurostat_Data2009!F287+Eurostat_Data2009!F416)</f>
        <v>0.6767689739309105</v>
      </c>
      <c r="I17" s="14">
        <f>(Eurostat_Data2009!G23+Eurostat_Data2009!G155+Eurostat_Data2009!G455)/(Eurostat_Data2009!G287+Eurostat_Data2009!G416)</f>
        <v>0.6991187000826219</v>
      </c>
      <c r="J17" s="14">
        <f>(Eurostat_Data2009!H23+Eurostat_Data2009!H155+Eurostat_Data2009!H455)/(Eurostat_Data2009!H287+Eurostat_Data2009!H416)</f>
        <v>0.7050124181530819</v>
      </c>
      <c r="K17" s="14">
        <f>(Eurostat_Data2009!I23+Eurostat_Data2009!I155+Eurostat_Data2009!I455)/(Eurostat_Data2009!I287+Eurostat_Data2009!I416)</f>
        <v>0.7065560359939231</v>
      </c>
      <c r="L17" s="14">
        <f>(Eurostat_Data2009!J23+Eurostat_Data2009!J155+Eurostat_Data2009!J455)/(Eurostat_Data2009!J287+Eurostat_Data2009!J416)</f>
        <v>0.7569678201157938</v>
      </c>
      <c r="M17" s="14">
        <f>(Eurostat_Data2009!K23+Eurostat_Data2009!K155+Eurostat_Data2009!K455)/(Eurostat_Data2009!K287+Eurostat_Data2009!K416)</f>
        <v>0.777513855898654</v>
      </c>
      <c r="N17" s="14">
        <f>(Eurostat_Data2009!L23+Eurostat_Data2009!L155+Eurostat_Data2009!L455)/(Eurostat_Data2009!L287+Eurostat_Data2009!L416)</f>
        <v>0.7517473466217965</v>
      </c>
      <c r="O17" s="14">
        <f>(Eurostat_Data2009!M23+Eurostat_Data2009!M155+Eurostat_Data2009!M455)/(Eurostat_Data2009!M287+Eurostat_Data2009!M416)</f>
        <v>0.7230108946847145</v>
      </c>
      <c r="P17" s="14">
        <f>(Eurostat_Data2009!N23+Eurostat_Data2009!N155+Eurostat_Data2009!N455)/(Eurostat_Data2009!N287+Eurostat_Data2009!N416)</f>
        <v>0.7140830800405269</v>
      </c>
      <c r="Q17" s="14">
        <f>(Eurostat_Data2009!O23+Eurostat_Data2009!O155+Eurostat_Data2009!O455)/(Eurostat_Data2009!O287+Eurostat_Data2009!O416)</f>
        <v>0.668051093174516</v>
      </c>
      <c r="R17" s="14">
        <f>(Eurostat_Data2009!P23+Eurostat_Data2009!P155+Eurostat_Data2009!P455)/(Eurostat_Data2009!P287+Eurostat_Data2009!P416)</f>
        <v>0.7078321073128516</v>
      </c>
      <c r="S17" s="14">
        <f>(Eurostat_Data2009!Q23+Eurostat_Data2009!Q155+Eurostat_Data2009!Q455)/(Eurostat_Data2009!Q287+Eurostat_Data2009!Q416)</f>
        <v>0.7965123129492164</v>
      </c>
      <c r="T17" s="14">
        <f>(Eurostat_Data2009!R23+Eurostat_Data2009!R155+Eurostat_Data2009!R455)/(Eurostat_Data2009!R287+Eurostat_Data2009!R416)</f>
        <v>0.7237271540469974</v>
      </c>
      <c r="U17" s="14">
        <f>(Eurostat_Data2009!S23+Eurostat_Data2009!S155+Eurostat_Data2009!S455)/(Eurostat_Data2009!S287+Eurostat_Data2009!S416)</f>
        <v>0.7483703902134119</v>
      </c>
      <c r="W17" s="15">
        <f t="shared" si="1"/>
        <v>0.033893656399150096</v>
      </c>
      <c r="X17" s="15">
        <f t="shared" si="2"/>
        <v>0.052115465590909515</v>
      </c>
      <c r="Y17" s="15">
        <f t="shared" si="3"/>
        <v>-0.058441158459329845</v>
      </c>
      <c r="Z17" s="15">
        <f t="shared" si="4"/>
        <v>-0.04203404936077548</v>
      </c>
      <c r="AA17" s="15">
        <f t="shared" si="5"/>
        <v>0.02234972615171138</v>
      </c>
      <c r="AB17" s="15">
        <f t="shared" si="6"/>
        <v>0.005893718070460019</v>
      </c>
      <c r="AC17" s="15">
        <f t="shared" si="7"/>
        <v>0.001543617840841227</v>
      </c>
      <c r="AD17" s="15">
        <f t="shared" si="8"/>
        <v>0.05041178412187064</v>
      </c>
      <c r="AE17" s="15">
        <f t="shared" si="9"/>
        <v>0.020546035782860184</v>
      </c>
      <c r="AF17" s="15">
        <f t="shared" si="10"/>
        <v>-0.02576650927685742</v>
      </c>
      <c r="AG17" s="15">
        <f t="shared" si="11"/>
        <v>-0.028736451937082075</v>
      </c>
      <c r="AH17" s="15">
        <f t="shared" si="12"/>
        <v>-0.00892781464418757</v>
      </c>
      <c r="AI17" s="15">
        <f t="shared" si="13"/>
        <v>-0.04603198686601084</v>
      </c>
      <c r="AJ17" s="15">
        <f t="shared" si="14"/>
        <v>0.03978101413833557</v>
      </c>
      <c r="AK17" s="15">
        <f t="shared" si="15"/>
        <v>0.0886802056363648</v>
      </c>
      <c r="AL17" s="15">
        <f t="shared" si="16"/>
        <v>-0.07278515890221904</v>
      </c>
      <c r="AM17" s="15">
        <f t="shared" si="17"/>
        <v>0.024643236166414506</v>
      </c>
    </row>
    <row r="18" spans="1:39" ht="13.5">
      <c r="A18" s="13" t="s">
        <v>21</v>
      </c>
      <c r="B18" s="13" t="s">
        <v>22</v>
      </c>
      <c r="C18" s="13"/>
      <c r="D18" s="14">
        <f>(Eurostat_Data2009!B24+Eurostat_Data2009!B156+Eurostat_Data2009!B456)/(Eurostat_Data2009!B288+Eurostat_Data2009!B417)</f>
        <v>0.34935844025995666</v>
      </c>
      <c r="E18" s="14">
        <f>(Eurostat_Data2009!C24+Eurostat_Data2009!C156+Eurostat_Data2009!C456)/(Eurostat_Data2009!C288+Eurostat_Data2009!C417)</f>
        <v>0.37027252502780866</v>
      </c>
      <c r="F18" s="14">
        <f>(Eurostat_Data2009!D24+Eurostat_Data2009!D156+Eurostat_Data2009!D456)/(Eurostat_Data2009!D288+Eurostat_Data2009!D417)</f>
        <v>0.3681431988781655</v>
      </c>
      <c r="G18" s="14">
        <f>(Eurostat_Data2009!E24+Eurostat_Data2009!E156+Eurostat_Data2009!E456)/(Eurostat_Data2009!E288+Eurostat_Data2009!E417)</f>
        <v>0.3685462764691887</v>
      </c>
      <c r="H18" s="14">
        <f>(Eurostat_Data2009!F24+Eurostat_Data2009!F156+Eurostat_Data2009!F456)/(Eurostat_Data2009!F288+Eurostat_Data2009!F417)</f>
        <v>0.3731123388581952</v>
      </c>
      <c r="I18" s="14">
        <f>(Eurostat_Data2009!G24+Eurostat_Data2009!G156+Eurostat_Data2009!G456)/(Eurostat_Data2009!G288+Eurostat_Data2009!G417)</f>
        <v>0.3778580024067389</v>
      </c>
      <c r="J18" s="14">
        <f>(Eurostat_Data2009!H24+Eurostat_Data2009!H156+Eurostat_Data2009!H456)/(Eurostat_Data2009!H288+Eurostat_Data2009!H417)</f>
        <v>0.4084239417291249</v>
      </c>
      <c r="K18" s="14">
        <f>(Eurostat_Data2009!I24+Eurostat_Data2009!I156+Eurostat_Data2009!I456)/(Eurostat_Data2009!I288+Eurostat_Data2009!I417)</f>
        <v>0.3746673762639702</v>
      </c>
      <c r="L18" s="14">
        <f>(Eurostat_Data2009!J24+Eurostat_Data2009!J156+Eurostat_Data2009!J456)/(Eurostat_Data2009!J288+Eurostat_Data2009!J417)</f>
        <v>0.36975751105688576</v>
      </c>
      <c r="M18" s="14">
        <f>(Eurostat_Data2009!K24+Eurostat_Data2009!K156+Eurostat_Data2009!K456)/(Eurostat_Data2009!K288+Eurostat_Data2009!K417)</f>
        <v>0.36924091321190144</v>
      </c>
      <c r="N18" s="14">
        <f>(Eurostat_Data2009!L24+Eurostat_Data2009!L156+Eurostat_Data2009!L456)/(Eurostat_Data2009!L288+Eurostat_Data2009!L417)</f>
        <v>0.3398838767306833</v>
      </c>
      <c r="O18" s="14">
        <f>(Eurostat_Data2009!M24+Eurostat_Data2009!M156+Eurostat_Data2009!M456)/(Eurostat_Data2009!M288+Eurostat_Data2009!M417)</f>
        <v>0.33712241653418124</v>
      </c>
      <c r="P18" s="14">
        <f>(Eurostat_Data2009!N24+Eurostat_Data2009!N156+Eurostat_Data2009!N456)/(Eurostat_Data2009!N288+Eurostat_Data2009!N417)</f>
        <v>0.3429246295898647</v>
      </c>
      <c r="Q18" s="14">
        <f>(Eurostat_Data2009!O24+Eurostat_Data2009!O156+Eurostat_Data2009!O456)/(Eurostat_Data2009!O288+Eurostat_Data2009!O417)</f>
        <v>0.34965785589695425</v>
      </c>
      <c r="R18" s="14">
        <f>(Eurostat_Data2009!P24+Eurostat_Data2009!P156+Eurostat_Data2009!P456)/(Eurostat_Data2009!P288+Eurostat_Data2009!P417)</f>
        <v>0.34871586365792506</v>
      </c>
      <c r="S18" s="14">
        <f>(Eurostat_Data2009!Q24+Eurostat_Data2009!Q156+Eurostat_Data2009!Q456)/(Eurostat_Data2009!Q288+Eurostat_Data2009!Q417)</f>
        <v>0.33912940619824933</v>
      </c>
      <c r="T18" s="14">
        <f>(Eurostat_Data2009!R24+Eurostat_Data2009!R156+Eurostat_Data2009!R456)/(Eurostat_Data2009!R288+Eurostat_Data2009!R417)</f>
        <v>0.33175355450236965</v>
      </c>
      <c r="U18" s="14">
        <f>(Eurostat_Data2009!S24+Eurostat_Data2009!S156+Eurostat_Data2009!S456)/(Eurostat_Data2009!S288+Eurostat_Data2009!S417)</f>
        <v>0.3310516490354698</v>
      </c>
      <c r="W18" s="15">
        <f t="shared" si="1"/>
        <v>0.020914084767852004</v>
      </c>
      <c r="X18" s="15">
        <f t="shared" si="2"/>
        <v>-0.0021293261496431737</v>
      </c>
      <c r="Y18" s="15">
        <f t="shared" si="3"/>
        <v>0.0004030775910232043</v>
      </c>
      <c r="Z18" s="15">
        <f t="shared" si="4"/>
        <v>0.004566062389006531</v>
      </c>
      <c r="AA18" s="15">
        <f t="shared" si="5"/>
        <v>0.004745663548543666</v>
      </c>
      <c r="AB18" s="15">
        <f t="shared" si="6"/>
        <v>0.030565939322385993</v>
      </c>
      <c r="AC18" s="15">
        <f t="shared" si="7"/>
        <v>-0.03375656546515471</v>
      </c>
      <c r="AD18" s="15">
        <f t="shared" si="8"/>
        <v>-0.004909865207084418</v>
      </c>
      <c r="AE18" s="15">
        <f t="shared" si="9"/>
        <v>-0.0005165978449843123</v>
      </c>
      <c r="AF18" s="15">
        <f t="shared" si="10"/>
        <v>-0.029357036481218124</v>
      </c>
      <c r="AG18" s="15">
        <f t="shared" si="11"/>
        <v>-0.0027614601965020857</v>
      </c>
      <c r="AH18" s="15">
        <f t="shared" si="12"/>
        <v>0.005802213055683458</v>
      </c>
      <c r="AI18" s="15">
        <f t="shared" si="13"/>
        <v>0.006733226307089557</v>
      </c>
      <c r="AJ18" s="15">
        <f t="shared" si="14"/>
        <v>-0.0009419922390291879</v>
      </c>
      <c r="AK18" s="15">
        <f t="shared" si="15"/>
        <v>-0.009586457459675735</v>
      </c>
      <c r="AL18" s="15">
        <f t="shared" si="16"/>
        <v>-0.007375851695879676</v>
      </c>
      <c r="AM18" s="15">
        <f t="shared" si="17"/>
        <v>-0.0007019054668998548</v>
      </c>
    </row>
    <row r="19" spans="1:39" ht="13.5">
      <c r="A19" s="13" t="s">
        <v>17</v>
      </c>
      <c r="B19" s="13" t="s">
        <v>18</v>
      </c>
      <c r="C19" s="13"/>
      <c r="D19" s="14">
        <f>(Eurostat_Data2009!B25+Eurostat_Data2009!B157+Eurostat_Data2009!B457)/(Eurostat_Data2009!B289+Eurostat_Data2009!B418)</f>
        <v>0.3292725374173338</v>
      </c>
      <c r="E19" s="14">
        <f>(Eurostat_Data2009!C25+Eurostat_Data2009!C157+Eurostat_Data2009!C457)/(Eurostat_Data2009!C289+Eurostat_Data2009!C418)</f>
        <v>0.3274615025664956</v>
      </c>
      <c r="F19" s="14">
        <f>(Eurostat_Data2009!D25+Eurostat_Data2009!D157+Eurostat_Data2009!D457)/(Eurostat_Data2009!D289+Eurostat_Data2009!D418)</f>
        <v>0.3271048343291689</v>
      </c>
      <c r="G19" s="14">
        <f>(Eurostat_Data2009!E25+Eurostat_Data2009!E157+Eurostat_Data2009!E457)/(Eurostat_Data2009!E289+Eurostat_Data2009!E418)</f>
        <v>0.3419211549139367</v>
      </c>
      <c r="H19" s="14">
        <f>(Eurostat_Data2009!F25+Eurostat_Data2009!F157+Eurostat_Data2009!F457)/(Eurostat_Data2009!F289+Eurostat_Data2009!F418)</f>
        <v>0.3395416971853092</v>
      </c>
      <c r="I19" s="14">
        <f>(Eurostat_Data2009!G25+Eurostat_Data2009!G157+Eurostat_Data2009!G457)/(Eurostat_Data2009!G289+Eurostat_Data2009!G418)</f>
        <v>0.3265244515999195</v>
      </c>
      <c r="J19" s="14">
        <f>(Eurostat_Data2009!H25+Eurostat_Data2009!H157+Eurostat_Data2009!H457)/(Eurostat_Data2009!H289+Eurostat_Data2009!H418)</f>
        <v>0.32440210380073436</v>
      </c>
      <c r="K19" s="14">
        <f>(Eurostat_Data2009!I25+Eurostat_Data2009!I157+Eurostat_Data2009!I457)/(Eurostat_Data2009!I289+Eurostat_Data2009!I418)</f>
        <v>0.3346841949194425</v>
      </c>
      <c r="L19" s="14">
        <f>(Eurostat_Data2009!J25+Eurostat_Data2009!J157+Eurostat_Data2009!J457)/(Eurostat_Data2009!J289+Eurostat_Data2009!J418)</f>
        <v>0.35203785976434226</v>
      </c>
      <c r="M19" s="14">
        <f>(Eurostat_Data2009!K25+Eurostat_Data2009!K157+Eurostat_Data2009!K457)/(Eurostat_Data2009!K289+Eurostat_Data2009!K418)</f>
        <v>0.38110267284742083</v>
      </c>
      <c r="N19" s="14">
        <f>(Eurostat_Data2009!L25+Eurostat_Data2009!L157+Eurostat_Data2009!L457)/(Eurostat_Data2009!L289+Eurostat_Data2009!L418)</f>
        <v>0.36474813991276833</v>
      </c>
      <c r="O19" s="14">
        <f>(Eurostat_Data2009!M25+Eurostat_Data2009!M157+Eurostat_Data2009!M457)/(Eurostat_Data2009!M289+Eurostat_Data2009!M418)</f>
        <v>0.37012433997615396</v>
      </c>
      <c r="P19" s="14">
        <f>(Eurostat_Data2009!N25+Eurostat_Data2009!N157+Eurostat_Data2009!N457)/(Eurostat_Data2009!N289+Eurostat_Data2009!N418)</f>
        <v>0.3549382716049383</v>
      </c>
      <c r="Q19" s="14">
        <f>(Eurostat_Data2009!O25+Eurostat_Data2009!O157+Eurostat_Data2009!O457)/(Eurostat_Data2009!O289+Eurostat_Data2009!O418)</f>
        <v>0.3766849725411882</v>
      </c>
      <c r="R19" s="14">
        <f>(Eurostat_Data2009!P25+Eurostat_Data2009!P157+Eurostat_Data2009!P457)/(Eurostat_Data2009!P289+Eurostat_Data2009!P418)</f>
        <v>0.3786407766990291</v>
      </c>
      <c r="S19" s="14">
        <f>(Eurostat_Data2009!Q25+Eurostat_Data2009!Q157+Eurostat_Data2009!Q457)/(Eurostat_Data2009!Q289+Eurostat_Data2009!Q418)</f>
        <v>0.37226924627166463</v>
      </c>
      <c r="T19" s="14">
        <f>(Eurostat_Data2009!R25+Eurostat_Data2009!R157+Eurostat_Data2009!R457)/(Eurostat_Data2009!R289+Eurostat_Data2009!R418)</f>
        <v>0.3824634655532359</v>
      </c>
      <c r="U19" s="14">
        <f>(Eurostat_Data2009!S25+Eurostat_Data2009!S157+Eurostat_Data2009!S457)/(Eurostat_Data2009!S289+Eurostat_Data2009!S418)</f>
        <v>0.340016146393972</v>
      </c>
      <c r="W19" s="15">
        <f t="shared" si="1"/>
        <v>-0.0018110348508382224</v>
      </c>
      <c r="X19" s="15">
        <f t="shared" si="2"/>
        <v>-0.00035666823732666275</v>
      </c>
      <c r="Y19" s="15">
        <f t="shared" si="3"/>
        <v>0.014816320584767784</v>
      </c>
      <c r="Z19" s="15">
        <f t="shared" si="4"/>
        <v>-0.002379457728627521</v>
      </c>
      <c r="AA19" s="15">
        <f t="shared" si="5"/>
        <v>-0.013017245585389692</v>
      </c>
      <c r="AB19" s="15">
        <f t="shared" si="6"/>
        <v>-0.0021223477991851314</v>
      </c>
      <c r="AC19" s="15">
        <f t="shared" si="7"/>
        <v>0.010282091118708148</v>
      </c>
      <c r="AD19" s="15">
        <f t="shared" si="8"/>
        <v>0.017353664844899752</v>
      </c>
      <c r="AE19" s="15">
        <f t="shared" si="9"/>
        <v>0.029064813083078567</v>
      </c>
      <c r="AF19" s="15">
        <f t="shared" si="10"/>
        <v>-0.0163545329346525</v>
      </c>
      <c r="AG19" s="15">
        <f t="shared" si="11"/>
        <v>0.005376200063385628</v>
      </c>
      <c r="AH19" s="15">
        <f t="shared" si="12"/>
        <v>-0.015186068371215666</v>
      </c>
      <c r="AI19" s="15">
        <f t="shared" si="13"/>
        <v>0.02174670093624992</v>
      </c>
      <c r="AJ19" s="15">
        <f t="shared" si="14"/>
        <v>0.0019558041578409124</v>
      </c>
      <c r="AK19" s="15">
        <f t="shared" si="15"/>
        <v>-0.006371530427364491</v>
      </c>
      <c r="AL19" s="15">
        <f t="shared" si="16"/>
        <v>0.01019421928157127</v>
      </c>
      <c r="AM19" s="15">
        <f t="shared" si="17"/>
        <v>-0.04244731915926392</v>
      </c>
    </row>
    <row r="20" spans="1:39" ht="13.5">
      <c r="A20" s="13" t="s">
        <v>32</v>
      </c>
      <c r="B20" s="13" t="s">
        <v>33</v>
      </c>
      <c r="C20" s="13"/>
      <c r="D20" s="14">
        <f>(Eurostat_Data2009!B26+Eurostat_Data2009!B158+Eurostat_Data2009!B458)/(Eurostat_Data2009!B290+Eurostat_Data2009!B419)</f>
        <v>0.49264224983649446</v>
      </c>
      <c r="E20" s="14">
        <f>(Eurostat_Data2009!C26+Eurostat_Data2009!C158+Eurostat_Data2009!C458)/(Eurostat_Data2009!C290+Eurostat_Data2009!C419)</f>
        <v>0.48148148148148145</v>
      </c>
      <c r="F20" s="14">
        <f>(Eurostat_Data2009!D26+Eurostat_Data2009!D158+Eurostat_Data2009!D458)/(Eurostat_Data2009!D290+Eurostat_Data2009!D419)</f>
        <v>0.46644941490149605</v>
      </c>
      <c r="G20" s="14">
        <f>(Eurostat_Data2009!E26+Eurostat_Data2009!E158+Eurostat_Data2009!E458)/(Eurostat_Data2009!E290+Eurostat_Data2009!E419)</f>
        <v>0.45942049877468644</v>
      </c>
      <c r="H20" s="14">
        <f>(Eurostat_Data2009!F26+Eurostat_Data2009!F158+Eurostat_Data2009!F458)/(Eurostat_Data2009!F290+Eurostat_Data2009!F419)</f>
        <v>0.45489330389992644</v>
      </c>
      <c r="I20" s="14">
        <f>(Eurostat_Data2009!G26+Eurostat_Data2009!G158+Eurostat_Data2009!G458)/(Eurostat_Data2009!G290+Eurostat_Data2009!G419)</f>
        <v>0.458128078817734</v>
      </c>
      <c r="J20" s="14">
        <f>(Eurostat_Data2009!H26+Eurostat_Data2009!H158+Eurostat_Data2009!H458)/(Eurostat_Data2009!H290+Eurostat_Data2009!H419)</f>
        <v>0.4644441264844756</v>
      </c>
      <c r="K20" s="14">
        <f>(Eurostat_Data2009!I26+Eurostat_Data2009!I158+Eurostat_Data2009!I458)/(Eurostat_Data2009!I290+Eurostat_Data2009!I419)</f>
        <v>0.47220693450742984</v>
      </c>
      <c r="L20" s="14">
        <f>(Eurostat_Data2009!J26+Eurostat_Data2009!J158+Eurostat_Data2009!J458)/(Eurostat_Data2009!J290+Eurostat_Data2009!J419)</f>
        <v>0.5049696300386527</v>
      </c>
      <c r="M20" s="14">
        <f>(Eurostat_Data2009!K26+Eurostat_Data2009!K158+Eurostat_Data2009!K458)/(Eurostat_Data2009!K290+Eurostat_Data2009!K419)</f>
        <v>0.5237093153759821</v>
      </c>
      <c r="N20" s="14">
        <f>(Eurostat_Data2009!L26+Eurostat_Data2009!L158+Eurostat_Data2009!L458)/(Eurostat_Data2009!L290+Eurostat_Data2009!L419)</f>
        <v>0.520066889632107</v>
      </c>
      <c r="O20" s="14">
        <f>(Eurostat_Data2009!M26+Eurostat_Data2009!M158+Eurostat_Data2009!M458)/(Eurostat_Data2009!M290+Eurostat_Data2009!M419)</f>
        <v>0.5371368673255466</v>
      </c>
      <c r="P20" s="14">
        <f>(Eurostat_Data2009!N26+Eurostat_Data2009!N158+Eurostat_Data2009!N458)/(Eurostat_Data2009!N290+Eurostat_Data2009!N419)</f>
        <v>0.5164869029275809</v>
      </c>
      <c r="Q20" s="14">
        <f>(Eurostat_Data2009!O26+Eurostat_Data2009!O158+Eurostat_Data2009!O458)/(Eurostat_Data2009!O290+Eurostat_Data2009!O419)</f>
        <v>0.49799713876967094</v>
      </c>
      <c r="R20" s="14">
        <f>(Eurostat_Data2009!P26+Eurostat_Data2009!P158+Eurostat_Data2009!P458)/(Eurostat_Data2009!P290+Eurostat_Data2009!P419)</f>
        <v>0.5217459324155194</v>
      </c>
      <c r="S20" s="14">
        <f>(Eurostat_Data2009!Q26+Eurostat_Data2009!Q158+Eurostat_Data2009!Q458)/(Eurostat_Data2009!Q290+Eurostat_Data2009!Q419)</f>
        <v>0.5343511450381679</v>
      </c>
      <c r="T20" s="14">
        <f>(Eurostat_Data2009!R26+Eurostat_Data2009!R158+Eurostat_Data2009!R458)/(Eurostat_Data2009!R290+Eurostat_Data2009!R419)</f>
        <v>0.5380426077206472</v>
      </c>
      <c r="U20" s="14">
        <f>(Eurostat_Data2009!S26+Eurostat_Data2009!S158+Eurostat_Data2009!S458)/(Eurostat_Data2009!S290+Eurostat_Data2009!S419)</f>
        <v>0.5211750671040859</v>
      </c>
      <c r="W20" s="15">
        <f t="shared" si="1"/>
        <v>-0.011160768355013007</v>
      </c>
      <c r="X20" s="15">
        <f t="shared" si="2"/>
        <v>-0.015032066579985404</v>
      </c>
      <c r="Y20" s="15">
        <f t="shared" si="3"/>
        <v>-0.0070289161268096145</v>
      </c>
      <c r="Z20" s="15">
        <f t="shared" si="4"/>
        <v>-0.004527194874759999</v>
      </c>
      <c r="AA20" s="15">
        <f t="shared" si="5"/>
        <v>0.003234774917807548</v>
      </c>
      <c r="AB20" s="15">
        <f t="shared" si="6"/>
        <v>0.006316047666741598</v>
      </c>
      <c r="AC20" s="15">
        <f t="shared" si="7"/>
        <v>0.0077628080229542595</v>
      </c>
      <c r="AD20" s="15">
        <f t="shared" si="8"/>
        <v>0.03276269553122285</v>
      </c>
      <c r="AE20" s="15">
        <f t="shared" si="9"/>
        <v>0.018739685337329393</v>
      </c>
      <c r="AF20" s="15">
        <f t="shared" si="10"/>
        <v>-0.0036424257438750773</v>
      </c>
      <c r="AG20" s="15">
        <f t="shared" si="11"/>
        <v>0.017069977693439542</v>
      </c>
      <c r="AH20" s="15">
        <f t="shared" si="12"/>
        <v>-0.020649964397965626</v>
      </c>
      <c r="AI20" s="15">
        <f t="shared" si="13"/>
        <v>-0.018489764157909983</v>
      </c>
      <c r="AJ20" s="15">
        <f t="shared" si="14"/>
        <v>0.02374879364584842</v>
      </c>
      <c r="AK20" s="15">
        <f t="shared" si="15"/>
        <v>0.012605212622648576</v>
      </c>
      <c r="AL20" s="15">
        <f t="shared" si="16"/>
        <v>0.0036914626824792185</v>
      </c>
      <c r="AM20" s="15">
        <f t="shared" si="17"/>
        <v>-0.01686754061656126</v>
      </c>
    </row>
    <row r="21" spans="1:39" s="16" customFormat="1" ht="13.5">
      <c r="A21" s="13" t="s">
        <v>15</v>
      </c>
      <c r="B21" s="13" t="s">
        <v>16</v>
      </c>
      <c r="C21" s="13"/>
      <c r="D21" s="14">
        <f>(Eurostat_Data2009!B27+Eurostat_Data2009!B159+Eurostat_Data2009!B459)/(Eurostat_Data2009!B291+Eurostat_Data2009!B420)</f>
        <v>0.3855581318317324</v>
      </c>
      <c r="E21" s="14">
        <f>(Eurostat_Data2009!C27+Eurostat_Data2009!C159+Eurostat_Data2009!C459)/(Eurostat_Data2009!C291+Eurostat_Data2009!C420)</f>
        <v>0.3837684806542938</v>
      </c>
      <c r="F21" s="14">
        <f>(Eurostat_Data2009!D27+Eurostat_Data2009!D159+Eurostat_Data2009!D459)/(Eurostat_Data2009!D291+Eurostat_Data2009!D420)</f>
        <v>0.3831497469484966</v>
      </c>
      <c r="G21" s="14">
        <f>(Eurostat_Data2009!E27+Eurostat_Data2009!E159+Eurostat_Data2009!E459)/(Eurostat_Data2009!E291+Eurostat_Data2009!E420)</f>
        <v>0.38270176453572463</v>
      </c>
      <c r="H21" s="14">
        <f>(Eurostat_Data2009!F27+Eurostat_Data2009!F159+Eurostat_Data2009!F459)/(Eurostat_Data2009!F291+Eurostat_Data2009!F420)</f>
        <v>0.3820570150922303</v>
      </c>
      <c r="I21" s="14">
        <f>(Eurostat_Data2009!G27+Eurostat_Data2009!G159+Eurostat_Data2009!G459)/(Eurostat_Data2009!G291+Eurostat_Data2009!G420)</f>
        <v>0.39153866882241983</v>
      </c>
      <c r="J21" s="14">
        <f>(Eurostat_Data2009!H27+Eurostat_Data2009!H159+Eurostat_Data2009!H459)/(Eurostat_Data2009!H291+Eurostat_Data2009!H420)</f>
        <v>0.38998255669075504</v>
      </c>
      <c r="K21" s="14">
        <f>(Eurostat_Data2009!I27+Eurostat_Data2009!I159+Eurostat_Data2009!I459)/(Eurostat_Data2009!I291+Eurostat_Data2009!I420)</f>
        <v>0.3856162763189023</v>
      </c>
      <c r="L21" s="14">
        <f>(Eurostat_Data2009!J27+Eurostat_Data2009!J159+Eurostat_Data2009!J459)/(Eurostat_Data2009!J291+Eurostat_Data2009!J420)</f>
        <v>0.38149641577060933</v>
      </c>
      <c r="M21" s="14">
        <f>(Eurostat_Data2009!K27+Eurostat_Data2009!K159+Eurostat_Data2009!K459)/(Eurostat_Data2009!K291+Eurostat_Data2009!K420)</f>
        <v>0.378527477190749</v>
      </c>
      <c r="N21" s="14">
        <f>(Eurostat_Data2009!L27+Eurostat_Data2009!L159+Eurostat_Data2009!L459)/(Eurostat_Data2009!L291+Eurostat_Data2009!L420)</f>
        <v>0.4056761268781302</v>
      </c>
      <c r="O21" s="14">
        <f>(Eurostat_Data2009!M27+Eurostat_Data2009!M159+Eurostat_Data2009!M459)/(Eurostat_Data2009!M291+Eurostat_Data2009!M420)</f>
        <v>0.3958858917135649</v>
      </c>
      <c r="P21" s="14">
        <f>(Eurostat_Data2009!N27+Eurostat_Data2009!N159+Eurostat_Data2009!N459)/(Eurostat_Data2009!N291+Eurostat_Data2009!N420)</f>
        <v>0.4034249303066507</v>
      </c>
      <c r="Q21" s="14">
        <f>(Eurostat_Data2009!O27+Eurostat_Data2009!O159+Eurostat_Data2009!O459)/(Eurostat_Data2009!O291+Eurostat_Data2009!O420)</f>
        <v>0.427022518765638</v>
      </c>
      <c r="R21" s="14">
        <f>(Eurostat_Data2009!P27+Eurostat_Data2009!P159+Eurostat_Data2009!P459)/(Eurostat_Data2009!P291+Eurostat_Data2009!P420)</f>
        <v>0.4354633939906898</v>
      </c>
      <c r="S21" s="14">
        <f>(Eurostat_Data2009!Q27+Eurostat_Data2009!Q159+Eurostat_Data2009!Q459)/(Eurostat_Data2009!Q291+Eurostat_Data2009!Q420)</f>
        <v>0.4215293869812513</v>
      </c>
      <c r="T21" s="14">
        <f>(Eurostat_Data2009!R27+Eurostat_Data2009!R159+Eurostat_Data2009!R459)/(Eurostat_Data2009!R291+Eurostat_Data2009!R420)</f>
        <v>0.42736757624398075</v>
      </c>
      <c r="U21" s="14">
        <f>(Eurostat_Data2009!S27+Eurostat_Data2009!S159+Eurostat_Data2009!S459)/(Eurostat_Data2009!S291+Eurostat_Data2009!S420)</f>
        <v>0.46015260703688005</v>
      </c>
      <c r="V21" s="11"/>
      <c r="W21" s="15">
        <f t="shared" si="1"/>
        <v>-0.001789651177438567</v>
      </c>
      <c r="X21" s="15">
        <f t="shared" si="2"/>
        <v>-0.0006187337057972364</v>
      </c>
      <c r="Y21" s="15">
        <f t="shared" si="3"/>
        <v>-0.0004479824127719412</v>
      </c>
      <c r="Z21" s="15">
        <f t="shared" si="4"/>
        <v>-0.0006447494434943524</v>
      </c>
      <c r="AA21" s="15">
        <f t="shared" si="5"/>
        <v>0.009481653730189554</v>
      </c>
      <c r="AB21" s="15">
        <f t="shared" si="6"/>
        <v>-0.0015561121316647886</v>
      </c>
      <c r="AC21" s="15">
        <f t="shared" si="7"/>
        <v>-0.004366280371852771</v>
      </c>
      <c r="AD21" s="15">
        <f t="shared" si="8"/>
        <v>-0.004119860548292942</v>
      </c>
      <c r="AE21" s="15">
        <f t="shared" si="9"/>
        <v>-0.0029689385798603585</v>
      </c>
      <c r="AF21" s="15">
        <f t="shared" si="10"/>
        <v>0.027148649687381232</v>
      </c>
      <c r="AG21" s="15">
        <f t="shared" si="11"/>
        <v>-0.009790235164565286</v>
      </c>
      <c r="AH21" s="15">
        <f t="shared" si="12"/>
        <v>0.007539038593085801</v>
      </c>
      <c r="AI21" s="15">
        <f t="shared" si="13"/>
        <v>0.023597588458987295</v>
      </c>
      <c r="AJ21" s="15">
        <f t="shared" si="14"/>
        <v>0.00844087522505177</v>
      </c>
      <c r="AK21" s="15">
        <f t="shared" si="15"/>
        <v>-0.013934007009438476</v>
      </c>
      <c r="AL21" s="15">
        <f t="shared" si="16"/>
        <v>0.005838189262729443</v>
      </c>
      <c r="AM21" s="15">
        <f t="shared" si="17"/>
        <v>0.032785030792899295</v>
      </c>
    </row>
    <row r="22" spans="1:39" ht="13.5">
      <c r="A22" s="13" t="s">
        <v>58</v>
      </c>
      <c r="B22" s="13" t="s">
        <v>59</v>
      </c>
      <c r="C22" s="13"/>
      <c r="D22" s="14">
        <f>(Eurostat_Data2009!B28+Eurostat_Data2009!B160+Eurostat_Data2009!B460)/(Eurostat_Data2009!B292+Eurostat_Data2009!B421)</f>
        <v>0.33853006681514475</v>
      </c>
      <c r="E22" s="14">
        <f>(Eurostat_Data2009!C28+Eurostat_Data2009!C160+Eurostat_Data2009!C460)/(Eurostat_Data2009!C292+Eurostat_Data2009!C421)</f>
        <v>0.3540489642184557</v>
      </c>
      <c r="F22" s="14">
        <f>(Eurostat_Data2009!D28+Eurostat_Data2009!D160+Eurostat_Data2009!D460)/(Eurostat_Data2009!D292+Eurostat_Data2009!D421)</f>
        <v>0.4533898305084746</v>
      </c>
      <c r="G22" s="14">
        <f>(Eurostat_Data2009!E28+Eurostat_Data2009!E160+Eurostat_Data2009!E460)/(Eurostat_Data2009!E292+Eurostat_Data2009!E421)</f>
        <v>0.36589698046181174</v>
      </c>
      <c r="H22" s="14">
        <f>(Eurostat_Data2009!F28+Eurostat_Data2009!F160+Eurostat_Data2009!F460)/(Eurostat_Data2009!F292+Eurostat_Data2009!F421)</f>
        <v>0.36576576576576575</v>
      </c>
      <c r="I22" s="14">
        <f>(Eurostat_Data2009!G28+Eurostat_Data2009!G160+Eurostat_Data2009!G460)/(Eurostat_Data2009!G292+Eurostat_Data2009!G421)</f>
        <v>0.3538961038961039</v>
      </c>
      <c r="J22" s="14">
        <f>(Eurostat_Data2009!H28+Eurostat_Data2009!H160+Eurostat_Data2009!H460)/(Eurostat_Data2009!H292+Eurostat_Data2009!H421)</f>
        <v>0.30927835051546393</v>
      </c>
      <c r="K22" s="14">
        <f>(Eurostat_Data2009!I28+Eurostat_Data2009!I160+Eurostat_Data2009!I460)/(Eurostat_Data2009!I292+Eurostat_Data2009!I421)</f>
        <v>0.3219858156028369</v>
      </c>
      <c r="L22" s="14">
        <f>(Eurostat_Data2009!J28+Eurostat_Data2009!J160+Eurostat_Data2009!J460)/(Eurostat_Data2009!J292+Eurostat_Data2009!J421)</f>
        <v>0.2786885245901639</v>
      </c>
      <c r="M22" s="14">
        <f>(Eurostat_Data2009!K28+Eurostat_Data2009!K160+Eurostat_Data2009!K460)/(Eurostat_Data2009!K292+Eurostat_Data2009!K421)</f>
        <v>0.28153564899451555</v>
      </c>
      <c r="N22" s="14">
        <f>(Eurostat_Data2009!L28+Eurostat_Data2009!L160+Eurostat_Data2009!L460)/(Eurostat_Data2009!L292+Eurostat_Data2009!L421)</f>
        <v>0.2703180212014134</v>
      </c>
      <c r="O22" s="14">
        <f>(Eurostat_Data2009!M28+Eurostat_Data2009!M160+Eurostat_Data2009!M460)/(Eurostat_Data2009!M292+Eurostat_Data2009!M421)</f>
        <v>0.24684542586750788</v>
      </c>
      <c r="P22" s="14">
        <f>(Eurostat_Data2009!N28+Eurostat_Data2009!N160+Eurostat_Data2009!N460)/(Eurostat_Data2009!N292+Eurostat_Data2009!N421)</f>
        <v>0.2958300550747443</v>
      </c>
      <c r="Q22" s="14">
        <f>(Eurostat_Data2009!O28+Eurostat_Data2009!O160+Eurostat_Data2009!O460)/(Eurostat_Data2009!O292+Eurostat_Data2009!O421)</f>
        <v>0.2888707037643208</v>
      </c>
      <c r="R22" s="14">
        <f>(Eurostat_Data2009!P28+Eurostat_Data2009!P160+Eurostat_Data2009!P460)/(Eurostat_Data2009!P292+Eurostat_Data2009!P421)</f>
        <v>0.28922345483359746</v>
      </c>
      <c r="S22" s="14">
        <f>(Eurostat_Data2009!Q28+Eurostat_Data2009!Q160+Eurostat_Data2009!Q460)/(Eurostat_Data2009!Q292+Eurostat_Data2009!Q421)</f>
        <v>0.2520718232044199</v>
      </c>
      <c r="T22" s="14">
        <f>(Eurostat_Data2009!R28+Eurostat_Data2009!R160+Eurostat_Data2009!R460)/(Eurostat_Data2009!R292+Eurostat_Data2009!R421)</f>
        <v>0.22550921435499516</v>
      </c>
      <c r="U22" s="35">
        <f>(Eurostat_Data2009!S28+Eurostat_Data2009!S160+Eurostat_Data2009!S460)/(Eurostat_Data2009!S292+Eurostat_Data2009!S421)</f>
        <v>0.22550921435499516</v>
      </c>
      <c r="W22" s="15">
        <f t="shared" si="1"/>
        <v>0.015518897403310972</v>
      </c>
      <c r="X22" s="15">
        <f t="shared" si="2"/>
        <v>0.09934086629001887</v>
      </c>
      <c r="Y22" s="15">
        <f t="shared" si="3"/>
        <v>-0.08749285004666285</v>
      </c>
      <c r="Z22" s="15">
        <f t="shared" si="4"/>
        <v>-0.00013121469604598923</v>
      </c>
      <c r="AA22" s="15">
        <f t="shared" si="5"/>
        <v>-0.011869661869661874</v>
      </c>
      <c r="AB22" s="15">
        <f t="shared" si="6"/>
        <v>-0.044617753380639946</v>
      </c>
      <c r="AC22" s="15">
        <f t="shared" si="7"/>
        <v>0.012707465087372971</v>
      </c>
      <c r="AD22" s="15">
        <f t="shared" si="8"/>
        <v>-0.04329729101267299</v>
      </c>
      <c r="AE22" s="15">
        <f t="shared" si="9"/>
        <v>0.002847124404351642</v>
      </c>
      <c r="AF22" s="15">
        <f t="shared" si="10"/>
        <v>-0.011217627793102147</v>
      </c>
      <c r="AG22" s="15">
        <f t="shared" si="11"/>
        <v>-0.023472595333905527</v>
      </c>
      <c r="AH22" s="15">
        <f t="shared" si="12"/>
        <v>0.048984629207236424</v>
      </c>
      <c r="AI22" s="15">
        <f t="shared" si="13"/>
        <v>-0.006959351310423523</v>
      </c>
      <c r="AJ22" s="15">
        <f t="shared" si="14"/>
        <v>0.00035275106927668</v>
      </c>
      <c r="AK22" s="15">
        <f t="shared" si="15"/>
        <v>-0.03715163162917756</v>
      </c>
      <c r="AL22" s="15">
        <f t="shared" si="16"/>
        <v>-0.02656260884942474</v>
      </c>
      <c r="AM22" s="15">
        <f t="shared" si="17"/>
        <v>0</v>
      </c>
    </row>
    <row r="23" spans="1:39" ht="13.5">
      <c r="A23" s="13" t="s">
        <v>23</v>
      </c>
      <c r="B23" s="13" t="s">
        <v>24</v>
      </c>
      <c r="C23" s="13"/>
      <c r="D23" s="14">
        <f>(Eurostat_Data2009!B29+Eurostat_Data2009!B161+Eurostat_Data2009!B461)/(Eurostat_Data2009!B293+Eurostat_Data2009!B422)</f>
        <v>0.3876463003372347</v>
      </c>
      <c r="E23" s="14">
        <f>(Eurostat_Data2009!C29+Eurostat_Data2009!C161+Eurostat_Data2009!C461)/(Eurostat_Data2009!C293+Eurostat_Data2009!C422)</f>
        <v>0.38742466033302686</v>
      </c>
      <c r="F23" s="14">
        <f>(Eurostat_Data2009!D29+Eurostat_Data2009!D161+Eurostat_Data2009!D461)/(Eurostat_Data2009!D293+Eurostat_Data2009!D422)</f>
        <v>0.39072297348341767</v>
      </c>
      <c r="G23" s="14">
        <f>(Eurostat_Data2009!E29+Eurostat_Data2009!E161+Eurostat_Data2009!E461)/(Eurostat_Data2009!E293+Eurostat_Data2009!E422)</f>
        <v>0.3903997962821492</v>
      </c>
      <c r="H23" s="14">
        <f>(Eurostat_Data2009!F29+Eurostat_Data2009!F161+Eurostat_Data2009!F461)/(Eurostat_Data2009!F293+Eurostat_Data2009!F422)</f>
        <v>0.3966416040100251</v>
      </c>
      <c r="I23" s="14">
        <f>(Eurostat_Data2009!G29+Eurostat_Data2009!G161+Eurostat_Data2009!G461)/(Eurostat_Data2009!G293+Eurostat_Data2009!G422)</f>
        <v>0.39373078158703934</v>
      </c>
      <c r="J23" s="14">
        <f>(Eurostat_Data2009!H29+Eurostat_Data2009!H161+Eurostat_Data2009!H461)/(Eurostat_Data2009!H293+Eurostat_Data2009!H422)</f>
        <v>0.39415905764271275</v>
      </c>
      <c r="K23" s="14">
        <f>(Eurostat_Data2009!I29+Eurostat_Data2009!I161+Eurostat_Data2009!I461)/(Eurostat_Data2009!I293+Eurostat_Data2009!I422)</f>
        <v>0.40098378575332483</v>
      </c>
      <c r="L23" s="14">
        <f>(Eurostat_Data2009!J29+Eurostat_Data2009!J161+Eurostat_Data2009!J461)/(Eurostat_Data2009!J293+Eurostat_Data2009!J422)</f>
        <v>0.40136398636013637</v>
      </c>
      <c r="M23" s="14">
        <f>(Eurostat_Data2009!K29+Eurostat_Data2009!K161+Eurostat_Data2009!K461)/(Eurostat_Data2009!K293+Eurostat_Data2009!K422)</f>
        <v>0.40074235807860265</v>
      </c>
      <c r="N23" s="14">
        <f>(Eurostat_Data2009!L29+Eurostat_Data2009!L161+Eurostat_Data2009!L461)/(Eurostat_Data2009!L293+Eurostat_Data2009!L422)</f>
        <v>0.4053137365743358</v>
      </c>
      <c r="O23" s="14">
        <f>(Eurostat_Data2009!M29+Eurostat_Data2009!M161+Eurostat_Data2009!M461)/(Eurostat_Data2009!M293+Eurostat_Data2009!M422)</f>
        <v>0.41895744912395255</v>
      </c>
      <c r="P23" s="14">
        <f>(Eurostat_Data2009!N29+Eurostat_Data2009!N161+Eurostat_Data2009!N461)/(Eurostat_Data2009!N293+Eurostat_Data2009!N422)</f>
        <v>0.4131485067781062</v>
      </c>
      <c r="Q23" s="14">
        <f>(Eurostat_Data2009!O29+Eurostat_Data2009!O161+Eurostat_Data2009!O461)/(Eurostat_Data2009!O293+Eurostat_Data2009!O422)</f>
        <v>0.39863968458620624</v>
      </c>
      <c r="R23" s="14">
        <f>(Eurostat_Data2009!P29+Eurostat_Data2009!P161+Eurostat_Data2009!P461)/(Eurostat_Data2009!P293+Eurostat_Data2009!P422)</f>
        <v>0.48901602258492716</v>
      </c>
      <c r="S23" s="14">
        <f>(Eurostat_Data2009!Q29+Eurostat_Data2009!Q161+Eurostat_Data2009!Q461)/(Eurostat_Data2009!Q293+Eurostat_Data2009!Q422)</f>
        <v>0.49057397282817383</v>
      </c>
      <c r="T23" s="14">
        <f>(Eurostat_Data2009!R29+Eurostat_Data2009!R161+Eurostat_Data2009!R461)/(Eurostat_Data2009!R293+Eurostat_Data2009!R422)</f>
        <v>0.5046302969155376</v>
      </c>
      <c r="U23" s="14">
        <f>(Eurostat_Data2009!S29+Eurostat_Data2009!S161+Eurostat_Data2009!S461)/(Eurostat_Data2009!S293+Eurostat_Data2009!S422)</f>
        <v>0.5183620230374957</v>
      </c>
      <c r="W23" s="15">
        <f t="shared" si="1"/>
        <v>-0.0002216400042078237</v>
      </c>
      <c r="X23" s="15">
        <f t="shared" si="2"/>
        <v>0.003298313150390808</v>
      </c>
      <c r="Y23" s="15">
        <f t="shared" si="3"/>
        <v>-0.00032317720126845417</v>
      </c>
      <c r="Z23" s="15">
        <f t="shared" si="4"/>
        <v>0.006241807727875859</v>
      </c>
      <c r="AA23" s="15">
        <f t="shared" si="5"/>
        <v>-0.002910822422985737</v>
      </c>
      <c r="AB23" s="15">
        <f t="shared" si="6"/>
        <v>0.00042827605567341553</v>
      </c>
      <c r="AC23" s="15">
        <f t="shared" si="7"/>
        <v>0.006824728110612077</v>
      </c>
      <c r="AD23" s="15">
        <f t="shared" si="8"/>
        <v>0.00038020060681154266</v>
      </c>
      <c r="AE23" s="15">
        <f t="shared" si="9"/>
        <v>-0.000621628281533726</v>
      </c>
      <c r="AF23" s="15">
        <f t="shared" si="10"/>
        <v>0.004571378495733136</v>
      </c>
      <c r="AG23" s="15">
        <f t="shared" si="11"/>
        <v>0.013643712549616771</v>
      </c>
      <c r="AH23" s="15">
        <f t="shared" si="12"/>
        <v>-0.005808942345846335</v>
      </c>
      <c r="AI23" s="15">
        <f t="shared" si="13"/>
        <v>-0.014508822191899973</v>
      </c>
      <c r="AJ23" s="15">
        <f t="shared" si="14"/>
        <v>0.09037633799872091</v>
      </c>
      <c r="AK23" s="15">
        <f t="shared" si="15"/>
        <v>0.0015579502432466752</v>
      </c>
      <c r="AL23" s="15">
        <f t="shared" si="16"/>
        <v>0.014056324087363792</v>
      </c>
      <c r="AM23" s="15">
        <f t="shared" si="17"/>
        <v>0.013731726121958054</v>
      </c>
    </row>
    <row r="24" spans="1:39" ht="13.5">
      <c r="A24" s="13" t="s">
        <v>29</v>
      </c>
      <c r="B24" s="13" t="s">
        <v>30</v>
      </c>
      <c r="C24" s="13"/>
      <c r="D24" s="14">
        <f>(Eurostat_Data2009!B30+Eurostat_Data2009!B162+Eurostat_Data2009!B462)/(Eurostat_Data2009!B294+Eurostat_Data2009!B423)</f>
        <v>0.7441860465116279</v>
      </c>
      <c r="E24" s="14">
        <f>(Eurostat_Data2009!C30+Eurostat_Data2009!C162+Eurostat_Data2009!C462)/(Eurostat_Data2009!C294+Eurostat_Data2009!C423)</f>
        <v>0.7560975609756098</v>
      </c>
      <c r="F24" s="14">
        <f>(Eurostat_Data2009!D30+Eurostat_Data2009!D162+Eurostat_Data2009!D462)/(Eurostat_Data2009!D294+Eurostat_Data2009!D423)</f>
        <v>0.7831938886867952</v>
      </c>
      <c r="G24" s="14">
        <f>(Eurostat_Data2009!E30+Eurostat_Data2009!E162+Eurostat_Data2009!E462)/(Eurostat_Data2009!E294+Eurostat_Data2009!E423)</f>
        <v>0.7663280116110305</v>
      </c>
      <c r="H24" s="14">
        <f>(Eurostat_Data2009!F30+Eurostat_Data2009!F162+Eurostat_Data2009!F462)/(Eurostat_Data2009!F294+Eurostat_Data2009!F423)</f>
        <v>0.7968892955169259</v>
      </c>
      <c r="I24" s="14">
        <f>(Eurostat_Data2009!G30+Eurostat_Data2009!G162+Eurostat_Data2009!G462)/(Eurostat_Data2009!G294+Eurostat_Data2009!G423)</f>
        <v>0.8152173913043478</v>
      </c>
      <c r="J24" s="14">
        <f>(Eurostat_Data2009!H30+Eurostat_Data2009!H162+Eurostat_Data2009!H462)/(Eurostat_Data2009!H294+Eurostat_Data2009!H423)</f>
        <v>0.7882882882882883</v>
      </c>
      <c r="K24" s="14">
        <f>(Eurostat_Data2009!I30+Eurostat_Data2009!I162+Eurostat_Data2009!I462)/(Eurostat_Data2009!I294+Eurostat_Data2009!I423)</f>
        <v>0.8235882058970515</v>
      </c>
      <c r="L24" s="14">
        <f>(Eurostat_Data2009!J30+Eurostat_Data2009!J162+Eurostat_Data2009!J462)/(Eurostat_Data2009!J294+Eurostat_Data2009!J423)</f>
        <v>0.7819372952737482</v>
      </c>
      <c r="M24" s="14">
        <f>(Eurostat_Data2009!K30+Eurostat_Data2009!K162+Eurostat_Data2009!K462)/(Eurostat_Data2009!K294+Eurostat_Data2009!K423)</f>
        <v>0.8059536934950385</v>
      </c>
      <c r="N24" s="14">
        <f>(Eurostat_Data2009!L30+Eurostat_Data2009!L162+Eurostat_Data2009!L462)/(Eurostat_Data2009!L294+Eurostat_Data2009!L423)</f>
        <v>0.8325878594249201</v>
      </c>
      <c r="O24" s="14">
        <f>(Eurostat_Data2009!M30+Eurostat_Data2009!M162+Eurostat_Data2009!M462)/(Eurostat_Data2009!M294+Eurostat_Data2009!M423)</f>
        <v>0.8027997565429094</v>
      </c>
      <c r="P24" s="14">
        <f>(Eurostat_Data2009!N30+Eurostat_Data2009!N162+Eurostat_Data2009!N462)/(Eurostat_Data2009!N294+Eurostat_Data2009!N423)</f>
        <v>0.8557336621454994</v>
      </c>
      <c r="Q24" s="14">
        <f>(Eurostat_Data2009!O30+Eurostat_Data2009!O162+Eurostat_Data2009!O462)/(Eurostat_Data2009!O294+Eurostat_Data2009!O423)</f>
        <v>0.875</v>
      </c>
      <c r="R24" s="14">
        <f>(Eurostat_Data2009!P30+Eurostat_Data2009!P162+Eurostat_Data2009!P462)/(Eurostat_Data2009!P294+Eurostat_Data2009!P423)</f>
        <v>0.8478130617136009</v>
      </c>
      <c r="S24" s="14">
        <f>(Eurostat_Data2009!Q30+Eurostat_Data2009!Q162+Eurostat_Data2009!Q462)/(Eurostat_Data2009!Q294+Eurostat_Data2009!Q423)</f>
        <v>0.8379310344827586</v>
      </c>
      <c r="T24" s="14">
        <f>(Eurostat_Data2009!R30+Eurostat_Data2009!R162+Eurostat_Data2009!R462)/(Eurostat_Data2009!R294+Eurostat_Data2009!R423)</f>
        <v>0.8721624850657109</v>
      </c>
      <c r="U24" s="14">
        <f>(Eurostat_Data2009!S30+Eurostat_Data2009!S162+Eurostat_Data2009!S462)/(Eurostat_Data2009!S294+Eurostat_Data2009!S423)</f>
        <v>0.9262948207171314</v>
      </c>
      <c r="W24" s="15">
        <f t="shared" si="1"/>
        <v>0.011911514463981865</v>
      </c>
      <c r="X24" s="15">
        <f t="shared" si="2"/>
        <v>0.02709632771118542</v>
      </c>
      <c r="Y24" s="15">
        <f t="shared" si="3"/>
        <v>-0.0168658770757647</v>
      </c>
      <c r="Z24" s="15">
        <f t="shared" si="4"/>
        <v>0.03056128390589541</v>
      </c>
      <c r="AA24" s="15">
        <f t="shared" si="5"/>
        <v>0.018328095787421894</v>
      </c>
      <c r="AB24" s="15">
        <f t="shared" si="6"/>
        <v>-0.02692910301605944</v>
      </c>
      <c r="AC24" s="15">
        <f t="shared" si="7"/>
        <v>0.035299917608763165</v>
      </c>
      <c r="AD24" s="15">
        <f t="shared" si="8"/>
        <v>-0.04165091062330328</v>
      </c>
      <c r="AE24" s="15">
        <f t="shared" si="9"/>
        <v>0.024016398221290314</v>
      </c>
      <c r="AF24" s="15">
        <f t="shared" si="10"/>
        <v>0.026634165929881548</v>
      </c>
      <c r="AG24" s="15">
        <f t="shared" si="11"/>
        <v>-0.029788102882010725</v>
      </c>
      <c r="AH24" s="15">
        <f t="shared" si="12"/>
        <v>0.05293390560259004</v>
      </c>
      <c r="AI24" s="15">
        <f t="shared" si="13"/>
        <v>0.019266337854500604</v>
      </c>
      <c r="AJ24" s="15">
        <f t="shared" si="14"/>
        <v>-0.027186938286399065</v>
      </c>
      <c r="AK24" s="15">
        <f t="shared" si="15"/>
        <v>-0.009882027230842305</v>
      </c>
      <c r="AL24" s="15">
        <f t="shared" si="16"/>
        <v>0.034231450582952294</v>
      </c>
      <c r="AM24" s="15">
        <f t="shared" si="17"/>
        <v>0.054132335651420505</v>
      </c>
    </row>
    <row r="25" spans="1:39" ht="13.5">
      <c r="A25" s="13" t="s">
        <v>31</v>
      </c>
      <c r="B25" s="13" t="s">
        <v>65</v>
      </c>
      <c r="C25" s="13"/>
      <c r="D25" s="14">
        <f>(Eurostat_Data2009!B31+Eurostat_Data2009!B163+Eurostat_Data2009!B463)/(Eurostat_Data2009!B295+Eurostat_Data2009!B424)</f>
        <v>0.25396825396825395</v>
      </c>
      <c r="E25" s="14">
        <f>(Eurostat_Data2009!C31+Eurostat_Data2009!C163+Eurostat_Data2009!C463)/(Eurostat_Data2009!C295+Eurostat_Data2009!C424)</f>
        <v>0.25980392156862747</v>
      </c>
      <c r="F25" s="14">
        <f>(Eurostat_Data2009!D31+Eurostat_Data2009!D163+Eurostat_Data2009!D463)/(Eurostat_Data2009!D295+Eurostat_Data2009!D424)</f>
        <v>0.2524752475247525</v>
      </c>
      <c r="G25" s="14">
        <f>(Eurostat_Data2009!E31+Eurostat_Data2009!E163+Eurostat_Data2009!E463)/(Eurostat_Data2009!E295+Eurostat_Data2009!E424)</f>
        <v>0.2639593908629442</v>
      </c>
      <c r="H25" s="14">
        <f>(Eurostat_Data2009!F31+Eurostat_Data2009!F163+Eurostat_Data2009!F463)/(Eurostat_Data2009!F295+Eurostat_Data2009!F424)</f>
        <v>0.26380368098159507</v>
      </c>
      <c r="I25" s="14">
        <f>(Eurostat_Data2009!G31+Eurostat_Data2009!G163+Eurostat_Data2009!G463)/(Eurostat_Data2009!G295+Eurostat_Data2009!G424)</f>
        <v>0.3816793893129771</v>
      </c>
      <c r="J25" s="14">
        <f>(Eurostat_Data2009!H31+Eurostat_Data2009!H163+Eurostat_Data2009!H463)/(Eurostat_Data2009!H295+Eurostat_Data2009!H424)</f>
        <v>0.4065040650406504</v>
      </c>
      <c r="K25" s="14">
        <f>(Eurostat_Data2009!I31+Eurostat_Data2009!I163+Eurostat_Data2009!I463)/(Eurostat_Data2009!I295+Eurostat_Data2009!I424)</f>
        <v>0.40594059405940597</v>
      </c>
      <c r="L25" s="14">
        <f>(Eurostat_Data2009!J31+Eurostat_Data2009!J163+Eurostat_Data2009!J463)/(Eurostat_Data2009!J295+Eurostat_Data2009!J424)</f>
        <v>0.7142857142857143</v>
      </c>
      <c r="M25" s="14">
        <f>(Eurostat_Data2009!K31+Eurostat_Data2009!K163+Eurostat_Data2009!K463)/(Eurostat_Data2009!K295+Eurostat_Data2009!K424)</f>
        <v>0.7301587301587301</v>
      </c>
      <c r="N25" s="14">
        <f>(Eurostat_Data2009!L31+Eurostat_Data2009!L163+Eurostat_Data2009!L463)/(Eurostat_Data2009!L295+Eurostat_Data2009!L424)</f>
        <v>0.6933333333333334</v>
      </c>
      <c r="O25" s="14">
        <f>(Eurostat_Data2009!M31+Eurostat_Data2009!M163+Eurostat_Data2009!M463)/(Eurostat_Data2009!M295+Eurostat_Data2009!M424)</f>
        <v>0.7241379310344828</v>
      </c>
      <c r="P25" s="14">
        <f>(Eurostat_Data2009!N31+Eurostat_Data2009!N163+Eurostat_Data2009!N463)/(Eurostat_Data2009!N295+Eurostat_Data2009!N424)</f>
        <v>0.5879732739420935</v>
      </c>
      <c r="Q25" s="14">
        <f>(Eurostat_Data2009!O31+Eurostat_Data2009!O163+Eurostat_Data2009!O463)/(Eurostat_Data2009!O295+Eurostat_Data2009!O424)</f>
        <v>0.592274678111588</v>
      </c>
      <c r="R25" s="14">
        <f>(Eurostat_Data2009!P31+Eurostat_Data2009!P163+Eurostat_Data2009!P463)/(Eurostat_Data2009!P295+Eurostat_Data2009!P424)</f>
        <v>0.5843694493783304</v>
      </c>
      <c r="S25" s="14">
        <f>(Eurostat_Data2009!Q31+Eurostat_Data2009!Q163+Eurostat_Data2009!Q463)/(Eurostat_Data2009!Q295+Eurostat_Data2009!Q424)</f>
        <v>0.5897887323943662</v>
      </c>
      <c r="T25" s="14">
        <f>(Eurostat_Data2009!R31+Eurostat_Data2009!R163+Eurostat_Data2009!R463)/(Eurostat_Data2009!R295+Eurostat_Data2009!R424)</f>
        <v>0.5912897822445561</v>
      </c>
      <c r="U25" s="14">
        <f>(Eurostat_Data2009!S31+Eurostat_Data2009!S163+Eurostat_Data2009!S463)/(Eurostat_Data2009!S295+Eurostat_Data2009!S424)</f>
        <v>0.5836431226765799</v>
      </c>
      <c r="V25" s="16"/>
      <c r="W25" s="15">
        <f t="shared" si="1"/>
        <v>0.0058356676003735175</v>
      </c>
      <c r="X25" s="15">
        <f t="shared" si="2"/>
        <v>-0.007328674043874994</v>
      </c>
      <c r="Y25" s="15">
        <f t="shared" si="3"/>
        <v>0.011484143338191699</v>
      </c>
      <c r="Z25" s="15">
        <f t="shared" si="4"/>
        <v>-0.00015570988134910868</v>
      </c>
      <c r="AA25" s="15">
        <f t="shared" si="5"/>
        <v>0.11787570833138206</v>
      </c>
      <c r="AB25" s="15">
        <f t="shared" si="6"/>
        <v>0.024824675727673273</v>
      </c>
      <c r="AC25" s="15">
        <f t="shared" si="7"/>
        <v>-0.0005634709812444294</v>
      </c>
      <c r="AD25" s="15">
        <f t="shared" si="8"/>
        <v>0.30834512022630833</v>
      </c>
      <c r="AE25" s="15">
        <f t="shared" si="9"/>
        <v>0.015873015873015817</v>
      </c>
      <c r="AF25" s="15">
        <f t="shared" si="10"/>
        <v>-0.03682539682539676</v>
      </c>
      <c r="AG25" s="15">
        <f t="shared" si="11"/>
        <v>0.030804597701149405</v>
      </c>
      <c r="AH25" s="15">
        <f t="shared" si="12"/>
        <v>-0.13616465709238923</v>
      </c>
      <c r="AI25" s="15">
        <f t="shared" si="13"/>
        <v>0.004301404169494427</v>
      </c>
      <c r="AJ25" s="15">
        <f t="shared" si="14"/>
        <v>-0.007905228733257608</v>
      </c>
      <c r="AK25" s="15">
        <f t="shared" si="15"/>
        <v>0.005419283016035892</v>
      </c>
      <c r="AL25" s="15">
        <f t="shared" si="16"/>
        <v>0.0015010498501898395</v>
      </c>
      <c r="AM25" s="15">
        <f t="shared" si="17"/>
        <v>-0.007646659567976166</v>
      </c>
    </row>
    <row r="26" spans="1:39" ht="13.5">
      <c r="A26" s="13" t="s">
        <v>27</v>
      </c>
      <c r="B26" s="13" t="s">
        <v>28</v>
      </c>
      <c r="C26" s="13"/>
      <c r="D26" s="14">
        <f>(Eurostat_Data2009!B32+Eurostat_Data2009!B164+Eurostat_Data2009!B464)/(Eurostat_Data2009!B296+Eurostat_Data2009!B425)</f>
        <v>0.7465733449985419</v>
      </c>
      <c r="E26" s="14">
        <f>(Eurostat_Data2009!C32+Eurostat_Data2009!C164+Eurostat_Data2009!C464)/(Eurostat_Data2009!C296+Eurostat_Data2009!C425)</f>
        <v>0.7969397513547976</v>
      </c>
      <c r="F26" s="14">
        <f>(Eurostat_Data2009!D32+Eurostat_Data2009!D164+Eurostat_Data2009!D464)/(Eurostat_Data2009!D296+Eurostat_Data2009!D425)</f>
        <v>0.7919768403639371</v>
      </c>
      <c r="G26" s="14">
        <f>(Eurostat_Data2009!E32+Eurostat_Data2009!E164+Eurostat_Data2009!E464)/(Eurostat_Data2009!E296+Eurostat_Data2009!E425)</f>
        <v>0.7851934941110488</v>
      </c>
      <c r="H26" s="14">
        <f>(Eurostat_Data2009!F32+Eurostat_Data2009!F164+Eurostat_Data2009!F464)/(Eurostat_Data2009!F296+Eurostat_Data2009!F425)</f>
        <v>0.8091755319148937</v>
      </c>
      <c r="I26" s="14">
        <f>(Eurostat_Data2009!G32+Eurostat_Data2009!G164+Eurostat_Data2009!G464)/(Eurostat_Data2009!G296+Eurostat_Data2009!G425)</f>
        <v>0.8085539714867617</v>
      </c>
      <c r="J26" s="14">
        <f>(Eurostat_Data2009!H32+Eurostat_Data2009!H164+Eurostat_Data2009!H464)/(Eurostat_Data2009!H296+Eurostat_Data2009!H425)</f>
        <v>0.8205980066445183</v>
      </c>
      <c r="K26" s="14">
        <f>(Eurostat_Data2009!I32+Eurostat_Data2009!I164+Eurostat_Data2009!I464)/(Eurostat_Data2009!I296+Eurostat_Data2009!I425)</f>
        <v>0.823252688172043</v>
      </c>
      <c r="L26" s="14">
        <f>(Eurostat_Data2009!J32+Eurostat_Data2009!J164+Eurostat_Data2009!J464)/(Eurostat_Data2009!J296+Eurostat_Data2009!J425)</f>
        <v>0.8364825581395349</v>
      </c>
      <c r="M26" s="14">
        <f>(Eurostat_Data2009!K32+Eurostat_Data2009!K164+Eurostat_Data2009!K464)/(Eurostat_Data2009!K296+Eurostat_Data2009!K425)</f>
        <v>0.8019639934533551</v>
      </c>
      <c r="N26" s="14">
        <f>(Eurostat_Data2009!L32+Eurostat_Data2009!L164+Eurostat_Data2009!L464)/(Eurostat_Data2009!L296+Eurostat_Data2009!L425)</f>
        <v>0.8145386766076421</v>
      </c>
      <c r="O26" s="14">
        <f>(Eurostat_Data2009!M32+Eurostat_Data2009!M164+Eurostat_Data2009!M464)/(Eurostat_Data2009!M296+Eurostat_Data2009!M425)</f>
        <v>0.827433628318584</v>
      </c>
      <c r="P26" s="14">
        <f>(Eurostat_Data2009!N32+Eurostat_Data2009!N164+Eurostat_Data2009!N464)/(Eurostat_Data2009!N296+Eurostat_Data2009!N425)</f>
        <v>0.8300180831826401</v>
      </c>
      <c r="Q26" s="14">
        <f>(Eurostat_Data2009!O32+Eurostat_Data2009!O164+Eurostat_Data2009!O464)/(Eurostat_Data2009!O296+Eurostat_Data2009!O425)</f>
        <v>0.8389679715302492</v>
      </c>
      <c r="R26" s="14">
        <f>(Eurostat_Data2009!P32+Eurostat_Data2009!P164+Eurostat_Data2009!P464)/(Eurostat_Data2009!P296+Eurostat_Data2009!P425)</f>
        <v>0.8278145695364238</v>
      </c>
      <c r="S26" s="14">
        <f>(Eurostat_Data2009!Q32+Eurostat_Data2009!Q164+Eurostat_Data2009!Q464)/(Eurostat_Data2009!Q296+Eurostat_Data2009!Q425)</f>
        <v>0.8350810295519543</v>
      </c>
      <c r="T26" s="14">
        <f>(Eurostat_Data2009!R32+Eurostat_Data2009!R164+Eurostat_Data2009!R464)/(Eurostat_Data2009!R296+Eurostat_Data2009!R425)</f>
        <v>0.8423507462686567</v>
      </c>
      <c r="U26" s="14">
        <f>(Eurostat_Data2009!S32+Eurostat_Data2009!S164+Eurostat_Data2009!S464)/(Eurostat_Data2009!S296+Eurostat_Data2009!S425)</f>
        <v>0.8416912487708947</v>
      </c>
      <c r="W26" s="15">
        <f t="shared" si="1"/>
        <v>0.050366406356255666</v>
      </c>
      <c r="X26" s="15">
        <f t="shared" si="2"/>
        <v>-0.004962910990860436</v>
      </c>
      <c r="Y26" s="15">
        <f t="shared" si="3"/>
        <v>-0.006783346252888345</v>
      </c>
      <c r="Z26" s="15">
        <f t="shared" si="4"/>
        <v>0.02398203780384489</v>
      </c>
      <c r="AA26" s="15">
        <f t="shared" si="5"/>
        <v>-0.0006215604281319953</v>
      </c>
      <c r="AB26" s="15">
        <f t="shared" si="6"/>
        <v>0.01204403515775665</v>
      </c>
      <c r="AC26" s="15">
        <f t="shared" si="7"/>
        <v>0.0026546815275246827</v>
      </c>
      <c r="AD26" s="15">
        <f t="shared" si="8"/>
        <v>0.01322986996749187</v>
      </c>
      <c r="AE26" s="15">
        <f t="shared" si="9"/>
        <v>-0.034518564686179753</v>
      </c>
      <c r="AF26" s="15">
        <f t="shared" si="10"/>
        <v>0.012574683154287003</v>
      </c>
      <c r="AG26" s="15">
        <f t="shared" si="11"/>
        <v>0.012894951710941904</v>
      </c>
      <c r="AH26" s="15">
        <f t="shared" si="12"/>
        <v>0.0025844548640561182</v>
      </c>
      <c r="AI26" s="15">
        <f t="shared" si="13"/>
        <v>0.008949888347609014</v>
      </c>
      <c r="AJ26" s="15">
        <f t="shared" si="14"/>
        <v>-0.011153401993825307</v>
      </c>
      <c r="AK26" s="15">
        <f t="shared" si="15"/>
        <v>0.00726646001553044</v>
      </c>
      <c r="AL26" s="15">
        <f t="shared" si="16"/>
        <v>0.007269716716702401</v>
      </c>
      <c r="AM26" s="15">
        <f t="shared" si="17"/>
        <v>-0.0006594974977619517</v>
      </c>
    </row>
    <row r="27" spans="1:39" ht="13.5">
      <c r="A27" s="13" t="s">
        <v>34</v>
      </c>
      <c r="B27" s="13" t="s">
        <v>35</v>
      </c>
      <c r="C27" s="13"/>
      <c r="D27" s="14">
        <f>(Eurostat_Data2009!B33+Eurostat_Data2009!B165+Eurostat_Data2009!B465)/(Eurostat_Data2009!B297+Eurostat_Data2009!B426)</f>
        <v>0.2950310559006211</v>
      </c>
      <c r="E27" s="14">
        <f>(Eurostat_Data2009!C33+Eurostat_Data2009!C165+Eurostat_Data2009!C465)/(Eurostat_Data2009!C297+Eurostat_Data2009!C426)</f>
        <v>0.3885350318471338</v>
      </c>
      <c r="F27" s="14">
        <f>(Eurostat_Data2009!D33+Eurostat_Data2009!D165+Eurostat_Data2009!D465)/(Eurostat_Data2009!D297+Eurostat_Data2009!D426)</f>
        <v>0.39751552795031053</v>
      </c>
      <c r="G27" s="14">
        <f>(Eurostat_Data2009!E33+Eurostat_Data2009!E165+Eurostat_Data2009!E465)/(Eurostat_Data2009!E297+Eurostat_Data2009!E426)</f>
        <v>0.3028169014084507</v>
      </c>
      <c r="H27" s="14">
        <f>(Eurostat_Data2009!F33+Eurostat_Data2009!F165+Eurostat_Data2009!F465)/(Eurostat_Data2009!F297+Eurostat_Data2009!F426)</f>
        <v>0.3275862068965517</v>
      </c>
      <c r="I27" s="14">
        <f>(Eurostat_Data2009!G33+Eurostat_Data2009!G165+Eurostat_Data2009!G465)/(Eurostat_Data2009!G297+Eurostat_Data2009!G426)</f>
        <v>0.311804008908686</v>
      </c>
      <c r="J27" s="14">
        <f>(Eurostat_Data2009!H33+Eurostat_Data2009!H165+Eurostat_Data2009!H465)/(Eurostat_Data2009!H297+Eurostat_Data2009!H426)</f>
        <v>0.2837301587301587</v>
      </c>
      <c r="K27" s="14">
        <f>(Eurostat_Data2009!I33+Eurostat_Data2009!I165+Eurostat_Data2009!I465)/(Eurostat_Data2009!I297+Eurostat_Data2009!I426)</f>
        <v>0.2923387096774194</v>
      </c>
      <c r="L27" s="14">
        <f>(Eurostat_Data2009!J33+Eurostat_Data2009!J165+Eurostat_Data2009!J465)/(Eurostat_Data2009!J297+Eurostat_Data2009!J426)</f>
        <v>0.2862669245647969</v>
      </c>
      <c r="M27" s="14">
        <f>(Eurostat_Data2009!K33+Eurostat_Data2009!K165+Eurostat_Data2009!K465)/(Eurostat_Data2009!K297+Eurostat_Data2009!K426)</f>
        <v>0.2764811490125673</v>
      </c>
      <c r="N27" s="14">
        <f>(Eurostat_Data2009!L33+Eurostat_Data2009!L165+Eurostat_Data2009!L465)/(Eurostat_Data2009!L297+Eurostat_Data2009!L426)</f>
        <v>0.3333333333333333</v>
      </c>
      <c r="O27" s="14">
        <f>(Eurostat_Data2009!M33+Eurostat_Data2009!M165+Eurostat_Data2009!M465)/(Eurostat_Data2009!M297+Eurostat_Data2009!M426)</f>
        <v>0.3422131147540984</v>
      </c>
      <c r="P27" s="14">
        <f>(Eurostat_Data2009!N33+Eurostat_Data2009!N165+Eurostat_Data2009!N465)/(Eurostat_Data2009!N297+Eurostat_Data2009!N426)</f>
        <v>0.32532347504621073</v>
      </c>
      <c r="Q27" s="14">
        <f>(Eurostat_Data2009!O33+Eurostat_Data2009!O165+Eurostat_Data2009!O465)/(Eurostat_Data2009!O297+Eurostat_Data2009!O426)</f>
        <v>0.3386243386243386</v>
      </c>
      <c r="R27" s="14">
        <f>(Eurostat_Data2009!P33+Eurostat_Data2009!P165+Eurostat_Data2009!P465)/(Eurostat_Data2009!P297+Eurostat_Data2009!P426)</f>
        <v>0.3281786941580756</v>
      </c>
      <c r="S27" s="14">
        <f>(Eurostat_Data2009!Q33+Eurostat_Data2009!Q165+Eurostat_Data2009!Q465)/(Eurostat_Data2009!Q297+Eurostat_Data2009!Q426)</f>
        <v>0.30062305295950154</v>
      </c>
      <c r="T27" s="14">
        <f>(Eurostat_Data2009!R33+Eurostat_Data2009!R165+Eurostat_Data2009!R465)/(Eurostat_Data2009!R297+Eurostat_Data2009!R426)</f>
        <v>0.3167202572347267</v>
      </c>
      <c r="U27" s="14">
        <f>(Eurostat_Data2009!S33+Eurostat_Data2009!S165+Eurostat_Data2009!S465)/(Eurostat_Data2009!S297+Eurostat_Data2009!S426)</f>
        <v>0.29668674698795183</v>
      </c>
      <c r="W27" s="15">
        <f t="shared" si="1"/>
        <v>0.09350397594651266</v>
      </c>
      <c r="X27" s="15">
        <f t="shared" si="2"/>
        <v>0.00898049610317675</v>
      </c>
      <c r="Y27" s="15">
        <f t="shared" si="3"/>
        <v>-0.09469862654185984</v>
      </c>
      <c r="Z27" s="15">
        <f t="shared" si="4"/>
        <v>0.024769305488101023</v>
      </c>
      <c r="AA27" s="15">
        <f t="shared" si="5"/>
        <v>-0.01578219798786573</v>
      </c>
      <c r="AB27" s="15">
        <f t="shared" si="6"/>
        <v>-0.02807385017852726</v>
      </c>
      <c r="AC27" s="15">
        <f t="shared" si="7"/>
        <v>0.008608550947260651</v>
      </c>
      <c r="AD27" s="15">
        <f t="shared" si="8"/>
        <v>-0.006071785112622463</v>
      </c>
      <c r="AE27" s="15">
        <f t="shared" si="9"/>
        <v>-0.009785775552229592</v>
      </c>
      <c r="AF27" s="15">
        <f t="shared" si="10"/>
        <v>0.056852184320766</v>
      </c>
      <c r="AG27" s="15">
        <f t="shared" si="11"/>
        <v>0.008879781420765065</v>
      </c>
      <c r="AH27" s="15">
        <f t="shared" si="12"/>
        <v>-0.01688963970788765</v>
      </c>
      <c r="AI27" s="15">
        <f t="shared" si="13"/>
        <v>0.013300863578127875</v>
      </c>
      <c r="AJ27" s="15">
        <f t="shared" si="14"/>
        <v>-0.010445644466263004</v>
      </c>
      <c r="AK27" s="15">
        <f t="shared" si="15"/>
        <v>-0.027555641198574066</v>
      </c>
      <c r="AL27" s="15">
        <f t="shared" si="16"/>
        <v>0.016097204275225152</v>
      </c>
      <c r="AM27" s="15">
        <f t="shared" si="17"/>
        <v>-0.020033510246774855</v>
      </c>
    </row>
    <row r="28" spans="1:39" s="17" customFormat="1" ht="13.5">
      <c r="A28" s="13" t="s">
        <v>36</v>
      </c>
      <c r="B28" s="13" t="s">
        <v>37</v>
      </c>
      <c r="C28" s="13"/>
      <c r="D28" s="14">
        <f>(Eurostat_Data2009!B34+Eurostat_Data2009!B166+Eurostat_Data2009!B466)/(Eurostat_Data2009!B298+Eurostat_Data2009!B427)</f>
        <v>0.4355455414447631</v>
      </c>
      <c r="E28" s="14">
        <f>(Eurostat_Data2009!C34+Eurostat_Data2009!C166+Eurostat_Data2009!C466)/(Eurostat_Data2009!C298+Eurostat_Data2009!C427)</f>
        <v>0.44220572640509015</v>
      </c>
      <c r="F28" s="14">
        <f>(Eurostat_Data2009!D34+Eurostat_Data2009!D166+Eurostat_Data2009!D466)/(Eurostat_Data2009!D298+Eurostat_Data2009!D427)</f>
        <v>0.4509133156909572</v>
      </c>
      <c r="G28" s="14">
        <f>(Eurostat_Data2009!E34+Eurostat_Data2009!E166+Eurostat_Data2009!E466)/(Eurostat_Data2009!E298+Eurostat_Data2009!E427)</f>
        <v>0.43546981953951464</v>
      </c>
      <c r="H28" s="14">
        <f>(Eurostat_Data2009!F34+Eurostat_Data2009!F166+Eurostat_Data2009!F466)/(Eurostat_Data2009!F298+Eurostat_Data2009!F427)</f>
        <v>0.4881387426447817</v>
      </c>
      <c r="I28" s="14">
        <f>(Eurostat_Data2009!G34+Eurostat_Data2009!G166+Eurostat_Data2009!G466)/(Eurostat_Data2009!G298+Eurostat_Data2009!G427)</f>
        <v>0.4941983122362869</v>
      </c>
      <c r="J28" s="14">
        <f>(Eurostat_Data2009!H34+Eurostat_Data2009!H166+Eurostat_Data2009!H466)/(Eurostat_Data2009!H298+Eurostat_Data2009!H427)</f>
        <v>0.5037362637362638</v>
      </c>
      <c r="K28" s="14">
        <f>(Eurostat_Data2009!I34+Eurostat_Data2009!I166+Eurostat_Data2009!I466)/(Eurostat_Data2009!I298+Eurostat_Data2009!I427)</f>
        <v>0.5283039587108109</v>
      </c>
      <c r="L28" s="14">
        <f>(Eurostat_Data2009!J34+Eurostat_Data2009!J166+Eurostat_Data2009!J466)/(Eurostat_Data2009!J298+Eurostat_Data2009!J427)</f>
        <v>0.5386537643555933</v>
      </c>
      <c r="M28" s="14">
        <f>(Eurostat_Data2009!K34+Eurostat_Data2009!K166+Eurostat_Data2009!K466)/(Eurostat_Data2009!K298+Eurostat_Data2009!K427)</f>
        <v>0.5254094030639197</v>
      </c>
      <c r="N28" s="14">
        <f>(Eurostat_Data2009!L34+Eurostat_Data2009!L166+Eurostat_Data2009!L466)/(Eurostat_Data2009!L298+Eurostat_Data2009!L427)</f>
        <v>0.5580575149213239</v>
      </c>
      <c r="O28" s="14">
        <f>(Eurostat_Data2009!M34+Eurostat_Data2009!M166+Eurostat_Data2009!M466)/(Eurostat_Data2009!M298+Eurostat_Data2009!M427)</f>
        <v>0.5419882443138258</v>
      </c>
      <c r="P28" s="14">
        <f>(Eurostat_Data2009!N34+Eurostat_Data2009!N166+Eurostat_Data2009!N466)/(Eurostat_Data2009!N298+Eurostat_Data2009!N427)</f>
        <v>0.5376672848478773</v>
      </c>
      <c r="Q28" s="14">
        <f>(Eurostat_Data2009!O34+Eurostat_Data2009!O166+Eurostat_Data2009!O466)/(Eurostat_Data2009!O298+Eurostat_Data2009!O427)</f>
        <v>0.5321331590063361</v>
      </c>
      <c r="R28" s="14">
        <f>(Eurostat_Data2009!P34+Eurostat_Data2009!P166+Eurostat_Data2009!P466)/(Eurostat_Data2009!P298+Eurostat_Data2009!P427)</f>
        <v>0.5458809733216066</v>
      </c>
      <c r="S28" s="14">
        <f>(Eurostat_Data2009!Q34+Eurostat_Data2009!Q166+Eurostat_Data2009!Q466)/(Eurostat_Data2009!Q298+Eurostat_Data2009!Q427)</f>
        <v>0.606932668329177</v>
      </c>
      <c r="T28" s="14">
        <f>(Eurostat_Data2009!R34+Eurostat_Data2009!R166+Eurostat_Data2009!R466)/(Eurostat_Data2009!R298+Eurostat_Data2009!R427)</f>
        <v>0.5849857623608594</v>
      </c>
      <c r="U28" s="14">
        <f>(Eurostat_Data2009!S34+Eurostat_Data2009!S166+Eurostat_Data2009!S466)/(Eurostat_Data2009!S298+Eurostat_Data2009!S427)</f>
        <v>0.5808009659891327</v>
      </c>
      <c r="V28" s="11"/>
      <c r="W28" s="15">
        <f t="shared" si="1"/>
        <v>0.0066601849603270535</v>
      </c>
      <c r="X28" s="15">
        <f t="shared" si="2"/>
        <v>0.008707589285867068</v>
      </c>
      <c r="Y28" s="15">
        <f t="shared" si="3"/>
        <v>-0.015443496151442582</v>
      </c>
      <c r="Z28" s="15">
        <f t="shared" si="4"/>
        <v>0.05266892310526705</v>
      </c>
      <c r="AA28" s="15">
        <f t="shared" si="5"/>
        <v>0.0060595695915052206</v>
      </c>
      <c r="AB28" s="15">
        <f t="shared" si="6"/>
        <v>0.009537951499976882</v>
      </c>
      <c r="AC28" s="15">
        <f t="shared" si="7"/>
        <v>0.02456769497454714</v>
      </c>
      <c r="AD28" s="15">
        <f t="shared" si="8"/>
        <v>0.010349805644782384</v>
      </c>
      <c r="AE28" s="15">
        <f t="shared" si="9"/>
        <v>-0.013244361291673612</v>
      </c>
      <c r="AF28" s="15">
        <f t="shared" si="10"/>
        <v>0.03264811185740424</v>
      </c>
      <c r="AG28" s="15">
        <f t="shared" si="11"/>
        <v>-0.016069270607498187</v>
      </c>
      <c r="AH28" s="15">
        <f t="shared" si="12"/>
        <v>-0.00432095946594846</v>
      </c>
      <c r="AI28" s="15">
        <f t="shared" si="13"/>
        <v>-0.0055341258415412264</v>
      </c>
      <c r="AJ28" s="15">
        <f t="shared" si="14"/>
        <v>0.013747814315270501</v>
      </c>
      <c r="AK28" s="15">
        <f t="shared" si="15"/>
        <v>0.06105169500757046</v>
      </c>
      <c r="AL28" s="15">
        <f t="shared" si="16"/>
        <v>-0.02194690596831761</v>
      </c>
      <c r="AM28" s="15">
        <f t="shared" si="17"/>
        <v>-0.004184796371726751</v>
      </c>
    </row>
    <row r="29" spans="1:39" s="36" customFormat="1" ht="13.5">
      <c r="A29" s="34" t="s">
        <v>60</v>
      </c>
      <c r="B29" s="34" t="s">
        <v>61</v>
      </c>
      <c r="C29" s="34"/>
      <c r="D29" s="19">
        <f>(Eurostat_Data2009!B35+Eurostat_Data2009!B167+Eurostat_Data2009!B467)/(Eurostat_Data2009!B299+Eurostat_Data2009!B428)</f>
        <v>0.8271604938271605</v>
      </c>
      <c r="E29" s="19">
        <f>(Eurostat_Data2009!C35+Eurostat_Data2009!C167+Eurostat_Data2009!C467)/(Eurostat_Data2009!C299+Eurostat_Data2009!C428)</f>
        <v>0.9151515151515152</v>
      </c>
      <c r="F29" s="19">
        <f>(Eurostat_Data2009!D35+Eurostat_Data2009!D167+Eurostat_Data2009!D467)/(Eurostat_Data2009!D299+Eurostat_Data2009!D428)</f>
        <v>0.9272727272727272</v>
      </c>
      <c r="G29" s="19">
        <f>(Eurostat_Data2009!E35+Eurostat_Data2009!E167+Eurostat_Data2009!E467)/(Eurostat_Data2009!E299+Eurostat_Data2009!E428)</f>
        <v>0.953757225433526</v>
      </c>
      <c r="H29" s="19">
        <f>(Eurostat_Data2009!F35+Eurostat_Data2009!F167+Eurostat_Data2009!F467)/(Eurostat_Data2009!F299+Eurostat_Data2009!F428)</f>
        <v>0.9207920792079208</v>
      </c>
      <c r="I29" s="19">
        <f>(Eurostat_Data2009!G35+Eurostat_Data2009!G167+Eurostat_Data2009!G467)/(Eurostat_Data2009!G299+Eurostat_Data2009!G428)</f>
        <v>1.0333333333333334</v>
      </c>
      <c r="J29" s="19">
        <f>(Eurostat_Data2009!H35+Eurostat_Data2009!H167+Eurostat_Data2009!H467)/(Eurostat_Data2009!H299+Eurostat_Data2009!H428)</f>
        <v>1.0779816513761469</v>
      </c>
      <c r="K29" s="19">
        <f>(Eurostat_Data2009!I35+Eurostat_Data2009!I167+Eurostat_Data2009!I467)/(Eurostat_Data2009!I299+Eurostat_Data2009!I428)</f>
        <v>1.0817307692307692</v>
      </c>
      <c r="L29" s="19">
        <f>(Eurostat_Data2009!J35+Eurostat_Data2009!J167+Eurostat_Data2009!J467)/(Eurostat_Data2009!J299+Eurostat_Data2009!J428)</f>
        <v>0.9206349206349206</v>
      </c>
      <c r="M29" s="19">
        <f>(Eurostat_Data2009!K35+Eurostat_Data2009!K167+Eurostat_Data2009!K467)/(Eurostat_Data2009!K299+Eurostat_Data2009!K428)</f>
        <v>0.9368029739776952</v>
      </c>
      <c r="N29" s="19">
        <f>(Eurostat_Data2009!L35+Eurostat_Data2009!L167+Eurostat_Data2009!L467)/(Eurostat_Data2009!L299+Eurostat_Data2009!L428)</f>
        <v>1.0085106382978724</v>
      </c>
      <c r="O29" s="19">
        <f>(Eurostat_Data2009!M35+Eurostat_Data2009!M167+Eurostat_Data2009!M467)/(Eurostat_Data2009!M299+Eurostat_Data2009!M428)</f>
        <v>1.033457249070632</v>
      </c>
      <c r="P29" s="19">
        <f>(Eurostat_Data2009!N35+Eurostat_Data2009!N167+Eurostat_Data2009!N467)/(Eurostat_Data2009!N299+Eurostat_Data2009!N428)</f>
        <v>1.0214285714285714</v>
      </c>
      <c r="Q29" s="19">
        <f>(Eurostat_Data2009!O35+Eurostat_Data2009!O167+Eurostat_Data2009!O467)/(Eurostat_Data2009!O299+Eurostat_Data2009!O428)</f>
        <v>0.9445983379501385</v>
      </c>
      <c r="R29" s="19">
        <f>(Eurostat_Data2009!P35+Eurostat_Data2009!P167+Eurostat_Data2009!P467)/(Eurostat_Data2009!P299+Eurostat_Data2009!P428)</f>
        <v>1.0142857142857142</v>
      </c>
      <c r="S29" s="19">
        <f>(Eurostat_Data2009!Q35+Eurostat_Data2009!Q167+Eurostat_Data2009!Q467)/(Eurostat_Data2009!Q299+Eurostat_Data2009!Q428)</f>
        <v>1.1088235294117648</v>
      </c>
      <c r="T29" s="19">
        <f>(Eurostat_Data2009!R35+Eurostat_Data2009!R167+Eurostat_Data2009!R467)/(Eurostat_Data2009!R299+Eurostat_Data2009!R428)</f>
        <v>1.109375</v>
      </c>
      <c r="U29" s="19">
        <f>(Eurostat_Data2009!S35+Eurostat_Data2009!S167+Eurostat_Data2009!S467)/(Eurostat_Data2009!S299+Eurostat_Data2009!S428)</f>
        <v>1.074235807860262</v>
      </c>
      <c r="V29" s="16"/>
      <c r="W29" s="20">
        <f t="shared" si="1"/>
        <v>0.08799102132435466</v>
      </c>
      <c r="X29" s="20">
        <f t="shared" si="2"/>
        <v>0.012121212121212088</v>
      </c>
      <c r="Y29" s="20">
        <f t="shared" si="3"/>
        <v>0.026484498160798786</v>
      </c>
      <c r="Z29" s="20">
        <f t="shared" si="4"/>
        <v>-0.0329651462256052</v>
      </c>
      <c r="AA29" s="20">
        <f t="shared" si="5"/>
        <v>0.1125412541254126</v>
      </c>
      <c r="AB29" s="20">
        <f t="shared" si="6"/>
        <v>0.04464831804281344</v>
      </c>
      <c r="AC29" s="20">
        <f t="shared" si="7"/>
        <v>0.003749117854622286</v>
      </c>
      <c r="AD29" s="20">
        <f t="shared" si="8"/>
        <v>-0.16109584859584858</v>
      </c>
      <c r="AE29" s="20">
        <f t="shared" si="9"/>
        <v>0.016168053342774602</v>
      </c>
      <c r="AF29" s="20">
        <f t="shared" si="10"/>
        <v>0.07170766432017717</v>
      </c>
      <c r="AG29" s="20">
        <f t="shared" si="11"/>
        <v>0.024946610772759614</v>
      </c>
      <c r="AH29" s="20">
        <f t="shared" si="12"/>
        <v>-0.012028677642060615</v>
      </c>
      <c r="AI29" s="20">
        <f t="shared" si="13"/>
        <v>-0.07683023347843287</v>
      </c>
      <c r="AJ29" s="20">
        <f t="shared" si="14"/>
        <v>0.06968737633557576</v>
      </c>
      <c r="AK29" s="20">
        <f t="shared" si="15"/>
        <v>0.09453781512605053</v>
      </c>
      <c r="AL29" s="20">
        <f t="shared" si="16"/>
        <v>0.0005514705882352366</v>
      </c>
      <c r="AM29" s="20">
        <f t="shared" si="17"/>
        <v>-0.03513919213973793</v>
      </c>
    </row>
    <row r="30" spans="1:39" ht="13.5">
      <c r="A30" s="13" t="s">
        <v>40</v>
      </c>
      <c r="B30" s="13" t="s">
        <v>41</v>
      </c>
      <c r="C30" s="13"/>
      <c r="D30" s="14">
        <f>(Eurostat_Data2009!B36+Eurostat_Data2009!B168+Eurostat_Data2009!B468)/(Eurostat_Data2009!B300+Eurostat_Data2009!B429)</f>
        <v>0.5451990632318501</v>
      </c>
      <c r="E30" s="14">
        <f>(Eurostat_Data2009!C36+Eurostat_Data2009!C168+Eurostat_Data2009!C468)/(Eurostat_Data2009!C300+Eurostat_Data2009!C429)</f>
        <v>0.542637701893754</v>
      </c>
      <c r="F30" s="14">
        <f>(Eurostat_Data2009!D36+Eurostat_Data2009!D168+Eurostat_Data2009!D468)/(Eurostat_Data2009!D300+Eurostat_Data2009!D429)</f>
        <v>0.5377284646393488</v>
      </c>
      <c r="G30" s="14">
        <f>(Eurostat_Data2009!E36+Eurostat_Data2009!E168+Eurostat_Data2009!E468)/(Eurostat_Data2009!E300+Eurostat_Data2009!E429)</f>
        <v>0.5330292806864093</v>
      </c>
      <c r="H30" s="14">
        <f>(Eurostat_Data2009!F36+Eurostat_Data2009!F168+Eurostat_Data2009!F468)/(Eurostat_Data2009!F300+Eurostat_Data2009!F429)</f>
        <v>0.5305035817384797</v>
      </c>
      <c r="I30" s="14">
        <f>(Eurostat_Data2009!G36+Eurostat_Data2009!G168+Eurostat_Data2009!G468)/(Eurostat_Data2009!G300+Eurostat_Data2009!G429)</f>
        <v>0.5059295919320198</v>
      </c>
      <c r="J30" s="14">
        <f>(Eurostat_Data2009!H36+Eurostat_Data2009!H168+Eurostat_Data2009!H468)/(Eurostat_Data2009!H300+Eurostat_Data2009!H429)</f>
        <v>0.5103460698444149</v>
      </c>
      <c r="K30" s="14">
        <f>(Eurostat_Data2009!I36+Eurostat_Data2009!I168+Eurostat_Data2009!I468)/(Eurostat_Data2009!I300+Eurostat_Data2009!I429)</f>
        <v>0.5070994851430286</v>
      </c>
      <c r="L30" s="14">
        <f>(Eurostat_Data2009!J36+Eurostat_Data2009!J168+Eurostat_Data2009!J468)/(Eurostat_Data2009!J300+Eurostat_Data2009!J429)</f>
        <v>0.5104334253811982</v>
      </c>
      <c r="M30" s="14">
        <f>(Eurostat_Data2009!K36+Eurostat_Data2009!K168+Eurostat_Data2009!K468)/(Eurostat_Data2009!K300+Eurostat_Data2009!K429)</f>
        <v>0.5087637470542027</v>
      </c>
      <c r="N30" s="14">
        <f>(Eurostat_Data2009!L36+Eurostat_Data2009!L168+Eurostat_Data2009!L468)/(Eurostat_Data2009!L300+Eurostat_Data2009!L429)</f>
        <v>0.5031031229829701</v>
      </c>
      <c r="O30" s="14">
        <f>(Eurostat_Data2009!M36+Eurostat_Data2009!M168+Eurostat_Data2009!M468)/(Eurostat_Data2009!M300+Eurostat_Data2009!M429)</f>
        <v>0.5141639938300321</v>
      </c>
      <c r="P30" s="14">
        <f>(Eurostat_Data2009!N36+Eurostat_Data2009!N168+Eurostat_Data2009!N468)/(Eurostat_Data2009!N300+Eurostat_Data2009!N429)</f>
        <v>0.5141966149435405</v>
      </c>
      <c r="Q30" s="14">
        <f>(Eurostat_Data2009!O36+Eurostat_Data2009!O168+Eurostat_Data2009!O468)/(Eurostat_Data2009!O300+Eurostat_Data2009!O429)</f>
        <v>0.515385719754977</v>
      </c>
      <c r="R30" s="14">
        <f>(Eurostat_Data2009!P36+Eurostat_Data2009!P168+Eurostat_Data2009!P468)/(Eurostat_Data2009!P300+Eurostat_Data2009!P429)</f>
        <v>0.511429743886837</v>
      </c>
      <c r="S30" s="14">
        <f>(Eurostat_Data2009!Q36+Eurostat_Data2009!Q168+Eurostat_Data2009!Q468)/(Eurostat_Data2009!Q300+Eurostat_Data2009!Q429)</f>
        <v>0.5096077915240853</v>
      </c>
      <c r="T30" s="14">
        <f>(Eurostat_Data2009!R36+Eurostat_Data2009!R168+Eurostat_Data2009!R468)/(Eurostat_Data2009!R300+Eurostat_Data2009!R429)</f>
        <v>0.5071501770076393</v>
      </c>
      <c r="U30" s="14">
        <f>(Eurostat_Data2009!S36+Eurostat_Data2009!S168+Eurostat_Data2009!S468)/(Eurostat_Data2009!S300+Eurostat_Data2009!S429)</f>
        <v>0.5020490826781034</v>
      </c>
      <c r="W30" s="15">
        <f t="shared" si="1"/>
        <v>-0.0025613613380960354</v>
      </c>
      <c r="X30" s="15">
        <f t="shared" si="2"/>
        <v>-0.004909237254405285</v>
      </c>
      <c r="Y30" s="15">
        <f t="shared" si="3"/>
        <v>-0.004699183952939445</v>
      </c>
      <c r="Z30" s="15">
        <f t="shared" si="4"/>
        <v>-0.0025256989479296443</v>
      </c>
      <c r="AA30" s="15">
        <f t="shared" si="5"/>
        <v>-0.02457398980645986</v>
      </c>
      <c r="AB30" s="15">
        <f t="shared" si="6"/>
        <v>0.004416477912395078</v>
      </c>
      <c r="AC30" s="15">
        <f t="shared" si="7"/>
        <v>-0.003246584701386279</v>
      </c>
      <c r="AD30" s="15">
        <f t="shared" si="8"/>
        <v>0.003333940238169575</v>
      </c>
      <c r="AE30" s="15">
        <f t="shared" si="9"/>
        <v>-0.001669678326995494</v>
      </c>
      <c r="AF30" s="15">
        <f t="shared" si="10"/>
        <v>-0.005660624071232578</v>
      </c>
      <c r="AG30" s="15">
        <f t="shared" si="11"/>
        <v>0.011060870847061977</v>
      </c>
      <c r="AH30" s="15">
        <f t="shared" si="12"/>
        <v>3.262111350843533E-05</v>
      </c>
      <c r="AI30" s="15">
        <f t="shared" si="13"/>
        <v>0.0011891048114365255</v>
      </c>
      <c r="AJ30" s="15">
        <f t="shared" si="14"/>
        <v>-0.003955975868140005</v>
      </c>
      <c r="AK30" s="15">
        <f t="shared" si="15"/>
        <v>-0.0018219523627517331</v>
      </c>
      <c r="AL30" s="15">
        <f t="shared" si="16"/>
        <v>-0.002457614516445994</v>
      </c>
      <c r="AM30" s="15">
        <f t="shared" si="17"/>
        <v>-0.005101094329535871</v>
      </c>
    </row>
    <row r="31" spans="1:39" ht="13.5">
      <c r="A31" s="13" t="s">
        <v>42</v>
      </c>
      <c r="B31" s="13" t="s">
        <v>43</v>
      </c>
      <c r="C31" s="13"/>
      <c r="D31" s="14">
        <f>(Eurostat_Data2009!B37+Eurostat_Data2009!B169+Eurostat_Data2009!B469)/(Eurostat_Data2009!B301+Eurostat_Data2009!B430)</f>
        <v>0.39010223048327136</v>
      </c>
      <c r="E31" s="14">
        <f>(Eurostat_Data2009!C37+Eurostat_Data2009!C169+Eurostat_Data2009!C469)/(Eurostat_Data2009!C301+Eurostat_Data2009!C430)</f>
        <v>0.3947138488422892</v>
      </c>
      <c r="F31" s="14">
        <f>(Eurostat_Data2009!D37+Eurostat_Data2009!D169+Eurostat_Data2009!D469)/(Eurostat_Data2009!D301+Eurostat_Data2009!D430)</f>
        <v>0.40202764976958527</v>
      </c>
      <c r="G31" s="14">
        <f>(Eurostat_Data2009!E37+Eurostat_Data2009!E169+Eurostat_Data2009!E469)/(Eurostat_Data2009!E301+Eurostat_Data2009!E430)</f>
        <v>0.39906580016246956</v>
      </c>
      <c r="H31" s="14">
        <f>(Eurostat_Data2009!F37+Eurostat_Data2009!F169+Eurostat_Data2009!F469)/(Eurostat_Data2009!F301+Eurostat_Data2009!F430)</f>
        <v>0.40419362034351997</v>
      </c>
      <c r="I31" s="14">
        <f>(Eurostat_Data2009!G37+Eurostat_Data2009!G169+Eurostat_Data2009!G469)/(Eurostat_Data2009!G301+Eurostat_Data2009!G430)</f>
        <v>0.39353784715919404</v>
      </c>
      <c r="J31" s="14">
        <f>(Eurostat_Data2009!H37+Eurostat_Data2009!H169+Eurostat_Data2009!H469)/(Eurostat_Data2009!H301+Eurostat_Data2009!H430)</f>
        <v>0.40418118466898956</v>
      </c>
      <c r="K31" s="14">
        <f>(Eurostat_Data2009!I37+Eurostat_Data2009!I169+Eurostat_Data2009!I469)/(Eurostat_Data2009!I301+Eurostat_Data2009!I430)</f>
        <v>0.40625</v>
      </c>
      <c r="L31" s="14">
        <f>(Eurostat_Data2009!J37+Eurostat_Data2009!J169+Eurostat_Data2009!J469)/(Eurostat_Data2009!J301+Eurostat_Data2009!J430)</f>
        <v>0.4275631500742942</v>
      </c>
      <c r="M31" s="14">
        <f>(Eurostat_Data2009!K37+Eurostat_Data2009!K169+Eurostat_Data2009!K469)/(Eurostat_Data2009!K301+Eurostat_Data2009!K430)</f>
        <v>0.43649249583101724</v>
      </c>
      <c r="N31" s="14">
        <f>(Eurostat_Data2009!L37+Eurostat_Data2009!L169+Eurostat_Data2009!L469)/(Eurostat_Data2009!L301+Eurostat_Data2009!L430)</f>
        <v>0.4417639827904118</v>
      </c>
      <c r="O31" s="14">
        <f>(Eurostat_Data2009!M37+Eurostat_Data2009!M169+Eurostat_Data2009!M469)/(Eurostat_Data2009!M301+Eurostat_Data2009!M430)</f>
        <v>0.44668410524696106</v>
      </c>
      <c r="P31" s="14">
        <f>(Eurostat_Data2009!N37+Eurostat_Data2009!N169+Eurostat_Data2009!N469)/(Eurostat_Data2009!N301+Eurostat_Data2009!N430)</f>
        <v>0.45063191153238547</v>
      </c>
      <c r="Q31" s="14">
        <f>(Eurostat_Data2009!O37+Eurostat_Data2009!O169+Eurostat_Data2009!O469)/(Eurostat_Data2009!O301+Eurostat_Data2009!O430)</f>
        <v>0.4524532523573598</v>
      </c>
      <c r="R31" s="14">
        <f>(Eurostat_Data2009!P37+Eurostat_Data2009!P169+Eurostat_Data2009!P469)/(Eurostat_Data2009!P301+Eurostat_Data2009!P430)</f>
        <v>0.46021908330931105</v>
      </c>
      <c r="S31" s="14">
        <f>(Eurostat_Data2009!Q37+Eurostat_Data2009!Q169+Eurostat_Data2009!Q469)/(Eurostat_Data2009!Q301+Eurostat_Data2009!Q430)</f>
        <v>0.46709129511677283</v>
      </c>
      <c r="T31" s="14">
        <f>(Eurostat_Data2009!R37+Eurostat_Data2009!R169+Eurostat_Data2009!R469)/(Eurostat_Data2009!R301+Eurostat_Data2009!R430)</f>
        <v>0.47245218384242077</v>
      </c>
      <c r="U31" s="14">
        <f>(Eurostat_Data2009!S37+Eurostat_Data2009!S169+Eurostat_Data2009!S469)/(Eurostat_Data2009!S301+Eurostat_Data2009!S430)</f>
        <v>0.47737933121500986</v>
      </c>
      <c r="W31" s="15">
        <f t="shared" si="1"/>
        <v>0.004611618359017855</v>
      </c>
      <c r="X31" s="15">
        <f t="shared" si="2"/>
        <v>0.007313800927296055</v>
      </c>
      <c r="Y31" s="15">
        <f t="shared" si="3"/>
        <v>-0.0029618496071157074</v>
      </c>
      <c r="Z31" s="15">
        <f t="shared" si="4"/>
        <v>0.005127820181050402</v>
      </c>
      <c r="AA31" s="15">
        <f t="shared" si="5"/>
        <v>-0.010655773184325923</v>
      </c>
      <c r="AB31" s="15">
        <f t="shared" si="6"/>
        <v>0.010643337509795514</v>
      </c>
      <c r="AC31" s="15">
        <f t="shared" si="7"/>
        <v>0.002068815331010443</v>
      </c>
      <c r="AD31" s="15">
        <f t="shared" si="8"/>
        <v>0.021313150074294185</v>
      </c>
      <c r="AE31" s="15">
        <f t="shared" si="9"/>
        <v>0.00892934575672305</v>
      </c>
      <c r="AF31" s="15">
        <f t="shared" si="10"/>
        <v>0.005271486959394556</v>
      </c>
      <c r="AG31" s="15">
        <f t="shared" si="11"/>
        <v>0.00492012245654927</v>
      </c>
      <c r="AH31" s="15">
        <f t="shared" si="12"/>
        <v>0.0039478062854244045</v>
      </c>
      <c r="AI31" s="15">
        <f t="shared" si="13"/>
        <v>0.0018213408249743157</v>
      </c>
      <c r="AJ31" s="15">
        <f t="shared" si="14"/>
        <v>0.007765830951951269</v>
      </c>
      <c r="AK31" s="15">
        <f t="shared" si="15"/>
        <v>0.006872211807461781</v>
      </c>
      <c r="AL31" s="15">
        <f t="shared" si="16"/>
        <v>0.005360888725647939</v>
      </c>
      <c r="AM31" s="15">
        <f t="shared" si="17"/>
        <v>0.004927147372589091</v>
      </c>
    </row>
    <row r="32" spans="1:39" ht="13.5">
      <c r="A32" s="13" t="s">
        <v>44</v>
      </c>
      <c r="B32" s="13" t="s">
        <v>45</v>
      </c>
      <c r="C32" s="13"/>
      <c r="D32" s="14">
        <f>(Eurostat_Data2009!B38+Eurostat_Data2009!B170+Eurostat_Data2009!B470)/(Eurostat_Data2009!B302+Eurostat_Data2009!B431)</f>
        <v>0.16624328488735268</v>
      </c>
      <c r="E32" s="14">
        <f>(Eurostat_Data2009!C38+Eurostat_Data2009!C170+Eurostat_Data2009!C470)/(Eurostat_Data2009!C302+Eurostat_Data2009!C431)</f>
        <v>0.17577151619704812</v>
      </c>
      <c r="F32" s="14">
        <f>(Eurostat_Data2009!D38+Eurostat_Data2009!D170+Eurostat_Data2009!D470)/(Eurostat_Data2009!D302+Eurostat_Data2009!D431)</f>
        <v>0.44862524002124443</v>
      </c>
      <c r="G32" s="14">
        <f>(Eurostat_Data2009!E38+Eurostat_Data2009!E170+Eurostat_Data2009!E470)/(Eurostat_Data2009!E302+Eurostat_Data2009!E431)</f>
        <v>0.4770329901239756</v>
      </c>
      <c r="H32" s="14">
        <f>(Eurostat_Data2009!F38+Eurostat_Data2009!F170+Eurostat_Data2009!F470)/(Eurostat_Data2009!F302+Eurostat_Data2009!F431)</f>
        <v>0.5241012413348379</v>
      </c>
      <c r="I32" s="14">
        <f>(Eurostat_Data2009!G38+Eurostat_Data2009!G170+Eurostat_Data2009!G470)/(Eurostat_Data2009!G302+Eurostat_Data2009!G431)</f>
        <v>0.5722993197278912</v>
      </c>
      <c r="J32" s="14">
        <f>(Eurostat_Data2009!H38+Eurostat_Data2009!H170+Eurostat_Data2009!H470)/(Eurostat_Data2009!H302+Eurostat_Data2009!H431)</f>
        <v>0.561944616656334</v>
      </c>
      <c r="K32" s="14">
        <f>(Eurostat_Data2009!I38+Eurostat_Data2009!I170+Eurostat_Data2009!I470)/(Eurostat_Data2009!I302+Eurostat_Data2009!I431)</f>
        <v>0.6144821496152391</v>
      </c>
      <c r="L32" s="14">
        <f>(Eurostat_Data2009!J38+Eurostat_Data2009!J170+Eurostat_Data2009!J470)/(Eurostat_Data2009!J302+Eurostat_Data2009!J431)</f>
        <v>0.6157461809635723</v>
      </c>
      <c r="M32" s="14">
        <f>(Eurostat_Data2009!K38+Eurostat_Data2009!K170+Eurostat_Data2009!K470)/(Eurostat_Data2009!K302+Eurostat_Data2009!K431)</f>
        <v>0.5963098457133769</v>
      </c>
      <c r="N32" s="14">
        <f>(Eurostat_Data2009!L38+Eurostat_Data2009!L170+Eurostat_Data2009!L470)/(Eurostat_Data2009!L302+Eurostat_Data2009!L431)</f>
        <v>0.5885728139647648</v>
      </c>
      <c r="O32" s="14">
        <f>(Eurostat_Data2009!M38+Eurostat_Data2009!M170+Eurostat_Data2009!M470)/(Eurostat_Data2009!M302+Eurostat_Data2009!M431)</f>
        <v>0.5690207443563148</v>
      </c>
      <c r="P32" s="14">
        <f>(Eurostat_Data2009!N38+Eurostat_Data2009!N170+Eurostat_Data2009!N470)/(Eurostat_Data2009!N302+Eurostat_Data2009!N431)</f>
        <v>0.5413798754506719</v>
      </c>
      <c r="Q32" s="14">
        <f>(Eurostat_Data2009!O38+Eurostat_Data2009!O170+Eurostat_Data2009!O470)/(Eurostat_Data2009!O302+Eurostat_Data2009!O431)</f>
        <v>0.5275830539469674</v>
      </c>
      <c r="R32" s="14">
        <f>(Eurostat_Data2009!P38+Eurostat_Data2009!P170+Eurostat_Data2009!P470)/(Eurostat_Data2009!P302+Eurostat_Data2009!P431)</f>
        <v>0.5283131502643698</v>
      </c>
      <c r="S32" s="14">
        <f>(Eurostat_Data2009!Q38+Eurostat_Data2009!Q170+Eurostat_Data2009!Q470)/(Eurostat_Data2009!Q302+Eurostat_Data2009!Q431)</f>
        <v>0.53898243045388</v>
      </c>
      <c r="T32" s="14">
        <f>(Eurostat_Data2009!R38+Eurostat_Data2009!R170+Eurostat_Data2009!R470)/(Eurostat_Data2009!R302+Eurostat_Data2009!R431)</f>
        <v>0.514763779527559</v>
      </c>
      <c r="U32" s="14">
        <f>(Eurostat_Data2009!S38+Eurostat_Data2009!S170+Eurostat_Data2009!S470)/(Eurostat_Data2009!S302+Eurostat_Data2009!S431)</f>
        <v>0.4977215189873418</v>
      </c>
      <c r="V32" s="17"/>
      <c r="W32" s="15">
        <f t="shared" si="1"/>
        <v>0.009528231309695434</v>
      </c>
      <c r="X32" s="15">
        <f t="shared" si="2"/>
        <v>0.2728537238241963</v>
      </c>
      <c r="Y32" s="15">
        <f t="shared" si="3"/>
        <v>0.028407750102731166</v>
      </c>
      <c r="Z32" s="15">
        <f t="shared" si="4"/>
        <v>0.04706825121086233</v>
      </c>
      <c r="AA32" s="15">
        <f t="shared" si="5"/>
        <v>0.048198078393053234</v>
      </c>
      <c r="AB32" s="15">
        <f t="shared" si="6"/>
        <v>-0.01035470307155717</v>
      </c>
      <c r="AC32" s="15">
        <f t="shared" si="7"/>
        <v>0.052537532958905064</v>
      </c>
      <c r="AD32" s="15">
        <f t="shared" si="8"/>
        <v>0.0012640313483331944</v>
      </c>
      <c r="AE32" s="15">
        <f t="shared" si="9"/>
        <v>-0.01943633525019539</v>
      </c>
      <c r="AF32" s="15">
        <f t="shared" si="10"/>
        <v>-0.0077370317486120666</v>
      </c>
      <c r="AG32" s="15">
        <f t="shared" si="11"/>
        <v>-0.019552069608450018</v>
      </c>
      <c r="AH32" s="15">
        <f t="shared" si="12"/>
        <v>-0.02764086890564288</v>
      </c>
      <c r="AI32" s="15">
        <f t="shared" si="13"/>
        <v>-0.013796821503704537</v>
      </c>
      <c r="AJ32" s="15">
        <f t="shared" si="14"/>
        <v>0.0007300963174023956</v>
      </c>
      <c r="AK32" s="15">
        <f t="shared" si="15"/>
        <v>0.010669280189510189</v>
      </c>
      <c r="AL32" s="15">
        <f t="shared" si="16"/>
        <v>-0.024218650926320917</v>
      </c>
      <c r="AM32" s="15">
        <f t="shared" si="17"/>
        <v>-0.017042260540217236</v>
      </c>
    </row>
    <row r="33" spans="1:39" ht="13.5">
      <c r="A33" s="18" t="s">
        <v>52</v>
      </c>
      <c r="B33" s="18" t="s">
        <v>53</v>
      </c>
      <c r="C33" s="18"/>
      <c r="D33" s="19">
        <f>(Eurostat_Data2009!B39+Eurostat_Data2009!B171+Eurostat_Data2009!B471)/(Eurostat_Data2009!B303+Eurostat_Data2009!B432)</f>
        <v>0.887911247130834</v>
      </c>
      <c r="E33" s="19">
        <f>(Eurostat_Data2009!C39+Eurostat_Data2009!C171+Eurostat_Data2009!C471)/(Eurostat_Data2009!C303+Eurostat_Data2009!C432)</f>
        <v>0.8927190721649485</v>
      </c>
      <c r="F33" s="19">
        <f>(Eurostat_Data2009!D39+Eurostat_Data2009!D171+Eurostat_Data2009!D471)/(Eurostat_Data2009!D303+Eurostat_Data2009!D432)</f>
        <v>0.7852035203520352</v>
      </c>
      <c r="G33" s="19">
        <f>(Eurostat_Data2009!E39+Eurostat_Data2009!E171+Eurostat_Data2009!E471)/(Eurostat_Data2009!E303+Eurostat_Data2009!E432)</f>
        <v>1.1355</v>
      </c>
      <c r="H33" s="19">
        <f>(Eurostat_Data2009!F39+Eurostat_Data2009!F171+Eurostat_Data2009!F471)/(Eurostat_Data2009!F303+Eurostat_Data2009!F432)</f>
        <v>1.039776536312849</v>
      </c>
      <c r="I33" s="19">
        <f>(Eurostat_Data2009!G39+Eurostat_Data2009!G171+Eurostat_Data2009!G471)/(Eurostat_Data2009!G303+Eurostat_Data2009!G432)</f>
        <v>1.071219950572905</v>
      </c>
      <c r="J33" s="19">
        <f>(Eurostat_Data2009!H39+Eurostat_Data2009!H171+Eurostat_Data2009!H471)/(Eurostat_Data2009!H303+Eurostat_Data2009!H432)</f>
        <v>0.924974653599189</v>
      </c>
      <c r="K33" s="19">
        <f>(Eurostat_Data2009!I39+Eurostat_Data2009!I171+Eurostat_Data2009!I471)/(Eurostat_Data2009!I303+Eurostat_Data2009!I432)</f>
        <v>1.0134958641706573</v>
      </c>
      <c r="L33" s="19">
        <f>(Eurostat_Data2009!J39+Eurostat_Data2009!J171+Eurostat_Data2009!J471)/(Eurostat_Data2009!J303+Eurostat_Data2009!J432)</f>
        <v>1.0014556040756915</v>
      </c>
      <c r="M33" s="19">
        <f>(Eurostat_Data2009!K39+Eurostat_Data2009!K171+Eurostat_Data2009!K471)/(Eurostat_Data2009!K303+Eurostat_Data2009!K432)</f>
        <v>0.9964948453608248</v>
      </c>
      <c r="N33" s="19">
        <f>(Eurostat_Data2009!L39+Eurostat_Data2009!L171+Eurostat_Data2009!L471)/(Eurostat_Data2009!L303+Eurostat_Data2009!L432)</f>
        <v>1.026984483921745</v>
      </c>
      <c r="O33" s="19">
        <f>(Eurostat_Data2009!M39+Eurostat_Data2009!M171+Eurostat_Data2009!M471)/(Eurostat_Data2009!M303+Eurostat_Data2009!M432)</f>
        <v>1.010483870967742</v>
      </c>
      <c r="P33" s="19">
        <f>(Eurostat_Data2009!N39+Eurostat_Data2009!N171+Eurostat_Data2009!N471)/(Eurostat_Data2009!N303+Eurostat_Data2009!N432)</f>
        <v>0.9680090327436959</v>
      </c>
      <c r="Q33" s="19">
        <f>(Eurostat_Data2009!O39+Eurostat_Data2009!O171+Eurostat_Data2009!O471)/(Eurostat_Data2009!O303+Eurostat_Data2009!O432)</f>
        <v>0.9062131671998653</v>
      </c>
      <c r="R33" s="19">
        <f>(Eurostat_Data2009!P39+Eurostat_Data2009!P171+Eurostat_Data2009!P471)/(Eurostat_Data2009!P303+Eurostat_Data2009!P432)</f>
        <v>0.9326973113616652</v>
      </c>
      <c r="S33" s="19">
        <f>(Eurostat_Data2009!Q39+Eurostat_Data2009!Q171+Eurostat_Data2009!Q471)/(Eurostat_Data2009!Q303+Eurostat_Data2009!Q432)</f>
        <v>0.929484963705496</v>
      </c>
      <c r="T33" s="19">
        <f>(Eurostat_Data2009!R39+Eurostat_Data2009!R171+Eurostat_Data2009!R471)/(Eurostat_Data2009!R303+Eurostat_Data2009!R432)</f>
        <v>0.9162364696086595</v>
      </c>
      <c r="U33" s="19">
        <f>(Eurostat_Data2009!S39+Eurostat_Data2009!S171+Eurostat_Data2009!S471)/(Eurostat_Data2009!S303+Eurostat_Data2009!S432)</f>
        <v>0.9321050835892187</v>
      </c>
      <c r="V33" s="36"/>
      <c r="W33" s="70">
        <f t="shared" si="1"/>
        <v>0.004807825034114477</v>
      </c>
      <c r="X33" s="70">
        <f t="shared" si="2"/>
        <v>-0.10751555181291328</v>
      </c>
      <c r="Y33" s="70">
        <f t="shared" si="3"/>
        <v>0.35029647964796473</v>
      </c>
      <c r="Z33" s="70">
        <f t="shared" si="4"/>
        <v>-0.0957234636871509</v>
      </c>
      <c r="AA33" s="70">
        <f t="shared" si="5"/>
        <v>0.031443414260055924</v>
      </c>
      <c r="AB33" s="70">
        <f t="shared" si="6"/>
        <v>-0.14624529697371602</v>
      </c>
      <c r="AC33" s="70">
        <f t="shared" si="7"/>
        <v>0.08852121057146833</v>
      </c>
      <c r="AD33" s="70">
        <f t="shared" si="8"/>
        <v>-0.012040260094965838</v>
      </c>
      <c r="AE33" s="70">
        <f t="shared" si="9"/>
        <v>-0.004960758714866675</v>
      </c>
      <c r="AF33" s="70">
        <f t="shared" si="10"/>
        <v>0.03048963856092024</v>
      </c>
      <c r="AG33" s="70">
        <f t="shared" si="11"/>
        <v>-0.01650061295400307</v>
      </c>
      <c r="AH33" s="70">
        <f t="shared" si="12"/>
        <v>-0.042474838224046074</v>
      </c>
      <c r="AI33" s="70">
        <f t="shared" si="13"/>
        <v>-0.06179586554383054</v>
      </c>
      <c r="AJ33" s="70">
        <f t="shared" si="14"/>
        <v>0.026484144161799894</v>
      </c>
      <c r="AK33" s="70">
        <f t="shared" si="15"/>
        <v>-0.003212347656169179</v>
      </c>
      <c r="AL33" s="70">
        <f t="shared" si="16"/>
        <v>-0.013248494096836594</v>
      </c>
      <c r="AM33" s="70">
        <f t="shared" si="17"/>
        <v>0.015868613980559276</v>
      </c>
    </row>
    <row r="34" spans="1:39" ht="13.5">
      <c r="A34" s="13" t="s">
        <v>46</v>
      </c>
      <c r="B34" s="13" t="s">
        <v>47</v>
      </c>
      <c r="C34" s="13"/>
      <c r="D34" s="14">
        <f>(Eurostat_Data2009!B40+Eurostat_Data2009!B172+Eurostat_Data2009!B472)/(Eurostat_Data2009!B304+Eurostat_Data2009!B433)</f>
        <v>0.38721804511278196</v>
      </c>
      <c r="E34" s="14">
        <f>(Eurostat_Data2009!C40+Eurostat_Data2009!C172+Eurostat_Data2009!C472)/(Eurostat_Data2009!C304+Eurostat_Data2009!C433)</f>
        <v>0.4114285714285714</v>
      </c>
      <c r="F34" s="14">
        <f>(Eurostat_Data2009!D40+Eurostat_Data2009!D172+Eurostat_Data2009!D472)/(Eurostat_Data2009!D304+Eurostat_Data2009!D433)</f>
        <v>0.375625</v>
      </c>
      <c r="G34" s="14">
        <f>(Eurostat_Data2009!E40+Eurostat_Data2009!E172+Eurostat_Data2009!E472)/(Eurostat_Data2009!E304+Eurostat_Data2009!E433)</f>
        <v>0.37984981226533165</v>
      </c>
      <c r="H34" s="14">
        <f>(Eurostat_Data2009!F40+Eurostat_Data2009!F172+Eurostat_Data2009!F472)/(Eurostat_Data2009!F304+Eurostat_Data2009!F433)</f>
        <v>0.38242894056847543</v>
      </c>
      <c r="I34" s="14">
        <f>(Eurostat_Data2009!G40+Eurostat_Data2009!G172+Eurostat_Data2009!G472)/(Eurostat_Data2009!G304+Eurostat_Data2009!G433)</f>
        <v>0.3821138211382114</v>
      </c>
      <c r="J34" s="14">
        <f>(Eurostat_Data2009!H40+Eurostat_Data2009!H172+Eurostat_Data2009!H472)/(Eurostat_Data2009!H304+Eurostat_Data2009!H433)</f>
        <v>0.39183152520740266</v>
      </c>
      <c r="K34" s="14">
        <f>(Eurostat_Data2009!I40+Eurostat_Data2009!I172+Eurostat_Data2009!I472)/(Eurostat_Data2009!I304+Eurostat_Data2009!I433)</f>
        <v>0.4323607427055703</v>
      </c>
      <c r="L34" s="14">
        <f>(Eurostat_Data2009!J40+Eurostat_Data2009!J172+Eurostat_Data2009!J472)/(Eurostat_Data2009!J304+Eurostat_Data2009!J433)</f>
        <v>0.42466624284806104</v>
      </c>
      <c r="M34" s="14">
        <f>(Eurostat_Data2009!K40+Eurostat_Data2009!K172+Eurostat_Data2009!K472)/(Eurostat_Data2009!K304+Eurostat_Data2009!K433)</f>
        <v>0.46170839469808544</v>
      </c>
      <c r="N34" s="14">
        <f>(Eurostat_Data2009!L40+Eurostat_Data2009!L172+Eurostat_Data2009!L472)/(Eurostat_Data2009!L304+Eurostat_Data2009!L433)</f>
        <v>0.4610526315789474</v>
      </c>
      <c r="O34" s="14">
        <f>(Eurostat_Data2009!M40+Eurostat_Data2009!M172+Eurostat_Data2009!M472)/(Eurostat_Data2009!M304+Eurostat_Data2009!M433)</f>
        <v>0.43961661341853037</v>
      </c>
      <c r="P34" s="14">
        <f>(Eurostat_Data2009!N40+Eurostat_Data2009!N172+Eurostat_Data2009!N472)/(Eurostat_Data2009!N304+Eurostat_Data2009!N433)</f>
        <v>0.43144424131627057</v>
      </c>
      <c r="Q34" s="14">
        <f>(Eurostat_Data2009!O40+Eurostat_Data2009!O172+Eurostat_Data2009!O472)/(Eurostat_Data2009!O304+Eurostat_Data2009!O433)</f>
        <v>0.4542566709021601</v>
      </c>
      <c r="R34" s="14">
        <f>(Eurostat_Data2009!P40+Eurostat_Data2009!P172+Eurostat_Data2009!P472)/(Eurostat_Data2009!P304+Eurostat_Data2009!P433)</f>
        <v>0.45707070707070707</v>
      </c>
      <c r="S34" s="14">
        <f>(Eurostat_Data2009!Q40+Eurostat_Data2009!Q172+Eurostat_Data2009!Q472)/(Eurostat_Data2009!Q304+Eurostat_Data2009!Q433)</f>
        <v>0.462406015037594</v>
      </c>
      <c r="T34" s="14">
        <f>(Eurostat_Data2009!R40+Eurostat_Data2009!R172+Eurostat_Data2009!R472)/(Eurostat_Data2009!R304+Eurostat_Data2009!R433)</f>
        <v>0.458128078817734</v>
      </c>
      <c r="U34" s="14">
        <f>(Eurostat_Data2009!S40+Eurostat_Data2009!S172+Eurostat_Data2009!S472)/(Eurostat_Data2009!S304+Eurostat_Data2009!S433)</f>
        <v>0.4376119402985075</v>
      </c>
      <c r="W34" s="15">
        <f t="shared" si="1"/>
        <v>0.02421052631578946</v>
      </c>
      <c r="X34" s="15">
        <f t="shared" si="2"/>
        <v>-0.035803571428571435</v>
      </c>
      <c r="Y34" s="15">
        <f t="shared" si="3"/>
        <v>0.004224812265331668</v>
      </c>
      <c r="Z34" s="15">
        <f t="shared" si="4"/>
        <v>0.002579128303143774</v>
      </c>
      <c r="AA34" s="15">
        <f t="shared" si="5"/>
        <v>-0.00031511943026402145</v>
      </c>
      <c r="AB34" s="15">
        <f t="shared" si="6"/>
        <v>0.009717704069191258</v>
      </c>
      <c r="AC34" s="15">
        <f t="shared" si="7"/>
        <v>0.040529217498167625</v>
      </c>
      <c r="AD34" s="15">
        <f t="shared" si="8"/>
        <v>-0.007694499857509252</v>
      </c>
      <c r="AE34" s="15">
        <f t="shared" si="9"/>
        <v>0.03704215185002441</v>
      </c>
      <c r="AF34" s="15">
        <f t="shared" si="10"/>
        <v>-0.0006557631191380642</v>
      </c>
      <c r="AG34" s="15">
        <f t="shared" si="11"/>
        <v>-0.021436018160417014</v>
      </c>
      <c r="AH34" s="15">
        <f t="shared" si="12"/>
        <v>-0.008172372102259795</v>
      </c>
      <c r="AI34" s="15">
        <f t="shared" si="13"/>
        <v>0.022812429585889527</v>
      </c>
      <c r="AJ34" s="15">
        <f t="shared" si="14"/>
        <v>0.002814036168546974</v>
      </c>
      <c r="AK34" s="15">
        <f t="shared" si="15"/>
        <v>0.005335307966886915</v>
      </c>
      <c r="AL34" s="15">
        <f t="shared" si="16"/>
        <v>-0.004277936219860001</v>
      </c>
      <c r="AM34" s="15">
        <f t="shared" si="17"/>
        <v>-0.020516138519226512</v>
      </c>
    </row>
    <row r="35" spans="1:39" ht="13.5">
      <c r="A35" s="13" t="s">
        <v>48</v>
      </c>
      <c r="B35" s="13" t="s">
        <v>49</v>
      </c>
      <c r="C35" s="13"/>
      <c r="D35" s="14">
        <f>(Eurostat_Data2009!B41+Eurostat_Data2009!B173+Eurostat_Data2009!B473)/(Eurostat_Data2009!B305+Eurostat_Data2009!B434)</f>
        <v>0.4703660662405578</v>
      </c>
      <c r="E35" s="14">
        <f>(Eurostat_Data2009!C41+Eurostat_Data2009!C173+Eurostat_Data2009!C473)/(Eurostat_Data2009!C305+Eurostat_Data2009!C434)</f>
        <v>0.46929316338354576</v>
      </c>
      <c r="F35" s="14">
        <f>(Eurostat_Data2009!D41+Eurostat_Data2009!D173+Eurostat_Data2009!D473)/(Eurostat_Data2009!D305+Eurostat_Data2009!D434)</f>
        <v>0.5403508771929825</v>
      </c>
      <c r="G35" s="14">
        <f>(Eurostat_Data2009!E41+Eurostat_Data2009!E173+Eurostat_Data2009!E473)/(Eurostat_Data2009!E305+Eurostat_Data2009!E434)</f>
        <v>0.42492917847025496</v>
      </c>
      <c r="H35" s="14">
        <f>(Eurostat_Data2009!F41+Eurostat_Data2009!F173+Eurostat_Data2009!F473)/(Eurostat_Data2009!F305+Eurostat_Data2009!F434)</f>
        <v>0.43532684283727396</v>
      </c>
      <c r="I35" s="14">
        <f>(Eurostat_Data2009!G41+Eurostat_Data2009!G173+Eurostat_Data2009!G473)/(Eurostat_Data2009!G305+Eurostat_Data2009!G434)</f>
        <v>0.4756224066390041</v>
      </c>
      <c r="J35" s="14">
        <f>(Eurostat_Data2009!H41+Eurostat_Data2009!H173+Eurostat_Data2009!H473)/(Eurostat_Data2009!H305+Eurostat_Data2009!H434)</f>
        <v>0.49414460285132383</v>
      </c>
      <c r="K35" s="14">
        <f>(Eurostat_Data2009!I41+Eurostat_Data2009!I173+Eurostat_Data2009!I473)/(Eurostat_Data2009!I305+Eurostat_Data2009!I434)</f>
        <v>0.4612837493632196</v>
      </c>
      <c r="L35" s="14">
        <f>(Eurostat_Data2009!J41+Eurostat_Data2009!J173+Eurostat_Data2009!J473)/(Eurostat_Data2009!J305+Eurostat_Data2009!J434)</f>
        <v>0.48641655886157825</v>
      </c>
      <c r="M35" s="14">
        <f>(Eurostat_Data2009!K41+Eurostat_Data2009!K173+Eurostat_Data2009!K473)/(Eurostat_Data2009!K305+Eurostat_Data2009!K434)</f>
        <v>0.4529032258064516</v>
      </c>
      <c r="N35" s="14">
        <f>(Eurostat_Data2009!L41+Eurostat_Data2009!L173+Eurostat_Data2009!L473)/(Eurostat_Data2009!L305+Eurostat_Data2009!L434)</f>
        <v>0.5329933057060886</v>
      </c>
      <c r="O35" s="14">
        <f>(Eurostat_Data2009!M41+Eurostat_Data2009!M173+Eurostat_Data2009!M473)/(Eurostat_Data2009!M305+Eurostat_Data2009!M434)</f>
        <v>0.5974379940038158</v>
      </c>
      <c r="P35" s="14">
        <f>(Eurostat_Data2009!N41+Eurostat_Data2009!N173+Eurostat_Data2009!N473)/(Eurostat_Data2009!N305+Eurostat_Data2009!N434)</f>
        <v>0.6333767078724789</v>
      </c>
      <c r="Q35" s="14">
        <f>(Eurostat_Data2009!O41+Eurostat_Data2009!O173+Eurostat_Data2009!O473)/(Eurostat_Data2009!O305+Eurostat_Data2009!O434)</f>
        <v>0.596039603960396</v>
      </c>
      <c r="R35" s="14">
        <f>(Eurostat_Data2009!P41+Eurostat_Data2009!P173+Eurostat_Data2009!P473)/(Eurostat_Data2009!P305+Eurostat_Data2009!P434)</f>
        <v>0.6126506024096385</v>
      </c>
      <c r="S35" s="14">
        <f>(Eurostat_Data2009!Q41+Eurostat_Data2009!Q173+Eurostat_Data2009!Q473)/(Eurostat_Data2009!Q305+Eurostat_Data2009!Q434)</f>
        <v>0.617334167709637</v>
      </c>
      <c r="T35" s="14">
        <f>(Eurostat_Data2009!R41+Eurostat_Data2009!R173+Eurostat_Data2009!R473)/(Eurostat_Data2009!R305+Eurostat_Data2009!R434)</f>
        <v>0.607130956347884</v>
      </c>
      <c r="U35" s="14">
        <f>(Eurostat_Data2009!S41+Eurostat_Data2009!S173+Eurostat_Data2009!S473)/(Eurostat_Data2009!S305+Eurostat_Data2009!S434)</f>
        <v>0.6246719160104987</v>
      </c>
      <c r="W35" s="15">
        <f t="shared" si="1"/>
        <v>-0.0010729028570120591</v>
      </c>
      <c r="X35" s="15">
        <f t="shared" si="2"/>
        <v>0.0710577138094367</v>
      </c>
      <c r="Y35" s="15">
        <f t="shared" si="3"/>
        <v>-0.1154216987227275</v>
      </c>
      <c r="Z35" s="15">
        <f t="shared" si="4"/>
        <v>0.010397664367019</v>
      </c>
      <c r="AA35" s="15">
        <f t="shared" si="5"/>
        <v>0.04029556380173016</v>
      </c>
      <c r="AB35" s="15">
        <f t="shared" si="6"/>
        <v>0.018522196212319708</v>
      </c>
      <c r="AC35" s="15">
        <f t="shared" si="7"/>
        <v>-0.03286085348810425</v>
      </c>
      <c r="AD35" s="15">
        <f t="shared" si="8"/>
        <v>0.025132809498358666</v>
      </c>
      <c r="AE35" s="15">
        <f t="shared" si="9"/>
        <v>-0.03351333305512666</v>
      </c>
      <c r="AF35" s="15">
        <f t="shared" si="10"/>
        <v>0.08009007989963701</v>
      </c>
      <c r="AG35" s="15">
        <f t="shared" si="11"/>
        <v>0.0644446882977272</v>
      </c>
      <c r="AH35" s="15">
        <f t="shared" si="12"/>
        <v>0.0359387138686631</v>
      </c>
      <c r="AI35" s="15">
        <f t="shared" si="13"/>
        <v>-0.03733710391208289</v>
      </c>
      <c r="AJ35" s="15">
        <f t="shared" si="14"/>
        <v>0.01661099844924252</v>
      </c>
      <c r="AK35" s="15">
        <f t="shared" si="15"/>
        <v>0.004683565299998471</v>
      </c>
      <c r="AL35" s="15">
        <f t="shared" si="16"/>
        <v>-0.01020321136175295</v>
      </c>
      <c r="AM35" s="15">
        <f t="shared" si="17"/>
        <v>0.017540959662614597</v>
      </c>
    </row>
    <row r="36" spans="1:39" s="16" customFormat="1" ht="13.5">
      <c r="A36" s="13" t="s">
        <v>56</v>
      </c>
      <c r="B36" s="13" t="s">
        <v>57</v>
      </c>
      <c r="C36" s="13"/>
      <c r="D36" s="14">
        <f>(Eurostat_Data2009!B42+Eurostat_Data2009!B174+Eurostat_Data2009!B474)/(Eurostat_Data2009!B306+Eurostat_Data2009!B435)</f>
        <v>0.33571752951861944</v>
      </c>
      <c r="E36" s="14">
        <f>(Eurostat_Data2009!C42+Eurostat_Data2009!C174+Eurostat_Data2009!C474)/(Eurostat_Data2009!C306+Eurostat_Data2009!C435)</f>
        <v>0.3454176023954657</v>
      </c>
      <c r="F36" s="14">
        <f>(Eurostat_Data2009!D42+Eurostat_Data2009!D174+Eurostat_Data2009!D474)/(Eurostat_Data2009!D306+Eurostat_Data2009!D435)</f>
        <v>0.33933410762679056</v>
      </c>
      <c r="G36" s="14">
        <f>(Eurostat_Data2009!E42+Eurostat_Data2009!E174+Eurostat_Data2009!E474)/(Eurostat_Data2009!E306+Eurostat_Data2009!E435)</f>
        <v>0.333009425711787</v>
      </c>
      <c r="H36" s="14">
        <f>(Eurostat_Data2009!F42+Eurostat_Data2009!F174+Eurostat_Data2009!F474)/(Eurostat_Data2009!F306+Eurostat_Data2009!F435)</f>
        <v>0.3465045592705167</v>
      </c>
      <c r="I36" s="14">
        <f>(Eurostat_Data2009!G42+Eurostat_Data2009!G174+Eurostat_Data2009!G474)/(Eurostat_Data2009!G306+Eurostat_Data2009!G435)</f>
        <v>0.3465818759936407</v>
      </c>
      <c r="J36" s="14">
        <f>(Eurostat_Data2009!H42+Eurostat_Data2009!H174+Eurostat_Data2009!H474)/(Eurostat_Data2009!H306+Eurostat_Data2009!H435)</f>
        <v>0.3331908222887274</v>
      </c>
      <c r="K36" s="14">
        <f>(Eurostat_Data2009!I42+Eurostat_Data2009!I174+Eurostat_Data2009!I474)/(Eurostat_Data2009!I306+Eurostat_Data2009!I435)</f>
        <v>0.35217447412569364</v>
      </c>
      <c r="L36" s="14">
        <f>(Eurostat_Data2009!J42+Eurostat_Data2009!J174+Eurostat_Data2009!J474)/(Eurostat_Data2009!J306+Eurostat_Data2009!J435)</f>
        <v>0.35241897044804577</v>
      </c>
      <c r="M36" s="14">
        <f>(Eurostat_Data2009!K42+Eurostat_Data2009!K174+Eurostat_Data2009!K474)/(Eurostat_Data2009!K306+Eurostat_Data2009!K435)</f>
        <v>0.374740097030442</v>
      </c>
      <c r="N36" s="14">
        <f>(Eurostat_Data2009!L42+Eurostat_Data2009!L174+Eurostat_Data2009!L474)/(Eurostat_Data2009!L306+Eurostat_Data2009!L435)</f>
        <v>0.42022226632268306</v>
      </c>
      <c r="O36" s="14">
        <f>(Eurostat_Data2009!M42+Eurostat_Data2009!M174+Eurostat_Data2009!M474)/(Eurostat_Data2009!M306+Eurostat_Data2009!M435)</f>
        <v>0.42622155369013537</v>
      </c>
      <c r="P36" s="14">
        <f>(Eurostat_Data2009!N42+Eurostat_Data2009!N174+Eurostat_Data2009!N474)/(Eurostat_Data2009!N306+Eurostat_Data2009!N435)</f>
        <v>0.4411149114298841</v>
      </c>
      <c r="Q36" s="14">
        <f>(Eurostat_Data2009!O42+Eurostat_Data2009!O174+Eurostat_Data2009!O474)/(Eurostat_Data2009!O306+Eurostat_Data2009!O435)</f>
        <v>0.46193865030674847</v>
      </c>
      <c r="R36" s="14">
        <f>(Eurostat_Data2009!P42+Eurostat_Data2009!P174+Eurostat_Data2009!P474)/(Eurostat_Data2009!P306+Eurostat_Data2009!P435)</f>
        <v>0.4577635534865677</v>
      </c>
      <c r="S36" s="14">
        <f>(Eurostat_Data2009!Q42+Eurostat_Data2009!Q174+Eurostat_Data2009!Q474)/(Eurostat_Data2009!Q306+Eurostat_Data2009!Q435)</f>
        <v>0.48222768917543263</v>
      </c>
      <c r="T36" s="14">
        <f>(Eurostat_Data2009!R42+Eurostat_Data2009!R174+Eurostat_Data2009!R474)/(Eurostat_Data2009!R306+Eurostat_Data2009!R435)</f>
        <v>0.47728595259339723</v>
      </c>
      <c r="U36" s="14">
        <f>(Eurostat_Data2009!S42+Eurostat_Data2009!S174+Eurostat_Data2009!S474)/(Eurostat_Data2009!S306+Eurostat_Data2009!S435)</f>
        <v>0.46847022821239054</v>
      </c>
      <c r="V36" s="11"/>
      <c r="W36" s="15">
        <f t="shared" si="1"/>
        <v>0.009700072876846266</v>
      </c>
      <c r="X36" s="15">
        <f t="shared" si="2"/>
        <v>-0.006083494768675146</v>
      </c>
      <c r="Y36" s="15">
        <f t="shared" si="3"/>
        <v>-0.006324681915003572</v>
      </c>
      <c r="Z36" s="15">
        <f t="shared" si="4"/>
        <v>0.013495133558729722</v>
      </c>
      <c r="AA36" s="15">
        <f t="shared" si="5"/>
        <v>7.731672312399906E-05</v>
      </c>
      <c r="AB36" s="15">
        <f t="shared" si="6"/>
        <v>-0.013391053704913336</v>
      </c>
      <c r="AC36" s="15">
        <f t="shared" si="7"/>
        <v>0.018983651836966264</v>
      </c>
      <c r="AD36" s="15">
        <f t="shared" si="8"/>
        <v>0.0002444963223521279</v>
      </c>
      <c r="AE36" s="15">
        <f t="shared" si="9"/>
        <v>0.02232112658239621</v>
      </c>
      <c r="AF36" s="15">
        <f t="shared" si="10"/>
        <v>0.04548216929224108</v>
      </c>
      <c r="AG36" s="15">
        <f t="shared" si="11"/>
        <v>0.005999287367452311</v>
      </c>
      <c r="AH36" s="15">
        <f t="shared" si="12"/>
        <v>0.014893357739748758</v>
      </c>
      <c r="AI36" s="15">
        <f t="shared" si="13"/>
        <v>0.02082373887686434</v>
      </c>
      <c r="AJ36" s="15">
        <f t="shared" si="14"/>
        <v>-0.004175096820180746</v>
      </c>
      <c r="AK36" s="15">
        <f t="shared" si="15"/>
        <v>0.024464135688864908</v>
      </c>
      <c r="AL36" s="15">
        <f t="shared" si="16"/>
        <v>-0.004941736582035394</v>
      </c>
      <c r="AM36" s="15">
        <f t="shared" si="17"/>
        <v>-0.008815724381006695</v>
      </c>
    </row>
    <row r="37" spans="1:39" ht="13.5">
      <c r="A37" s="13" t="s">
        <v>54</v>
      </c>
      <c r="B37" s="13" t="s">
        <v>55</v>
      </c>
      <c r="C37" s="13"/>
      <c r="D37" s="14">
        <f>(Eurostat_Data2009!B43+Eurostat_Data2009!B175+Eurostat_Data2009!B475)/(Eurostat_Data2009!B307+Eurostat_Data2009!B436)</f>
        <v>0.3757900717278602</v>
      </c>
      <c r="E37" s="14">
        <f>(Eurostat_Data2009!C43+Eurostat_Data2009!C175+Eurostat_Data2009!C475)/(Eurostat_Data2009!C307+Eurostat_Data2009!C436)</f>
        <v>0.3786157671598004</v>
      </c>
      <c r="F37" s="14">
        <f>(Eurostat_Data2009!D43+Eurostat_Data2009!D175+Eurostat_Data2009!D475)/(Eurostat_Data2009!D307+Eurostat_Data2009!D436)</f>
        <v>0.3697079629965536</v>
      </c>
      <c r="G37" s="14">
        <f>(Eurostat_Data2009!E43+Eurostat_Data2009!E175+Eurostat_Data2009!E475)/(Eurostat_Data2009!E307+Eurostat_Data2009!E436)</f>
        <v>0.38366307541625855</v>
      </c>
      <c r="H37" s="14">
        <f>(Eurostat_Data2009!F43+Eurostat_Data2009!F175+Eurostat_Data2009!F475)/(Eurostat_Data2009!F307+Eurostat_Data2009!F436)</f>
        <v>0.3948812064872629</v>
      </c>
      <c r="I37" s="14">
        <f>(Eurostat_Data2009!G43+Eurostat_Data2009!G175+Eurostat_Data2009!G475)/(Eurostat_Data2009!G307+Eurostat_Data2009!G436)</f>
        <v>0.4101281024819856</v>
      </c>
      <c r="J37" s="14">
        <f>(Eurostat_Data2009!H43+Eurostat_Data2009!H175+Eurostat_Data2009!H475)/(Eurostat_Data2009!H307+Eurostat_Data2009!H436)</f>
        <v>0.4132978309881054</v>
      </c>
      <c r="K37" s="14">
        <f>(Eurostat_Data2009!I43+Eurostat_Data2009!I175+Eurostat_Data2009!I475)/(Eurostat_Data2009!I307+Eurostat_Data2009!I436)</f>
        <v>0.4145755793012366</v>
      </c>
      <c r="L37" s="14">
        <f>(Eurostat_Data2009!J43+Eurostat_Data2009!J175+Eurostat_Data2009!J475)/(Eurostat_Data2009!J307+Eurostat_Data2009!J436)</f>
        <v>0.40663205493217214</v>
      </c>
      <c r="M37" s="14">
        <f>(Eurostat_Data2009!K43+Eurostat_Data2009!K175+Eurostat_Data2009!K475)/(Eurostat_Data2009!K307+Eurostat_Data2009!K436)</f>
        <v>0.45711384325245713</v>
      </c>
      <c r="N37" s="14">
        <f>(Eurostat_Data2009!L43+Eurostat_Data2009!L175+Eurostat_Data2009!L475)/(Eurostat_Data2009!L307+Eurostat_Data2009!L436)</f>
        <v>0.45587860022796484</v>
      </c>
      <c r="O37" s="14">
        <f>(Eurostat_Data2009!M43+Eurostat_Data2009!M175+Eurostat_Data2009!M475)/(Eurostat_Data2009!M307+Eurostat_Data2009!M436)</f>
        <v>0.44006720824769174</v>
      </c>
      <c r="P37" s="14">
        <f>(Eurostat_Data2009!N43+Eurostat_Data2009!N175+Eurostat_Data2009!N475)/(Eurostat_Data2009!N307+Eurostat_Data2009!N436)</f>
        <v>0.45523454175700434</v>
      </c>
      <c r="Q37" s="14">
        <f>(Eurostat_Data2009!O43+Eurostat_Data2009!O175+Eurostat_Data2009!O475)/(Eurostat_Data2009!O307+Eurostat_Data2009!O436)</f>
        <v>0.4459056355646791</v>
      </c>
      <c r="R37" s="14">
        <f>(Eurostat_Data2009!P43+Eurostat_Data2009!P175+Eurostat_Data2009!P475)/(Eurostat_Data2009!P307+Eurostat_Data2009!P436)</f>
        <v>0.4392089726564375</v>
      </c>
      <c r="S37" s="14">
        <f>(Eurostat_Data2009!Q43+Eurostat_Data2009!Q175+Eurostat_Data2009!Q475)/(Eurostat_Data2009!Q307+Eurostat_Data2009!Q436)</f>
        <v>0.43812629612626447</v>
      </c>
      <c r="T37" s="14">
        <f>(Eurostat_Data2009!R43+Eurostat_Data2009!R175+Eurostat_Data2009!R475)/(Eurostat_Data2009!R307+Eurostat_Data2009!R436)</f>
        <v>0.44161489701395806</v>
      </c>
      <c r="U37" s="14">
        <f>(Eurostat_Data2009!S43+Eurostat_Data2009!S175+Eurostat_Data2009!S475)/(Eurostat_Data2009!S307+Eurostat_Data2009!S436)</f>
        <v>0.4500338193887342</v>
      </c>
      <c r="W37" s="15">
        <f t="shared" si="1"/>
        <v>0.0028256954319401673</v>
      </c>
      <c r="X37" s="15">
        <f t="shared" si="2"/>
        <v>-0.008907804163246769</v>
      </c>
      <c r="Y37" s="15">
        <f t="shared" si="3"/>
        <v>0.01395511241970493</v>
      </c>
      <c r="Z37" s="15">
        <f t="shared" si="4"/>
        <v>0.011218131071004334</v>
      </c>
      <c r="AA37" s="15">
        <f t="shared" si="5"/>
        <v>0.015246895994722731</v>
      </c>
      <c r="AB37" s="15">
        <f t="shared" si="6"/>
        <v>0.0031697285061197955</v>
      </c>
      <c r="AC37" s="15">
        <f t="shared" si="7"/>
        <v>0.0012777483131312106</v>
      </c>
      <c r="AD37" s="15">
        <f t="shared" si="8"/>
        <v>-0.00794352436906448</v>
      </c>
      <c r="AE37" s="15">
        <f t="shared" si="9"/>
        <v>0.05048178832028499</v>
      </c>
      <c r="AF37" s="15">
        <f t="shared" si="10"/>
        <v>-0.001235243024492294</v>
      </c>
      <c r="AG37" s="15">
        <f t="shared" si="11"/>
        <v>-0.015811391980273093</v>
      </c>
      <c r="AH37" s="15">
        <f t="shared" si="12"/>
        <v>0.015167333509312597</v>
      </c>
      <c r="AI37" s="15">
        <f t="shared" si="13"/>
        <v>-0.009328906192325237</v>
      </c>
      <c r="AJ37" s="15">
        <f t="shared" si="14"/>
        <v>-0.006696662908241613</v>
      </c>
      <c r="AK37" s="15">
        <f t="shared" si="15"/>
        <v>-0.0010826765301730212</v>
      </c>
      <c r="AL37" s="15">
        <f t="shared" si="16"/>
        <v>0.0034886008876935937</v>
      </c>
      <c r="AM37" s="15">
        <f t="shared" si="17"/>
        <v>0.00841892237477615</v>
      </c>
    </row>
    <row r="38" spans="1:38" ht="13.5">
      <c r="A38" s="13"/>
      <c r="B38" s="13"/>
      <c r="C38" s="13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</row>
    <row r="39" spans="1:39" ht="13.5">
      <c r="A39" s="13"/>
      <c r="B39" s="13" t="s">
        <v>66</v>
      </c>
      <c r="C39" s="13"/>
      <c r="D39" s="14">
        <f>D16</f>
        <v>0.43529945640690726</v>
      </c>
      <c r="E39" s="14">
        <f aca="true" t="shared" si="18" ref="E39:T39">E16</f>
        <v>0.4399704015792252</v>
      </c>
      <c r="F39" s="14">
        <f t="shared" si="18"/>
        <v>0.4478653429549686</v>
      </c>
      <c r="G39" s="14">
        <f t="shared" si="18"/>
        <v>0.4600726915266514</v>
      </c>
      <c r="H39" s="14">
        <f t="shared" si="18"/>
        <v>0.4644174435650899</v>
      </c>
      <c r="I39" s="14">
        <f t="shared" si="18"/>
        <v>0.4721140463833717</v>
      </c>
      <c r="J39" s="14">
        <f t="shared" si="18"/>
        <v>0.47244232390683755</v>
      </c>
      <c r="K39" s="14">
        <f t="shared" si="18"/>
        <v>0.47451185071688246</v>
      </c>
      <c r="L39" s="14">
        <f t="shared" si="18"/>
        <v>0.47623727587980386</v>
      </c>
      <c r="M39" s="14">
        <f t="shared" si="18"/>
        <v>0.4770597816037509</v>
      </c>
      <c r="N39" s="14">
        <f t="shared" si="18"/>
        <v>0.47532255169800786</v>
      </c>
      <c r="O39" s="14">
        <f t="shared" si="18"/>
        <v>0.4764786748109763</v>
      </c>
      <c r="P39" s="14">
        <f t="shared" si="18"/>
        <v>0.4707507455879579</v>
      </c>
      <c r="Q39" s="14">
        <f t="shared" si="18"/>
        <v>0.4695349545593002</v>
      </c>
      <c r="R39" s="14">
        <f t="shared" si="18"/>
        <v>0.48178630508536285</v>
      </c>
      <c r="S39" s="14">
        <f t="shared" si="18"/>
        <v>0.48988482655806853</v>
      </c>
      <c r="T39" s="14">
        <f t="shared" si="18"/>
        <v>0.4896496441960528</v>
      </c>
      <c r="U39" s="14">
        <f>U16</f>
        <v>0.4827272349354227</v>
      </c>
      <c r="W39" s="15">
        <f>E39-D39</f>
        <v>0.00467094517231792</v>
      </c>
      <c r="X39" s="15">
        <f aca="true" t="shared" si="19" ref="X39:AJ40">F39-E39</f>
        <v>0.007894941375743425</v>
      </c>
      <c r="Y39" s="15">
        <f t="shared" si="19"/>
        <v>0.012207348571682819</v>
      </c>
      <c r="Z39" s="15">
        <f t="shared" si="19"/>
        <v>0.004344752038438482</v>
      </c>
      <c r="AA39" s="15">
        <f t="shared" si="19"/>
        <v>0.0076966028182817725</v>
      </c>
      <c r="AB39" s="15">
        <f t="shared" si="19"/>
        <v>0.0003282775234658697</v>
      </c>
      <c r="AC39" s="15">
        <f t="shared" si="19"/>
        <v>0.0020695268100449082</v>
      </c>
      <c r="AD39" s="15">
        <f t="shared" si="19"/>
        <v>0.0017254251629214012</v>
      </c>
      <c r="AE39" s="15">
        <f t="shared" si="19"/>
        <v>0.0008225057239470424</v>
      </c>
      <c r="AF39" s="15">
        <f t="shared" si="19"/>
        <v>-0.001737229905743043</v>
      </c>
      <c r="AG39" s="15">
        <f t="shared" si="19"/>
        <v>0.0011561231129684213</v>
      </c>
      <c r="AH39" s="15">
        <f t="shared" si="19"/>
        <v>-0.005727929223018402</v>
      </c>
      <c r="AI39" s="15">
        <f t="shared" si="19"/>
        <v>-0.0012157910286576534</v>
      </c>
      <c r="AJ39" s="15">
        <f t="shared" si="19"/>
        <v>0.012251350526062632</v>
      </c>
      <c r="AK39" s="15">
        <f aca="true" t="shared" si="20" ref="AK39:AM40">S39-R39</f>
        <v>0.008098521472705678</v>
      </c>
      <c r="AL39" s="15">
        <f t="shared" si="20"/>
        <v>-0.00023518236201575116</v>
      </c>
      <c r="AM39" s="15">
        <f t="shared" si="20"/>
        <v>-0.006922409260630091</v>
      </c>
    </row>
    <row r="40" spans="1:39" ht="13.5">
      <c r="A40" s="13"/>
      <c r="B40" s="13" t="s">
        <v>67</v>
      </c>
      <c r="C40" s="13"/>
      <c r="D40" s="14">
        <f>((SUM(Eurostat_Data2009!B12:B43)-Eurostat_Data2009!B22-Eurostat_Data2009!B35)+(SUM(Eurostat_Data2009!B144:B175)-Eurostat_Data2009!B154-Eurostat_Data2009!B167)+(SUM(Eurostat_Data2009!B444:B475)-Eurostat_Data2009!B454-Eurostat_Data2009!B467))/(SUM(Eurostat_Data2009!B276:B307)-Eurostat_Data2009!B286-Eurostat_Data2009!B299+(SUM(Eurostat_Data2009!B405:B436)-Eurostat_Data2009!B415-Eurostat_Data2009!B428))</f>
        <v>0.4335232044743275</v>
      </c>
      <c r="E40" s="14">
        <f>((SUM(Eurostat_Data2009!C12:C43)-Eurostat_Data2009!C22-Eurostat_Data2009!C35)+(SUM(Eurostat_Data2009!C144:C175)-Eurostat_Data2009!C154-Eurostat_Data2009!C167)+(SUM(Eurostat_Data2009!C444:C475)-Eurostat_Data2009!C454-Eurostat_Data2009!C467))/(SUM(Eurostat_Data2009!C276:C307)-Eurostat_Data2009!C286-Eurostat_Data2009!C299+(SUM(Eurostat_Data2009!C405:C436)-Eurostat_Data2009!C415-Eurostat_Data2009!C428))</f>
        <v>0.43824850123427767</v>
      </c>
      <c r="F40" s="14">
        <f>((SUM(Eurostat_Data2009!D12:D43)-Eurostat_Data2009!D22-Eurostat_Data2009!D35)+(SUM(Eurostat_Data2009!D144:D175)-Eurostat_Data2009!D154-Eurostat_Data2009!D167)+(SUM(Eurostat_Data2009!D444:D475)-Eurostat_Data2009!D454-Eurostat_Data2009!D467))/(SUM(Eurostat_Data2009!D276:D307)-Eurostat_Data2009!D286-Eurostat_Data2009!D299+(SUM(Eurostat_Data2009!D405:D436)-Eurostat_Data2009!D415-Eurostat_Data2009!D428))</f>
        <v>0.4456110175463743</v>
      </c>
      <c r="G40" s="14">
        <f>((SUM(Eurostat_Data2009!E12:E43)-Eurostat_Data2009!E22-Eurostat_Data2009!E35)+(SUM(Eurostat_Data2009!E144:E175)-Eurostat_Data2009!E154-Eurostat_Data2009!E167)+(SUM(Eurostat_Data2009!E444:E475)-Eurostat_Data2009!E454-Eurostat_Data2009!E467))/(SUM(Eurostat_Data2009!E276:E307)-Eurostat_Data2009!E286-Eurostat_Data2009!E299+(SUM(Eurostat_Data2009!E405:E436)-Eurostat_Data2009!E415-Eurostat_Data2009!E428))</f>
        <v>0.45708011076100447</v>
      </c>
      <c r="H40" s="14">
        <f>((SUM(Eurostat_Data2009!F12:F43)-Eurostat_Data2009!F22-Eurostat_Data2009!F35)+(SUM(Eurostat_Data2009!F144:F175)-Eurostat_Data2009!F154-Eurostat_Data2009!F167)+(SUM(Eurostat_Data2009!F444:F475)-Eurostat_Data2009!F454-Eurostat_Data2009!F467))/(SUM(Eurostat_Data2009!F276:F307)-Eurostat_Data2009!F286-Eurostat_Data2009!F299+(SUM(Eurostat_Data2009!F405:F436)-Eurostat_Data2009!F415-Eurostat_Data2009!F428))</f>
        <v>0.4612120080538132</v>
      </c>
      <c r="I40" s="14">
        <f>((SUM(Eurostat_Data2009!G12:G43)-Eurostat_Data2009!G22-Eurostat_Data2009!G35)+(SUM(Eurostat_Data2009!G144:G175)-Eurostat_Data2009!G154-Eurostat_Data2009!G167)+(SUM(Eurostat_Data2009!G444:G475)-Eurostat_Data2009!G454-Eurostat_Data2009!G467))/(SUM(Eurostat_Data2009!G276:G307)-Eurostat_Data2009!G286-Eurostat_Data2009!G299+(SUM(Eurostat_Data2009!G405:G436)-Eurostat_Data2009!G415-Eurostat_Data2009!G428))</f>
        <v>0.46845154534062283</v>
      </c>
      <c r="J40" s="14">
        <f>((SUM(Eurostat_Data2009!H12:H43)-Eurostat_Data2009!H22-Eurostat_Data2009!H35)+(SUM(Eurostat_Data2009!H144:H175)-Eurostat_Data2009!H154-Eurostat_Data2009!H167)+(SUM(Eurostat_Data2009!H444:H475)-Eurostat_Data2009!H454-Eurostat_Data2009!H467))/(SUM(Eurostat_Data2009!H276:H307)-Eurostat_Data2009!H286-Eurostat_Data2009!H299+(SUM(Eurostat_Data2009!H405:H436)-Eurostat_Data2009!H415-Eurostat_Data2009!H428))</f>
        <v>0.4679805804189907</v>
      </c>
      <c r="K40" s="14">
        <f>((SUM(Eurostat_Data2009!I12:I43)-Eurostat_Data2009!I22-Eurostat_Data2009!I35)+(SUM(Eurostat_Data2009!I144:I175)-Eurostat_Data2009!I154-Eurostat_Data2009!I167)+(SUM(Eurostat_Data2009!I444:I475)-Eurostat_Data2009!I454-Eurostat_Data2009!I467))/(SUM(Eurostat_Data2009!I276:I307)-Eurostat_Data2009!I286-Eurostat_Data2009!I299+(SUM(Eurostat_Data2009!I405:I436)-Eurostat_Data2009!I415-Eurostat_Data2009!I428))</f>
        <v>0.47013277075378723</v>
      </c>
      <c r="L40" s="14">
        <f>((SUM(Eurostat_Data2009!J12:J43)-Eurostat_Data2009!J22-Eurostat_Data2009!J35)+(SUM(Eurostat_Data2009!J144:J175)-Eurostat_Data2009!J154-Eurostat_Data2009!J167)+(SUM(Eurostat_Data2009!J444:J475)-Eurostat_Data2009!J454-Eurostat_Data2009!J467))/(SUM(Eurostat_Data2009!J276:J307)-Eurostat_Data2009!J286-Eurostat_Data2009!J299+(SUM(Eurostat_Data2009!J405:J436)-Eurostat_Data2009!J415-Eurostat_Data2009!J428))</f>
        <v>0.47135625092746436</v>
      </c>
      <c r="M40" s="14">
        <f>((SUM(Eurostat_Data2009!K12:K43)-Eurostat_Data2009!K22-Eurostat_Data2009!K35)+(SUM(Eurostat_Data2009!K144:K175)-Eurostat_Data2009!K154-Eurostat_Data2009!K167)+(SUM(Eurostat_Data2009!K444:K475)-Eurostat_Data2009!K454-Eurostat_Data2009!K467))/(SUM(Eurostat_Data2009!K276:K307)-Eurostat_Data2009!K286-Eurostat_Data2009!K299+(SUM(Eurostat_Data2009!K405:K436)-Eurostat_Data2009!K415-Eurostat_Data2009!K428))</f>
        <v>0.47252374164467476</v>
      </c>
      <c r="N40" s="14">
        <f>((SUM(Eurostat_Data2009!L12:L43)-Eurostat_Data2009!L22-Eurostat_Data2009!L35)+(SUM(Eurostat_Data2009!L144:L175)-Eurostat_Data2009!L154-Eurostat_Data2009!L167)+(SUM(Eurostat_Data2009!L444:L475)-Eurostat_Data2009!L454-Eurostat_Data2009!L467))/(SUM(Eurostat_Data2009!L276:L307)-Eurostat_Data2009!L286-Eurostat_Data2009!L299+(SUM(Eurostat_Data2009!L405:L436)-Eurostat_Data2009!L415-Eurostat_Data2009!L428))</f>
        <v>0.4727373707533235</v>
      </c>
      <c r="O40" s="14">
        <f>((SUM(Eurostat_Data2009!M12:M43)-Eurostat_Data2009!M22-Eurostat_Data2009!M35)+(SUM(Eurostat_Data2009!M144:M175)-Eurostat_Data2009!M154-Eurostat_Data2009!M167)+(SUM(Eurostat_Data2009!M444:M475)-Eurostat_Data2009!M454-Eurostat_Data2009!M467))/(SUM(Eurostat_Data2009!M276:M307)-Eurostat_Data2009!M286-Eurostat_Data2009!M299+(SUM(Eurostat_Data2009!M405:M436)-Eurostat_Data2009!M415-Eurostat_Data2009!M428))</f>
        <v>0.47402577899559417</v>
      </c>
      <c r="P40" s="14">
        <f>((SUM(Eurostat_Data2009!N12:N43)-Eurostat_Data2009!N22-Eurostat_Data2009!N35)+(SUM(Eurostat_Data2009!N144:N175)-Eurostat_Data2009!N154-Eurostat_Data2009!N167)+(SUM(Eurostat_Data2009!N444:N475)-Eurostat_Data2009!N454-Eurostat_Data2009!N467))/(SUM(Eurostat_Data2009!N276:N307)-Eurostat_Data2009!N286-Eurostat_Data2009!N299+(SUM(Eurostat_Data2009!N405:N436)-Eurostat_Data2009!N415-Eurostat_Data2009!N428))</f>
        <v>0.4695815892929738</v>
      </c>
      <c r="Q40" s="14">
        <f>((SUM(Eurostat_Data2009!O12:O43)-Eurostat_Data2009!O22-Eurostat_Data2009!O35)+(SUM(Eurostat_Data2009!O144:O175)-Eurostat_Data2009!O154-Eurostat_Data2009!O167)+(SUM(Eurostat_Data2009!O444:O475)-Eurostat_Data2009!O454-Eurostat_Data2009!O467))/(SUM(Eurostat_Data2009!O276:O307)-Eurostat_Data2009!O286-Eurostat_Data2009!O299+(SUM(Eurostat_Data2009!O405:O436)-Eurostat_Data2009!O415-Eurostat_Data2009!O428))</f>
        <v>0.46936545746819064</v>
      </c>
      <c r="R40" s="14">
        <f>((SUM(Eurostat_Data2009!P12:P43)-Eurostat_Data2009!P22-Eurostat_Data2009!P35)+(SUM(Eurostat_Data2009!P144:P175)-Eurostat_Data2009!P154-Eurostat_Data2009!P167)+(SUM(Eurostat_Data2009!P444:P475)-Eurostat_Data2009!P454-Eurostat_Data2009!P467))/(SUM(Eurostat_Data2009!P276:P307)-Eurostat_Data2009!P286-Eurostat_Data2009!P299+(SUM(Eurostat_Data2009!P405:P436)-Eurostat_Data2009!P415-Eurostat_Data2009!P428))</f>
        <v>0.48084497654045255</v>
      </c>
      <c r="S40" s="14">
        <f>((SUM(Eurostat_Data2009!Q12:Q43)-Eurostat_Data2009!Q22-Eurostat_Data2009!Q35)+(SUM(Eurostat_Data2009!Q144:Q175)-Eurostat_Data2009!Q154-Eurostat_Data2009!Q167)+(SUM(Eurostat_Data2009!Q444:Q475)-Eurostat_Data2009!Q454-Eurostat_Data2009!Q467))/(SUM(Eurostat_Data2009!Q276:Q307)-Eurostat_Data2009!Q286-Eurostat_Data2009!Q299+(SUM(Eurostat_Data2009!Q405:Q436)-Eurostat_Data2009!Q415-Eurostat_Data2009!Q428))</f>
        <v>0.4894219539005874</v>
      </c>
      <c r="T40" s="14">
        <f>((SUM(Eurostat_Data2009!R12:R43)-Eurostat_Data2009!R22-Eurostat_Data2009!R35)+(SUM(Eurostat_Data2009!R144:R175)-Eurostat_Data2009!R154-Eurostat_Data2009!R167)+(SUM(Eurostat_Data2009!R444:R475)-Eurostat_Data2009!R454-Eurostat_Data2009!R467))/(SUM(Eurostat_Data2009!R276:R307)-Eurostat_Data2009!R286-Eurostat_Data2009!R299+(SUM(Eurostat_Data2009!R405:R436)-Eurostat_Data2009!R415-Eurostat_Data2009!R428))</f>
        <v>0.4884742041712404</v>
      </c>
      <c r="U40" s="14">
        <f>((SUM(Eurostat_Data2009!S12:S43)-Eurostat_Data2009!S22-Eurostat_Data2009!S35)+(SUM(Eurostat_Data2009!S144:S175)-Eurostat_Data2009!S154-Eurostat_Data2009!S167)+(SUM(Eurostat_Data2009!S444:S475)-Eurostat_Data2009!S454-Eurostat_Data2009!S467))/(SUM(Eurostat_Data2009!S276:S307)-Eurostat_Data2009!S286-Eurostat_Data2009!S299+(SUM(Eurostat_Data2009!S405:S436)-Eurostat_Data2009!S415-Eurostat_Data2009!S428))</f>
        <v>0.48133977728811694</v>
      </c>
      <c r="W40" s="15">
        <f>E40-D40</f>
        <v>0.004725296759950148</v>
      </c>
      <c r="X40" s="15">
        <f t="shared" si="19"/>
        <v>0.007362516312096612</v>
      </c>
      <c r="Y40" s="15">
        <f t="shared" si="19"/>
        <v>0.011469093214630188</v>
      </c>
      <c r="Z40" s="15">
        <f t="shared" si="19"/>
        <v>0.004131897292808717</v>
      </c>
      <c r="AA40" s="15">
        <f t="shared" si="19"/>
        <v>0.00723953728680965</v>
      </c>
      <c r="AB40" s="15">
        <f t="shared" si="19"/>
        <v>-0.0004709649216321221</v>
      </c>
      <c r="AC40" s="15">
        <f t="shared" si="19"/>
        <v>0.002152190334796522</v>
      </c>
      <c r="AD40" s="15">
        <f t="shared" si="19"/>
        <v>0.0012234801736771272</v>
      </c>
      <c r="AE40" s="15">
        <f t="shared" si="19"/>
        <v>0.0011674907172103954</v>
      </c>
      <c r="AF40" s="15">
        <f t="shared" si="19"/>
        <v>0.00021362910864874962</v>
      </c>
      <c r="AG40" s="15">
        <f t="shared" si="19"/>
        <v>0.0012884082422706666</v>
      </c>
      <c r="AH40" s="15">
        <f t="shared" si="19"/>
        <v>-0.004444189702620394</v>
      </c>
      <c r="AI40" s="15">
        <f t="shared" si="19"/>
        <v>-0.00021613182478313897</v>
      </c>
      <c r="AJ40" s="15">
        <f t="shared" si="19"/>
        <v>0.011479519072261912</v>
      </c>
      <c r="AK40" s="15">
        <f t="shared" si="20"/>
        <v>0.008576977360134852</v>
      </c>
      <c r="AL40" s="15">
        <f t="shared" si="20"/>
        <v>-0.000947749729347025</v>
      </c>
      <c r="AM40" s="15">
        <f t="shared" si="20"/>
        <v>-0.007134426883123435</v>
      </c>
    </row>
    <row r="41" spans="1:39" ht="13.5">
      <c r="A41" s="13"/>
      <c r="B41" s="13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spans="1:39" ht="14.25" thickBot="1">
      <c r="A42" s="22"/>
      <c r="B42" s="22"/>
      <c r="C42" s="22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  <row r="43" spans="1:39" ht="13.5">
      <c r="A43" s="13"/>
      <c r="B43" s="13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</row>
    <row r="44" ht="14.25" thickBot="1"/>
    <row r="45" spans="2:21" ht="13.5">
      <c r="B45" s="24"/>
      <c r="C45" s="24"/>
      <c r="D45" s="12">
        <v>1990</v>
      </c>
      <c r="E45" s="12">
        <v>2007</v>
      </c>
      <c r="F45" s="12" t="s">
        <v>68</v>
      </c>
      <c r="U45" s="15">
        <f>MIN(U6:U38)</f>
        <v>0.22550921435499516</v>
      </c>
    </row>
    <row r="46" spans="1:21" ht="15">
      <c r="A46" s="13"/>
      <c r="B46" s="25" t="str">
        <f>B6</f>
        <v>Austria</v>
      </c>
      <c r="C46" s="25"/>
      <c r="D46" s="21">
        <f>D6</f>
        <v>0.5071198897565456</v>
      </c>
      <c r="E46" s="21">
        <f>U6</f>
        <v>0.605350008685079</v>
      </c>
      <c r="F46" s="26">
        <f aca="true" t="shared" si="21" ref="F46:F76">E46-D46</f>
        <v>0.0982301189285334</v>
      </c>
      <c r="N46" s="15"/>
      <c r="O46" s="15"/>
      <c r="P46" s="15"/>
      <c r="U46" s="54">
        <f>MAX(U6:U37)</f>
        <v>1.074235807860262</v>
      </c>
    </row>
    <row r="47" spans="1:16" ht="13.5">
      <c r="A47" s="13"/>
      <c r="B47" s="25" t="str">
        <f aca="true" t="shared" si="22" ref="B47:B55">B7</f>
        <v>Belgium</v>
      </c>
      <c r="C47" s="25"/>
      <c r="D47" s="21">
        <f aca="true" t="shared" si="23" ref="D47:D55">D7</f>
        <v>0.3924321025328044</v>
      </c>
      <c r="E47" s="21">
        <f aca="true" t="shared" si="24" ref="E47:E55">U7</f>
        <v>0.5153101282386809</v>
      </c>
      <c r="F47" s="26">
        <f t="shared" si="21"/>
        <v>0.12287802570587653</v>
      </c>
      <c r="N47" s="15"/>
      <c r="O47" s="15"/>
      <c r="P47" s="15"/>
    </row>
    <row r="48" spans="1:16" ht="13.5">
      <c r="A48" s="13"/>
      <c r="B48" s="25" t="str">
        <f t="shared" si="22"/>
        <v>Bulgaria</v>
      </c>
      <c r="C48" s="25"/>
      <c r="D48" s="21">
        <f t="shared" si="23"/>
        <v>0.5602297423160509</v>
      </c>
      <c r="E48" s="21">
        <f t="shared" si="24"/>
        <v>0.4453155625245002</v>
      </c>
      <c r="F48" s="26">
        <f t="shared" si="21"/>
        <v>-0.11491417979155072</v>
      </c>
      <c r="N48" s="15"/>
      <c r="O48" s="15"/>
      <c r="P48" s="15"/>
    </row>
    <row r="49" spans="1:16" ht="13.5">
      <c r="A49" s="38"/>
      <c r="B49" s="25" t="str">
        <f t="shared" si="22"/>
        <v>Switzerland</v>
      </c>
      <c r="C49" s="25"/>
      <c r="D49" s="21">
        <f t="shared" si="23"/>
        <v>0.7618110236220472</v>
      </c>
      <c r="E49" s="21">
        <f t="shared" si="24"/>
        <v>0.8682476943346509</v>
      </c>
      <c r="F49" s="26">
        <f t="shared" si="21"/>
        <v>0.10643667071260365</v>
      </c>
      <c r="N49" s="15"/>
      <c r="O49" s="15"/>
      <c r="P49" s="15"/>
    </row>
    <row r="50" spans="1:16" ht="13.5">
      <c r="A50" s="13"/>
      <c r="B50" s="25" t="str">
        <f t="shared" si="22"/>
        <v>Cyprus</v>
      </c>
      <c r="C50" s="25"/>
      <c r="D50" s="21">
        <f>D10</f>
        <v>0.32945736434108525</v>
      </c>
      <c r="E50" s="21">
        <f t="shared" si="24"/>
        <v>0.3624567474048443</v>
      </c>
      <c r="F50" s="26">
        <f t="shared" si="21"/>
        <v>0.03299938306375905</v>
      </c>
      <c r="N50" s="15"/>
      <c r="O50" s="15"/>
      <c r="P50" s="15"/>
    </row>
    <row r="51" spans="1:16" ht="13.5">
      <c r="A51" s="13"/>
      <c r="B51" s="25" t="str">
        <f t="shared" si="22"/>
        <v>Czech Republic</v>
      </c>
      <c r="C51" s="25"/>
      <c r="D51" s="21">
        <f t="shared" si="23"/>
        <v>0.46001051586142433</v>
      </c>
      <c r="E51" s="21">
        <f t="shared" si="24"/>
        <v>0.46560877428388076</v>
      </c>
      <c r="F51" s="26">
        <f t="shared" si="21"/>
        <v>0.005598258422456426</v>
      </c>
      <c r="N51" s="15"/>
      <c r="O51" s="15"/>
      <c r="P51" s="15"/>
    </row>
    <row r="52" spans="1:16" ht="13.5">
      <c r="A52" s="13"/>
      <c r="B52" s="25" t="str">
        <f t="shared" si="22"/>
        <v>Germany</v>
      </c>
      <c r="C52" s="25"/>
      <c r="D52" s="21">
        <f t="shared" si="23"/>
        <v>0.434857913922623</v>
      </c>
      <c r="E52" s="21">
        <f t="shared" si="24"/>
        <v>0.4267901949430612</v>
      </c>
      <c r="F52" s="26">
        <f t="shared" si="21"/>
        <v>-0.008067718979561822</v>
      </c>
      <c r="N52" s="15"/>
      <c r="O52" s="15"/>
      <c r="P52" s="15"/>
    </row>
    <row r="53" spans="1:16" ht="13.5">
      <c r="A53" s="13"/>
      <c r="B53" s="25" t="str">
        <f t="shared" si="22"/>
        <v>Denmark</v>
      </c>
      <c r="C53" s="25"/>
      <c r="D53" s="21">
        <f t="shared" si="23"/>
        <v>0.6241992882562277</v>
      </c>
      <c r="E53" s="21">
        <f t="shared" si="24"/>
        <v>0.6833757113451991</v>
      </c>
      <c r="F53" s="26">
        <f t="shared" si="21"/>
        <v>0.05917642308897142</v>
      </c>
      <c r="N53" s="15"/>
      <c r="O53" s="15"/>
      <c r="P53" s="15"/>
    </row>
    <row r="54" spans="1:16" ht="13.5">
      <c r="A54" s="13"/>
      <c r="B54" s="25" t="str">
        <f t="shared" si="22"/>
        <v>Estonia</v>
      </c>
      <c r="C54" s="25"/>
      <c r="D54" s="21">
        <f t="shared" si="23"/>
        <v>0.5057154661892301</v>
      </c>
      <c r="E54" s="21">
        <f t="shared" si="24"/>
        <v>0.4484341252699784</v>
      </c>
      <c r="F54" s="26">
        <f t="shared" si="21"/>
        <v>-0.057281340919251744</v>
      </c>
      <c r="N54" s="15"/>
      <c r="O54" s="15"/>
      <c r="P54" s="15"/>
    </row>
    <row r="55" spans="1:16" ht="13.5">
      <c r="A55" s="13"/>
      <c r="B55" s="25" t="str">
        <f t="shared" si="22"/>
        <v>Spain</v>
      </c>
      <c r="C55" s="25"/>
      <c r="D55" s="21">
        <f t="shared" si="23"/>
        <v>0.36772375756849107</v>
      </c>
      <c r="E55" s="21">
        <f t="shared" si="24"/>
        <v>0.44947965420406366</v>
      </c>
      <c r="F55" s="26">
        <f t="shared" si="21"/>
        <v>0.08175589663557259</v>
      </c>
      <c r="N55" s="15"/>
      <c r="O55" s="15"/>
      <c r="P55" s="15"/>
    </row>
    <row r="56" spans="1:16" ht="13.5">
      <c r="A56" s="13"/>
      <c r="B56" s="25" t="str">
        <f aca="true" t="shared" si="25" ref="B56:B76">B17</f>
        <v>Finland</v>
      </c>
      <c r="C56" s="25"/>
      <c r="D56" s="21">
        <f aca="true" t="shared" si="26" ref="D56:D76">D17</f>
        <v>0.6912350597609562</v>
      </c>
      <c r="E56" s="21">
        <f aca="true" t="shared" si="27" ref="E56:E75">U17</f>
        <v>0.7483703902134119</v>
      </c>
      <c r="F56" s="26">
        <f t="shared" si="21"/>
        <v>0.05713533045245567</v>
      </c>
      <c r="N56" s="15"/>
      <c r="O56" s="15"/>
      <c r="P56" s="15"/>
    </row>
    <row r="57" spans="1:16" ht="13.5">
      <c r="A57" s="13"/>
      <c r="B57" s="25" t="str">
        <f t="shared" si="25"/>
        <v>France</v>
      </c>
      <c r="C57" s="25"/>
      <c r="D57" s="21">
        <f t="shared" si="26"/>
        <v>0.34935844025995666</v>
      </c>
      <c r="E57" s="21">
        <f t="shared" si="27"/>
        <v>0.3310516490354698</v>
      </c>
      <c r="F57" s="26">
        <f t="shared" si="21"/>
        <v>-0.018306791224486862</v>
      </c>
      <c r="N57" s="15"/>
      <c r="O57" s="15"/>
      <c r="P57" s="15"/>
    </row>
    <row r="58" spans="1:16" ht="13.5">
      <c r="A58" s="13"/>
      <c r="B58" s="25" t="str">
        <f t="shared" si="25"/>
        <v>Greece</v>
      </c>
      <c r="C58" s="25"/>
      <c r="D58" s="21">
        <f t="shared" si="26"/>
        <v>0.3292725374173338</v>
      </c>
      <c r="E58" s="21">
        <f t="shared" si="27"/>
        <v>0.340016146393972</v>
      </c>
      <c r="F58" s="26">
        <f t="shared" si="21"/>
        <v>0.010743608976638175</v>
      </c>
      <c r="N58" s="15"/>
      <c r="O58" s="15"/>
      <c r="P58" s="15"/>
    </row>
    <row r="59" spans="1:16" ht="13.5">
      <c r="A59" s="13"/>
      <c r="B59" s="25" t="str">
        <f t="shared" si="25"/>
        <v>Hungary</v>
      </c>
      <c r="C59" s="25"/>
      <c r="D59" s="21">
        <f t="shared" si="26"/>
        <v>0.49264224983649446</v>
      </c>
      <c r="E59" s="21">
        <f t="shared" si="27"/>
        <v>0.5211750671040859</v>
      </c>
      <c r="F59" s="26">
        <f t="shared" si="21"/>
        <v>0.028532817267591437</v>
      </c>
      <c r="N59" s="15"/>
      <c r="O59" s="15"/>
      <c r="P59" s="15"/>
    </row>
    <row r="60" spans="1:16" ht="13.5">
      <c r="A60" s="13"/>
      <c r="B60" s="25" t="str">
        <f t="shared" si="25"/>
        <v>Ireland</v>
      </c>
      <c r="C60" s="25"/>
      <c r="D60" s="21">
        <f t="shared" si="26"/>
        <v>0.3855581318317324</v>
      </c>
      <c r="E60" s="21">
        <f t="shared" si="27"/>
        <v>0.46015260703688005</v>
      </c>
      <c r="F60" s="26">
        <f t="shared" si="21"/>
        <v>0.07459447520514767</v>
      </c>
      <c r="N60" s="15"/>
      <c r="O60" s="15"/>
      <c r="P60" s="15"/>
    </row>
    <row r="61" spans="1:16" ht="13.5">
      <c r="A61" s="13"/>
      <c r="B61" s="25" t="str">
        <f t="shared" si="25"/>
        <v>Iceland</v>
      </c>
      <c r="C61" s="25"/>
      <c r="D61" s="21">
        <f t="shared" si="26"/>
        <v>0.33853006681514475</v>
      </c>
      <c r="E61" s="21">
        <f t="shared" si="27"/>
        <v>0.22550921435499516</v>
      </c>
      <c r="F61" s="26">
        <f t="shared" si="21"/>
        <v>-0.11302085246014959</v>
      </c>
      <c r="N61" s="15"/>
      <c r="O61" s="15"/>
      <c r="P61" s="15"/>
    </row>
    <row r="62" spans="1:16" ht="13.5">
      <c r="A62" s="13"/>
      <c r="B62" s="25" t="str">
        <f t="shared" si="25"/>
        <v>Italy</v>
      </c>
      <c r="C62" s="25"/>
      <c r="D62" s="21">
        <f t="shared" si="26"/>
        <v>0.3876463003372347</v>
      </c>
      <c r="E62" s="21">
        <f t="shared" si="27"/>
        <v>0.5183620230374957</v>
      </c>
      <c r="F62" s="26">
        <f t="shared" si="21"/>
        <v>0.130715722700261</v>
      </c>
      <c r="N62" s="15"/>
      <c r="O62" s="15"/>
      <c r="P62" s="15"/>
    </row>
    <row r="63" spans="1:16" ht="13.5">
      <c r="A63" s="13"/>
      <c r="B63" s="25" t="str">
        <f t="shared" si="25"/>
        <v>Lithuania</v>
      </c>
      <c r="C63" s="25"/>
      <c r="D63" s="21">
        <f t="shared" si="26"/>
        <v>0.7441860465116279</v>
      </c>
      <c r="E63" s="21">
        <f t="shared" si="27"/>
        <v>0.9262948207171314</v>
      </c>
      <c r="F63" s="26">
        <f t="shared" si="21"/>
        <v>0.18210877420550353</v>
      </c>
      <c r="N63" s="15"/>
      <c r="O63" s="15"/>
      <c r="P63" s="15"/>
    </row>
    <row r="64" spans="1:16" ht="13.5">
      <c r="A64" s="13"/>
      <c r="B64" s="25" t="str">
        <f t="shared" si="25"/>
        <v>Luxembourg</v>
      </c>
      <c r="C64" s="25"/>
      <c r="D64" s="21">
        <f t="shared" si="26"/>
        <v>0.25396825396825395</v>
      </c>
      <c r="E64" s="21">
        <f t="shared" si="27"/>
        <v>0.5836431226765799</v>
      </c>
      <c r="F64" s="26">
        <f t="shared" si="21"/>
        <v>0.32967486870832596</v>
      </c>
      <c r="N64" s="15"/>
      <c r="O64" s="15"/>
      <c r="P64" s="15"/>
    </row>
    <row r="65" spans="1:16" ht="13.5">
      <c r="A65" s="13"/>
      <c r="B65" s="25" t="str">
        <f t="shared" si="25"/>
        <v>Latvia</v>
      </c>
      <c r="C65" s="27"/>
      <c r="D65" s="21">
        <f t="shared" si="26"/>
        <v>0.7465733449985419</v>
      </c>
      <c r="E65" s="21">
        <f t="shared" si="27"/>
        <v>0.8416912487708947</v>
      </c>
      <c r="F65" s="26">
        <f t="shared" si="21"/>
        <v>0.09511790377235285</v>
      </c>
      <c r="N65" s="15"/>
      <c r="O65" s="15"/>
      <c r="P65" s="15"/>
    </row>
    <row r="66" spans="1:16" ht="13.5">
      <c r="A66" s="13"/>
      <c r="B66" s="25" t="str">
        <f t="shared" si="25"/>
        <v>Malta</v>
      </c>
      <c r="C66" s="25"/>
      <c r="D66" s="21">
        <f t="shared" si="26"/>
        <v>0.2950310559006211</v>
      </c>
      <c r="E66" s="21">
        <f t="shared" si="27"/>
        <v>0.29668674698795183</v>
      </c>
      <c r="F66" s="26">
        <f>E66-D66</f>
        <v>0.001655691087330713</v>
      </c>
      <c r="N66" s="15"/>
      <c r="O66" s="15"/>
      <c r="P66" s="15"/>
    </row>
    <row r="67" spans="1:16" ht="13.5">
      <c r="A67" s="13"/>
      <c r="B67" s="25" t="str">
        <f t="shared" si="25"/>
        <v>Netherlands</v>
      </c>
      <c r="C67" s="25"/>
      <c r="D67" s="21">
        <f t="shared" si="26"/>
        <v>0.4355455414447631</v>
      </c>
      <c r="E67" s="21">
        <f t="shared" si="27"/>
        <v>0.5808009659891327</v>
      </c>
      <c r="F67" s="26">
        <f t="shared" si="21"/>
        <v>0.14525542454436957</v>
      </c>
      <c r="N67" s="15"/>
      <c r="O67" s="15"/>
      <c r="P67" s="15"/>
    </row>
    <row r="68" spans="1:16" ht="13.5">
      <c r="A68" s="34"/>
      <c r="B68" s="27" t="str">
        <f t="shared" si="25"/>
        <v>Norway</v>
      </c>
      <c r="C68" s="27"/>
      <c r="D68" s="28">
        <f t="shared" si="26"/>
        <v>0.8271604938271605</v>
      </c>
      <c r="E68" s="28">
        <f t="shared" si="27"/>
        <v>1.074235807860262</v>
      </c>
      <c r="F68" s="29">
        <f t="shared" si="21"/>
        <v>0.24707531403310157</v>
      </c>
      <c r="N68" s="15"/>
      <c r="O68" s="15"/>
      <c r="P68" s="15"/>
    </row>
    <row r="69" spans="1:16" ht="13.5">
      <c r="A69" s="13"/>
      <c r="B69" s="25" t="str">
        <f t="shared" si="25"/>
        <v>Poland</v>
      </c>
      <c r="C69" s="25"/>
      <c r="D69" s="21">
        <f t="shared" si="26"/>
        <v>0.5451990632318501</v>
      </c>
      <c r="E69" s="21">
        <f t="shared" si="27"/>
        <v>0.5020490826781034</v>
      </c>
      <c r="F69" s="26">
        <f t="shared" si="21"/>
        <v>-0.043149980553746636</v>
      </c>
      <c r="N69" s="15"/>
      <c r="O69" s="15"/>
      <c r="P69" s="15"/>
    </row>
    <row r="70" spans="1:16" ht="13.5">
      <c r="A70" s="13"/>
      <c r="B70" s="25" t="str">
        <f t="shared" si="25"/>
        <v>Portugal</v>
      </c>
      <c r="C70" s="25"/>
      <c r="D70" s="21">
        <f t="shared" si="26"/>
        <v>0.39010223048327136</v>
      </c>
      <c r="E70" s="21">
        <f t="shared" si="27"/>
        <v>0.47737933121500986</v>
      </c>
      <c r="F70" s="26">
        <f t="shared" si="21"/>
        <v>0.0872771007317385</v>
      </c>
      <c r="N70" s="15"/>
      <c r="O70" s="15"/>
      <c r="P70" s="15"/>
    </row>
    <row r="71" spans="1:16" ht="13.5">
      <c r="A71" s="13"/>
      <c r="B71" s="25" t="str">
        <f t="shared" si="25"/>
        <v>Romania</v>
      </c>
      <c r="C71" s="25"/>
      <c r="D71" s="21">
        <f t="shared" si="26"/>
        <v>0.16624328488735268</v>
      </c>
      <c r="E71" s="21">
        <f t="shared" si="27"/>
        <v>0.4977215189873418</v>
      </c>
      <c r="F71" s="26">
        <f t="shared" si="21"/>
        <v>0.3314782340999891</v>
      </c>
      <c r="N71" s="15"/>
      <c r="O71" s="15"/>
      <c r="P71" s="15"/>
    </row>
    <row r="72" spans="1:16" ht="13.5">
      <c r="A72" s="13"/>
      <c r="B72" s="25" t="str">
        <f t="shared" si="25"/>
        <v>Sweden</v>
      </c>
      <c r="C72" s="25"/>
      <c r="D72" s="21">
        <f t="shared" si="26"/>
        <v>0.887911247130834</v>
      </c>
      <c r="E72" s="21">
        <f t="shared" si="27"/>
        <v>0.9321050835892187</v>
      </c>
      <c r="F72" s="26">
        <f t="shared" si="21"/>
        <v>0.044193836458384705</v>
      </c>
      <c r="N72" s="15"/>
      <c r="O72" s="15"/>
      <c r="P72" s="15"/>
    </row>
    <row r="73" spans="1:16" ht="13.5">
      <c r="A73" s="13"/>
      <c r="B73" s="25" t="str">
        <f t="shared" si="25"/>
        <v>Slovenia</v>
      </c>
      <c r="C73" s="25"/>
      <c r="D73" s="21">
        <f t="shared" si="26"/>
        <v>0.38721804511278196</v>
      </c>
      <c r="E73" s="21">
        <f t="shared" si="27"/>
        <v>0.4376119402985075</v>
      </c>
      <c r="F73" s="26">
        <f t="shared" si="21"/>
        <v>0.05039389518572551</v>
      </c>
      <c r="N73" s="15"/>
      <c r="O73" s="15"/>
      <c r="P73" s="15"/>
    </row>
    <row r="74" spans="1:16" ht="13.5">
      <c r="A74" s="13"/>
      <c r="B74" s="25" t="str">
        <f t="shared" si="25"/>
        <v>Slovakia</v>
      </c>
      <c r="C74" s="25"/>
      <c r="D74" s="21">
        <f t="shared" si="26"/>
        <v>0.4703660662405578</v>
      </c>
      <c r="E74" s="21">
        <f t="shared" si="27"/>
        <v>0.6246719160104987</v>
      </c>
      <c r="F74" s="26">
        <f t="shared" si="21"/>
        <v>0.15430584976994083</v>
      </c>
      <c r="N74" s="15"/>
      <c r="O74" s="15"/>
      <c r="P74" s="15"/>
    </row>
    <row r="75" spans="1:16" ht="13.5">
      <c r="A75" s="13"/>
      <c r="B75" s="25" t="str">
        <f t="shared" si="25"/>
        <v>Turkey</v>
      </c>
      <c r="C75" s="25"/>
      <c r="D75" s="21">
        <f t="shared" si="26"/>
        <v>0.33571752951861944</v>
      </c>
      <c r="E75" s="21">
        <f t="shared" si="27"/>
        <v>0.46847022821239054</v>
      </c>
      <c r="F75" s="26">
        <f t="shared" si="21"/>
        <v>0.1327526986937711</v>
      </c>
      <c r="O75" s="15"/>
      <c r="P75" s="15"/>
    </row>
    <row r="76" spans="1:16" ht="13.5">
      <c r="A76" s="13"/>
      <c r="B76" s="25" t="str">
        <f t="shared" si="25"/>
        <v>United Kingdom</v>
      </c>
      <c r="C76" s="30"/>
      <c r="D76" s="21">
        <f t="shared" si="26"/>
        <v>0.3757900717278602</v>
      </c>
      <c r="E76" s="21">
        <f>U37</f>
        <v>0.4500338193887342</v>
      </c>
      <c r="F76" s="26">
        <f t="shared" si="21"/>
        <v>0.074243747660874</v>
      </c>
      <c r="O76" s="15"/>
      <c r="P76" s="15"/>
    </row>
    <row r="77" spans="1:16" ht="13.5">
      <c r="A77" s="13"/>
      <c r="B77" s="25"/>
      <c r="C77" s="30"/>
      <c r="D77" s="21"/>
      <c r="E77" s="21"/>
      <c r="F77" s="26"/>
      <c r="O77" s="15"/>
      <c r="P77" s="15"/>
    </row>
    <row r="78" spans="2:16" ht="13.5">
      <c r="B78" s="25" t="s">
        <v>66</v>
      </c>
      <c r="C78" s="25"/>
      <c r="D78" s="21">
        <f>D39</f>
        <v>0.43529945640690726</v>
      </c>
      <c r="E78" s="21">
        <f>U39</f>
        <v>0.4827272349354227</v>
      </c>
      <c r="F78" s="21">
        <f>E78-D78</f>
        <v>0.04742777852851543</v>
      </c>
      <c r="O78" s="15"/>
      <c r="P78" s="15"/>
    </row>
    <row r="79" spans="2:16" ht="13.5">
      <c r="B79" s="25" t="s">
        <v>67</v>
      </c>
      <c r="C79" s="25"/>
      <c r="D79" s="21">
        <f>D40</f>
        <v>0.4335232044743275</v>
      </c>
      <c r="E79" s="21">
        <f>U40</f>
        <v>0.48133977728811694</v>
      </c>
      <c r="F79" s="21">
        <f>E79-D79</f>
        <v>0.047816572813789426</v>
      </c>
      <c r="O79" s="15"/>
      <c r="P79" s="15"/>
    </row>
    <row r="80" spans="2:16" ht="13.5">
      <c r="B80" s="25" t="s">
        <v>158</v>
      </c>
      <c r="C80" s="25"/>
      <c r="D80" s="21"/>
      <c r="E80" s="21"/>
      <c r="F80" s="26"/>
      <c r="O80" s="15"/>
      <c r="P80" s="15"/>
    </row>
    <row r="81" spans="2:16" ht="14.25" thickBot="1">
      <c r="B81" s="31" t="s">
        <v>159</v>
      </c>
      <c r="C81" s="31"/>
      <c r="D81" s="32"/>
      <c r="E81" s="32"/>
      <c r="F81" s="33"/>
      <c r="O81" s="15"/>
      <c r="P81" s="15"/>
    </row>
    <row r="82" spans="2:6" ht="13.5">
      <c r="B82" s="25"/>
      <c r="C82" s="25"/>
      <c r="D82" s="21"/>
      <c r="E82" s="21"/>
      <c r="F82" s="26"/>
    </row>
    <row r="83" spans="2:6" ht="13.5">
      <c r="B83" s="25"/>
      <c r="C83" s="25"/>
      <c r="D83" s="21"/>
      <c r="E83" s="21"/>
      <c r="F83" s="26"/>
    </row>
    <row r="84" spans="2:5" ht="14.25" thickBot="1">
      <c r="B84" s="47"/>
      <c r="C84" s="47"/>
      <c r="D84" s="47"/>
      <c r="E84" s="47"/>
    </row>
    <row r="85" spans="2:5" ht="13.5">
      <c r="B85" s="51"/>
      <c r="C85" s="52">
        <v>1990</v>
      </c>
      <c r="D85" s="52">
        <v>2007</v>
      </c>
      <c r="E85" s="53" t="s">
        <v>68</v>
      </c>
    </row>
    <row r="86" spans="2:5" ht="13.5">
      <c r="B86" s="25"/>
      <c r="C86" s="43"/>
      <c r="D86" s="43"/>
      <c r="E86" s="49"/>
    </row>
    <row r="87" spans="2:5" ht="13.5">
      <c r="B87" s="25" t="s">
        <v>45</v>
      </c>
      <c r="C87" s="43">
        <v>0.16624328488735268</v>
      </c>
      <c r="D87" s="43">
        <v>0.4977215189873418</v>
      </c>
      <c r="E87" s="49">
        <v>0.3314782340999891</v>
      </c>
    </row>
    <row r="88" spans="2:5" ht="13.5">
      <c r="B88" s="25" t="s">
        <v>65</v>
      </c>
      <c r="C88" s="43">
        <v>0.25396825396825395</v>
      </c>
      <c r="D88" s="43">
        <v>0.5836431226765799</v>
      </c>
      <c r="E88" s="49">
        <v>0.32967486870832596</v>
      </c>
    </row>
    <row r="89" spans="2:5" ht="13.5">
      <c r="B89" s="25" t="s">
        <v>30</v>
      </c>
      <c r="C89" s="43">
        <v>0.7441860465116279</v>
      </c>
      <c r="D89" s="43">
        <v>0.9262948207171314</v>
      </c>
      <c r="E89" s="49">
        <v>0.18210877420550353</v>
      </c>
    </row>
    <row r="90" spans="2:5" ht="13.5">
      <c r="B90" s="25" t="s">
        <v>49</v>
      </c>
      <c r="C90" s="43">
        <v>0.4703660662405578</v>
      </c>
      <c r="D90" s="43">
        <v>0.6246719160104987</v>
      </c>
      <c r="E90" s="49">
        <v>0.15430584976994083</v>
      </c>
    </row>
    <row r="91" spans="2:5" ht="14.25" customHeight="1">
      <c r="B91" s="25" t="s">
        <v>37</v>
      </c>
      <c r="C91" s="43">
        <v>0.4355455414447631</v>
      </c>
      <c r="D91" s="43">
        <v>0.5808009659891327</v>
      </c>
      <c r="E91" s="49">
        <v>0.14525542454436957</v>
      </c>
    </row>
    <row r="92" spans="2:5" ht="13.5">
      <c r="B92" s="25" t="s">
        <v>57</v>
      </c>
      <c r="C92" s="43">
        <v>0.33571752951861944</v>
      </c>
      <c r="D92" s="43">
        <v>0.46847022821239054</v>
      </c>
      <c r="E92" s="49">
        <v>0.1327526986937711</v>
      </c>
    </row>
    <row r="93" spans="2:5" ht="13.5">
      <c r="B93" s="25" t="s">
        <v>24</v>
      </c>
      <c r="C93" s="43">
        <v>0.3876463003372347</v>
      </c>
      <c r="D93" s="43">
        <v>0.5183620230374957</v>
      </c>
      <c r="E93" s="49">
        <v>0.130715722700261</v>
      </c>
    </row>
    <row r="94" spans="2:5" ht="13.5">
      <c r="B94" s="25" t="s">
        <v>5</v>
      </c>
      <c r="C94" s="43">
        <v>0.3924321025328044</v>
      </c>
      <c r="D94" s="43">
        <v>0.5153101282386809</v>
      </c>
      <c r="E94" s="49">
        <v>0.12287802570587653</v>
      </c>
    </row>
    <row r="95" spans="2:5" ht="13.5">
      <c r="B95" s="25" t="s">
        <v>63</v>
      </c>
      <c r="C95" s="43">
        <v>0.7618110236220472</v>
      </c>
      <c r="D95" s="43">
        <v>0.8682476943346509</v>
      </c>
      <c r="E95" s="49">
        <v>0.10643667071260365</v>
      </c>
    </row>
    <row r="96" spans="2:5" ht="13.5">
      <c r="B96" s="25" t="s">
        <v>39</v>
      </c>
      <c r="C96" s="43">
        <v>0.5071198897565456</v>
      </c>
      <c r="D96" s="43">
        <v>0.605350008685079</v>
      </c>
      <c r="E96" s="49">
        <v>0.0982301189285334</v>
      </c>
    </row>
    <row r="97" spans="2:5" ht="13.5">
      <c r="B97" s="25" t="s">
        <v>28</v>
      </c>
      <c r="C97" s="43">
        <v>0.7465733449985419</v>
      </c>
      <c r="D97" s="43">
        <v>0.8416912487708947</v>
      </c>
      <c r="E97" s="49">
        <v>0.09511790377235285</v>
      </c>
    </row>
    <row r="98" spans="2:5" ht="13.5">
      <c r="B98" s="25" t="s">
        <v>43</v>
      </c>
      <c r="C98" s="43">
        <v>0.39010223048327136</v>
      </c>
      <c r="D98" s="43">
        <v>0.47737933121500986</v>
      </c>
      <c r="E98" s="49">
        <v>0.0872771007317385</v>
      </c>
    </row>
    <row r="99" spans="2:5" ht="13.5">
      <c r="B99" s="25" t="s">
        <v>20</v>
      </c>
      <c r="C99" s="43">
        <v>0.36772375756849107</v>
      </c>
      <c r="D99" s="43">
        <v>0.44947965420406366</v>
      </c>
      <c r="E99" s="49">
        <v>0.08175589663557259</v>
      </c>
    </row>
    <row r="100" spans="2:5" ht="13.5">
      <c r="B100" s="25" t="s">
        <v>16</v>
      </c>
      <c r="C100" s="43">
        <v>0.3855581318317324</v>
      </c>
      <c r="D100" s="43">
        <v>0.46015260703688005</v>
      </c>
      <c r="E100" s="49">
        <v>0.07459447520514767</v>
      </c>
    </row>
    <row r="101" spans="2:5" ht="13.5">
      <c r="B101" s="25" t="s">
        <v>55</v>
      </c>
      <c r="C101" s="43">
        <v>0.3757900717278602</v>
      </c>
      <c r="D101" s="43">
        <v>0.4500338193887342</v>
      </c>
      <c r="E101" s="49">
        <v>0.074243747660874</v>
      </c>
    </row>
    <row r="102" spans="2:5" ht="13.5">
      <c r="B102" s="25" t="s">
        <v>11</v>
      </c>
      <c r="C102" s="43">
        <v>0.6241992882562277</v>
      </c>
      <c r="D102" s="43">
        <v>0.6833757113451991</v>
      </c>
      <c r="E102" s="49">
        <v>0.05917642308897142</v>
      </c>
    </row>
    <row r="103" spans="2:5" ht="13.5">
      <c r="B103" s="25" t="s">
        <v>51</v>
      </c>
      <c r="C103" s="43">
        <v>0.6912350597609562</v>
      </c>
      <c r="D103" s="43">
        <v>0.7483703902134119</v>
      </c>
      <c r="E103" s="49">
        <v>0.05713533045245567</v>
      </c>
    </row>
    <row r="104" spans="2:5" ht="13.5">
      <c r="B104" s="25" t="s">
        <v>47</v>
      </c>
      <c r="C104" s="43">
        <v>0.38721804511278196</v>
      </c>
      <c r="D104" s="43">
        <v>0.4376119402985075</v>
      </c>
      <c r="E104" s="49">
        <v>0.05039389518572551</v>
      </c>
    </row>
    <row r="105" spans="3:5" ht="13.5">
      <c r="C105" s="45"/>
      <c r="D105" s="49"/>
      <c r="E105" s="49"/>
    </row>
    <row r="106" spans="2:5" ht="13.5">
      <c r="B106" s="11" t="s">
        <v>67</v>
      </c>
      <c r="C106" s="45">
        <v>0.4335232044743275</v>
      </c>
      <c r="D106" s="49">
        <v>0.48133977728811694</v>
      </c>
      <c r="E106" s="49">
        <v>0.047816572813789426</v>
      </c>
    </row>
    <row r="107" spans="2:5" ht="13.5">
      <c r="B107" s="25" t="s">
        <v>66</v>
      </c>
      <c r="C107" s="43">
        <v>0.43529945640690726</v>
      </c>
      <c r="D107" s="43">
        <v>0.4827272349354227</v>
      </c>
      <c r="E107" s="49">
        <v>0.04742777852851543</v>
      </c>
    </row>
    <row r="108" spans="2:5" ht="13.5">
      <c r="B108" s="25"/>
      <c r="C108" s="43"/>
      <c r="D108" s="43"/>
      <c r="E108" s="49"/>
    </row>
    <row r="109" spans="2:5" ht="13.5">
      <c r="B109" s="25" t="s">
        <v>53</v>
      </c>
      <c r="C109" s="43">
        <v>0.887911247130834</v>
      </c>
      <c r="D109" s="43">
        <v>0.9321050835892187</v>
      </c>
      <c r="E109" s="49">
        <v>0.044193836458384705</v>
      </c>
    </row>
    <row r="110" spans="2:5" ht="13.5">
      <c r="B110" s="25" t="s">
        <v>26</v>
      </c>
      <c r="C110" s="43">
        <v>0.32945736434108525</v>
      </c>
      <c r="D110" s="43">
        <v>0.3624567474048443</v>
      </c>
      <c r="E110" s="49">
        <v>0.03299938306375905</v>
      </c>
    </row>
    <row r="111" spans="2:5" ht="13.5">
      <c r="B111" s="25" t="s">
        <v>33</v>
      </c>
      <c r="C111" s="43">
        <v>0.49264224983649446</v>
      </c>
      <c r="D111" s="43">
        <v>0.5211750671040859</v>
      </c>
      <c r="E111" s="49">
        <v>0.028532817267591437</v>
      </c>
    </row>
    <row r="112" spans="2:5" ht="13.5">
      <c r="B112" s="25" t="s">
        <v>18</v>
      </c>
      <c r="C112" s="43">
        <v>0.3292725374173338</v>
      </c>
      <c r="D112" s="43">
        <v>0.340016146393972</v>
      </c>
      <c r="E112" s="49">
        <v>0.010743608976638175</v>
      </c>
    </row>
    <row r="113" spans="2:5" ht="13.5">
      <c r="B113" s="25" t="s">
        <v>9</v>
      </c>
      <c r="C113" s="43">
        <v>0.46001051586142433</v>
      </c>
      <c r="D113" s="43">
        <v>0.46560877428388076</v>
      </c>
      <c r="E113" s="49">
        <v>0.005598258422456426</v>
      </c>
    </row>
    <row r="114" spans="2:5" ht="13.5">
      <c r="B114" s="25" t="s">
        <v>35</v>
      </c>
      <c r="C114" s="43">
        <v>0.2950310559006211</v>
      </c>
      <c r="D114" s="43">
        <v>0.29668674698795183</v>
      </c>
      <c r="E114" s="49">
        <v>0.001655691087330713</v>
      </c>
    </row>
    <row r="115" spans="2:5" ht="13.5">
      <c r="B115" s="25" t="s">
        <v>64</v>
      </c>
      <c r="C115" s="43">
        <v>0.434857913922623</v>
      </c>
      <c r="D115" s="43">
        <v>0.4267901949430612</v>
      </c>
      <c r="E115" s="49">
        <v>-0.008067718979561822</v>
      </c>
    </row>
    <row r="116" spans="2:5" ht="13.5">
      <c r="B116" s="25" t="s">
        <v>22</v>
      </c>
      <c r="C116" s="43">
        <v>0.34935844025995666</v>
      </c>
      <c r="D116" s="43">
        <v>0.3310516490354698</v>
      </c>
      <c r="E116" s="49">
        <v>-0.018306791224486862</v>
      </c>
    </row>
    <row r="117" spans="2:5" ht="13.5">
      <c r="B117" s="25" t="s">
        <v>41</v>
      </c>
      <c r="C117" s="43">
        <v>0.5451990632318501</v>
      </c>
      <c r="D117" s="43">
        <v>0.5020490826781034</v>
      </c>
      <c r="E117" s="49">
        <v>-0.043149980553746636</v>
      </c>
    </row>
    <row r="118" spans="2:5" ht="13.5">
      <c r="B118" s="25" t="s">
        <v>14</v>
      </c>
      <c r="C118" s="43">
        <v>0.5057154661892301</v>
      </c>
      <c r="D118" s="43">
        <v>0.4484341252699784</v>
      </c>
      <c r="E118" s="49">
        <v>-0.057281340919251744</v>
      </c>
    </row>
    <row r="119" spans="2:5" ht="13.5">
      <c r="B119" s="25" t="s">
        <v>59</v>
      </c>
      <c r="C119" s="43">
        <v>0.33853006681514475</v>
      </c>
      <c r="D119" s="43">
        <v>0.22550921435499516</v>
      </c>
      <c r="E119" s="49">
        <v>-0.11302085246014959</v>
      </c>
    </row>
    <row r="120" spans="2:5" ht="13.5">
      <c r="B120" s="25" t="s">
        <v>7</v>
      </c>
      <c r="C120" s="43">
        <v>0.5602297423160509</v>
      </c>
      <c r="D120" s="43">
        <v>0.4453155625245002</v>
      </c>
      <c r="E120" s="49">
        <v>-0.11491417979155072</v>
      </c>
    </row>
    <row r="121" spans="2:5" ht="13.5">
      <c r="B121" s="25"/>
      <c r="C121" s="43"/>
      <c r="D121" s="43"/>
      <c r="E121" s="44"/>
    </row>
  </sheetData>
  <conditionalFormatting sqref="D6:U37">
    <cfRule type="cellIs" priority="1" dxfId="1" operator="greaterThan" stopIfTrue="1">
      <formula>1</formula>
    </cfRule>
  </conditionalFormatting>
  <printOptions/>
  <pageMargins left="0.75" right="0.75" top="1" bottom="1" header="0.5" footer="0.5"/>
  <pageSetup horizontalDpi="600" verticalDpi="600" orientation="landscape" paperSize="9" scale="54" r:id="rId3"/>
  <rowBreaks count="1" manualBreakCount="1">
    <brk id="44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4"/>
  <sheetViews>
    <sheetView zoomScale="75" zoomScaleNormal="75" workbookViewId="0" topLeftCell="A22">
      <selection activeCell="B39" sqref="B39"/>
    </sheetView>
  </sheetViews>
  <sheetFormatPr defaultColWidth="9.140625" defaultRowHeight="12.75"/>
  <cols>
    <col min="1" max="1" width="5.00390625" style="11" customWidth="1"/>
    <col min="2" max="2" width="26.57421875" style="11" bestFit="1" customWidth="1"/>
    <col min="3" max="3" width="6.57421875" style="11" customWidth="1"/>
    <col min="4" max="4" width="8.57421875" style="11" customWidth="1"/>
    <col min="5" max="5" width="7.28125" style="11" customWidth="1"/>
    <col min="6" max="6" width="6.28125" style="11" bestFit="1" customWidth="1"/>
    <col min="7" max="11" width="7.28125" style="11" customWidth="1"/>
    <col min="12" max="12" width="6.28125" style="11" bestFit="1" customWidth="1"/>
    <col min="13" max="20" width="7.28125" style="11" customWidth="1"/>
    <col min="21" max="21" width="8.00390625" style="11" customWidth="1"/>
    <col min="22" max="16384" width="9.140625" style="11" customWidth="1"/>
  </cols>
  <sheetData>
    <row r="1" ht="13.5">
      <c r="A1" s="10" t="s">
        <v>167</v>
      </c>
    </row>
    <row r="2" ht="14.25" thickBot="1"/>
    <row r="3" spans="1:21" ht="13.5">
      <c r="A3" s="12"/>
      <c r="B3" s="12"/>
      <c r="C3" s="12" t="s">
        <v>0</v>
      </c>
      <c r="D3" s="12">
        <v>1990</v>
      </c>
      <c r="E3" s="12">
        <v>1991</v>
      </c>
      <c r="F3" s="12">
        <v>1992</v>
      </c>
      <c r="G3" s="12">
        <v>1993</v>
      </c>
      <c r="H3" s="12">
        <v>1994</v>
      </c>
      <c r="I3" s="12">
        <v>1995</v>
      </c>
      <c r="J3" s="12">
        <v>1996</v>
      </c>
      <c r="K3" s="12">
        <v>1997</v>
      </c>
      <c r="L3" s="12">
        <v>1998</v>
      </c>
      <c r="M3" s="12">
        <v>1999</v>
      </c>
      <c r="N3" s="12">
        <v>2000</v>
      </c>
      <c r="O3" s="12">
        <v>2001</v>
      </c>
      <c r="P3" s="12">
        <v>2002</v>
      </c>
      <c r="Q3" s="12">
        <v>2003</v>
      </c>
      <c r="R3" s="12">
        <v>2004</v>
      </c>
      <c r="S3" s="12">
        <v>2005</v>
      </c>
      <c r="T3" s="12">
        <v>2006</v>
      </c>
      <c r="U3" s="12">
        <v>2007</v>
      </c>
    </row>
    <row r="4" spans="1:20" ht="13.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3.5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1" ht="13.5">
      <c r="A6" s="13" t="s">
        <v>38</v>
      </c>
      <c r="B6" s="13" t="s">
        <v>39</v>
      </c>
      <c r="C6" s="13"/>
      <c r="D6" s="14">
        <f>(Eurostat_Data2009!B56+Eurostat_Data2009!B188+Eurostat_Data2009!B444)/(Eurostat_Data2009!B320+Eurostat_Data2009!B405)</f>
        <v>0.5155223880597015</v>
      </c>
      <c r="E6" s="14">
        <f>(Eurostat_Data2009!C56+Eurostat_Data2009!C188+Eurostat_Data2009!C444)/(Eurostat_Data2009!C320+Eurostat_Data2009!C405)</f>
        <v>0.5157657657657657</v>
      </c>
      <c r="F6" s="14">
        <f>(Eurostat_Data2009!D56+Eurostat_Data2009!D188+Eurostat_Data2009!D444)/(Eurostat_Data2009!D320+Eurostat_Data2009!D405)</f>
        <v>0.5371323529411764</v>
      </c>
      <c r="G6" s="14">
        <f>(Eurostat_Data2009!E56+Eurostat_Data2009!E188+Eurostat_Data2009!E444)/(Eurostat_Data2009!E320+Eurostat_Data2009!E405)</f>
        <v>0.5686773255813954</v>
      </c>
      <c r="H6" s="14">
        <f>(Eurostat_Data2009!F56+Eurostat_Data2009!F188+Eurostat_Data2009!F444)/(Eurostat_Data2009!F320+Eurostat_Data2009!F405)</f>
        <v>0.5813464235624124</v>
      </c>
      <c r="I6" s="14">
        <f>(Eurostat_Data2009!G56+Eurostat_Data2009!G188+Eurostat_Data2009!G444)/(Eurostat_Data2009!G320+Eurostat_Data2009!G405)</f>
        <v>0.5926395939086294</v>
      </c>
      <c r="J6" s="14">
        <f>(Eurostat_Data2009!H56+Eurostat_Data2009!H188+Eurostat_Data2009!H444)/(Eurostat_Data2009!H320+Eurostat_Data2009!H405)</f>
        <v>0.5888529886914378</v>
      </c>
      <c r="K6" s="14">
        <f>(Eurostat_Data2009!I56+Eurostat_Data2009!I188+Eurostat_Data2009!I444)/(Eurostat_Data2009!I320+Eurostat_Data2009!I405)</f>
        <v>0.5714676889375685</v>
      </c>
      <c r="L6" s="14">
        <f>(Eurostat_Data2009!J56+Eurostat_Data2009!J188+Eurostat_Data2009!J444)/(Eurostat_Data2009!J320+Eurostat_Data2009!J405)</f>
        <v>0.590870428125886</v>
      </c>
      <c r="M6" s="14">
        <f>(Eurostat_Data2009!K56+Eurostat_Data2009!K188+Eurostat_Data2009!K444)/(Eurostat_Data2009!K320+Eurostat_Data2009!K405)</f>
        <v>0.605188141391106</v>
      </c>
      <c r="N6" s="14">
        <f>(Eurostat_Data2009!L56+Eurostat_Data2009!L188+Eurostat_Data2009!L444)/(Eurostat_Data2009!L320+Eurostat_Data2009!L405)</f>
        <v>0.6057347670250897</v>
      </c>
      <c r="O6" s="14">
        <f>(Eurostat_Data2009!M56+Eurostat_Data2009!M188+Eurostat_Data2009!M444)/(Eurostat_Data2009!M320+Eurostat_Data2009!M405)</f>
        <v>0.6170542635658914</v>
      </c>
      <c r="P6" s="14">
        <f>(Eurostat_Data2009!N56+Eurostat_Data2009!N188+Eurostat_Data2009!N444)/(Eurostat_Data2009!N320+Eurostat_Data2009!N405)</f>
        <v>0.6116035455278002</v>
      </c>
      <c r="Q6" s="14">
        <f>(Eurostat_Data2009!O56+Eurostat_Data2009!O188+Eurostat_Data2009!O444)/(Eurostat_Data2009!O320+Eurostat_Data2009!O405)</f>
        <v>0.6075138121546961</v>
      </c>
      <c r="R6" s="14">
        <f>(Eurostat_Data2009!P56+Eurostat_Data2009!P188+Eurostat_Data2009!P444)/(Eurostat_Data2009!P320+Eurostat_Data2009!P405)</f>
        <v>0.6012589537660082</v>
      </c>
      <c r="S6" s="14">
        <f>(Eurostat_Data2009!Q56+Eurostat_Data2009!Q188+Eurostat_Data2009!Q444)/(Eurostat_Data2009!Q320+Eurostat_Data2009!Q405)</f>
        <v>0.6105610561056105</v>
      </c>
      <c r="T6" s="14">
        <f>(Eurostat_Data2009!R56+Eurostat_Data2009!R188+Eurostat_Data2009!R444)/(Eurostat_Data2009!R320+Eurostat_Data2009!R405)</f>
        <v>0.618468756664534</v>
      </c>
      <c r="U6" s="14">
        <f>(Eurostat_Data2009!S56+Eurostat_Data2009!S188+Eurostat_Data2009!S444)/(Eurostat_Data2009!S320+Eurostat_Data2009!S405)</f>
        <v>0.6169280442804428</v>
      </c>
    </row>
    <row r="7" spans="1:21" ht="13.5">
      <c r="A7" s="13" t="s">
        <v>4</v>
      </c>
      <c r="B7" s="13" t="s">
        <v>5</v>
      </c>
      <c r="C7" s="13"/>
      <c r="D7" s="14">
        <f>(Eurostat_Data2009!B57+Eurostat_Data2009!B189+Eurostat_Data2009!B445)/(Eurostat_Data2009!B321+Eurostat_Data2009!B406)</f>
        <v>0.3996250852079073</v>
      </c>
      <c r="E7" s="14">
        <f>(Eurostat_Data2009!C57+Eurostat_Data2009!C189+Eurostat_Data2009!C445)/(Eurostat_Data2009!C321+Eurostat_Data2009!C406)</f>
        <v>0.4025157232704403</v>
      </c>
      <c r="F7" s="14">
        <f>(Eurostat_Data2009!D57+Eurostat_Data2009!D189+Eurostat_Data2009!D445)/(Eurostat_Data2009!D321+Eurostat_Data2009!D406)</f>
        <v>0.40240800406986604</v>
      </c>
      <c r="G7" s="14">
        <f>(Eurostat_Data2009!E57+Eurostat_Data2009!E189+Eurostat_Data2009!E445)/(Eurostat_Data2009!E321+Eurostat_Data2009!E406)</f>
        <v>0.40957264957264955</v>
      </c>
      <c r="H7" s="14">
        <f>(Eurostat_Data2009!F57+Eurostat_Data2009!F189+Eurostat_Data2009!F445)/(Eurostat_Data2009!F321+Eurostat_Data2009!F406)</f>
        <v>0.41120607787274455</v>
      </c>
      <c r="I7" s="14">
        <f>(Eurostat_Data2009!G57+Eurostat_Data2009!G189+Eurostat_Data2009!G445)/(Eurostat_Data2009!G321+Eurostat_Data2009!G406)</f>
        <v>0.4245444634792088</v>
      </c>
      <c r="J7" s="14">
        <f>(Eurostat_Data2009!H57+Eurostat_Data2009!H189+Eurostat_Data2009!H445)/(Eurostat_Data2009!H321+Eurostat_Data2009!H406)</f>
        <v>0.42736776408176</v>
      </c>
      <c r="K7" s="14">
        <f>(Eurostat_Data2009!I57+Eurostat_Data2009!I189+Eurostat_Data2009!I445)/(Eurostat_Data2009!I321+Eurostat_Data2009!I406)</f>
        <v>0.4353873524179201</v>
      </c>
      <c r="L7" s="14">
        <f>(Eurostat_Data2009!J57+Eurostat_Data2009!J189+Eurostat_Data2009!J445)/(Eurostat_Data2009!J321+Eurostat_Data2009!J406)</f>
        <v>0.4635137095604236</v>
      </c>
      <c r="M7" s="14">
        <f>(Eurostat_Data2009!K57+Eurostat_Data2009!K189+Eurostat_Data2009!K445)/(Eurostat_Data2009!K321+Eurostat_Data2009!K406)</f>
        <v>0.47397881996974284</v>
      </c>
      <c r="N7" s="14">
        <f>(Eurostat_Data2009!L57+Eurostat_Data2009!L189+Eurostat_Data2009!L445)/(Eurostat_Data2009!L321+Eurostat_Data2009!L406)</f>
        <v>0.4651292802236198</v>
      </c>
      <c r="O7" s="14">
        <f>(Eurostat_Data2009!M57+Eurostat_Data2009!M189+Eurostat_Data2009!M445)/(Eurostat_Data2009!M321+Eurostat_Data2009!M406)</f>
        <v>0.5054452274183215</v>
      </c>
      <c r="P7" s="14">
        <f>(Eurostat_Data2009!N57+Eurostat_Data2009!N189+Eurostat_Data2009!N445)/(Eurostat_Data2009!N321+Eurostat_Data2009!N406)</f>
        <v>0.5142231947483589</v>
      </c>
      <c r="Q7" s="14">
        <f>(Eurostat_Data2009!O57+Eurostat_Data2009!O189+Eurostat_Data2009!O445)/(Eurostat_Data2009!O321+Eurostat_Data2009!O406)</f>
        <v>0.4883592017738359</v>
      </c>
      <c r="R7" s="14">
        <f>(Eurostat_Data2009!P57+Eurostat_Data2009!P189+Eurostat_Data2009!P445)/(Eurostat_Data2009!P321+Eurostat_Data2009!P406)</f>
        <v>0.47953294859750367</v>
      </c>
      <c r="S7" s="14">
        <f>(Eurostat_Data2009!Q57+Eurostat_Data2009!Q189+Eurostat_Data2009!Q445)/(Eurostat_Data2009!Q321+Eurostat_Data2009!Q406)</f>
        <v>0.4843541053757689</v>
      </c>
      <c r="T7" s="14">
        <f>(Eurostat_Data2009!R57+Eurostat_Data2009!R189+Eurostat_Data2009!R445)/(Eurostat_Data2009!R321+Eurostat_Data2009!R406)</f>
        <v>0.51010101010101</v>
      </c>
      <c r="U7" s="14">
        <f>(Eurostat_Data2009!S57+Eurostat_Data2009!S189+Eurostat_Data2009!S445)/(Eurostat_Data2009!S321+Eurostat_Data2009!S406)</f>
        <v>0.52</v>
      </c>
    </row>
    <row r="8" spans="1:21" ht="13.5">
      <c r="A8" s="13" t="s">
        <v>6</v>
      </c>
      <c r="B8" s="13" t="s">
        <v>7</v>
      </c>
      <c r="C8" s="13"/>
      <c r="D8" s="14">
        <f>(Eurostat_Data2009!B58+Eurostat_Data2009!B190+Eurostat_Data2009!B446)/(Eurostat_Data2009!B322+Eurostat_Data2009!B407)</f>
        <v>0.4780915287244401</v>
      </c>
      <c r="E8" s="14">
        <f>(Eurostat_Data2009!C58+Eurostat_Data2009!C190+Eurostat_Data2009!C446)/(Eurostat_Data2009!C322+Eurostat_Data2009!C407)</f>
        <v>0.5160721285770287</v>
      </c>
      <c r="F8" s="14">
        <f>(Eurostat_Data2009!D58+Eurostat_Data2009!D190+Eurostat_Data2009!D446)/(Eurostat_Data2009!D322+Eurostat_Data2009!D407)</f>
        <v>0.4726287262872629</v>
      </c>
      <c r="G8" s="14">
        <f>(Eurostat_Data2009!E58+Eurostat_Data2009!E190+Eurostat_Data2009!E446)/(Eurostat_Data2009!E322+Eurostat_Data2009!E407)</f>
        <v>0.42744645107097856</v>
      </c>
      <c r="H8" s="14">
        <f>(Eurostat_Data2009!F58+Eurostat_Data2009!F190+Eurostat_Data2009!F446)/(Eurostat_Data2009!F322+Eurostat_Data2009!F407)</f>
        <v>0.4273465188064479</v>
      </c>
      <c r="I8" s="14">
        <f>(Eurostat_Data2009!G58+Eurostat_Data2009!G190+Eurostat_Data2009!G446)/(Eurostat_Data2009!G322+Eurostat_Data2009!G407)</f>
        <v>0.4241853247616936</v>
      </c>
      <c r="J8" s="14">
        <f>(Eurostat_Data2009!H58+Eurostat_Data2009!H190+Eurostat_Data2009!H446)/(Eurostat_Data2009!H322+Eurostat_Data2009!H407)</f>
        <v>0.4438093060477878</v>
      </c>
      <c r="K8" s="14">
        <f>(Eurostat_Data2009!I58+Eurostat_Data2009!I190+Eurostat_Data2009!I446)/(Eurostat_Data2009!I322+Eurostat_Data2009!I407)</f>
        <v>0.42186878727634197</v>
      </c>
      <c r="L8" s="14">
        <f>(Eurostat_Data2009!J58+Eurostat_Data2009!J190+Eurostat_Data2009!J446)/(Eurostat_Data2009!J322+Eurostat_Data2009!J407)</f>
        <v>0.44298052993705167</v>
      </c>
      <c r="M8" s="14">
        <f>(Eurostat_Data2009!K58+Eurostat_Data2009!K190+Eurostat_Data2009!K446)/(Eurostat_Data2009!K322+Eurostat_Data2009!K407)</f>
        <v>0.46641979464736577</v>
      </c>
      <c r="N8" s="14">
        <f>(Eurostat_Data2009!L58+Eurostat_Data2009!L190+Eurostat_Data2009!L446)/(Eurostat_Data2009!L322+Eurostat_Data2009!L407)</f>
        <v>0.43998705920414105</v>
      </c>
      <c r="O8" s="14">
        <f>(Eurostat_Data2009!M58+Eurostat_Data2009!M190+Eurostat_Data2009!M446)/(Eurostat_Data2009!M322+Eurostat_Data2009!M407)</f>
        <v>0.4338331634881351</v>
      </c>
      <c r="P8" s="14">
        <f>(Eurostat_Data2009!N58+Eurostat_Data2009!N190+Eurostat_Data2009!N446)/(Eurostat_Data2009!N322+Eurostat_Data2009!N407)</f>
        <v>0.43492216337666506</v>
      </c>
      <c r="Q8" s="14">
        <f>(Eurostat_Data2009!O58+Eurostat_Data2009!O190+Eurostat_Data2009!O446)/(Eurostat_Data2009!O322+Eurostat_Data2009!O407)</f>
        <v>0.44330050731125037</v>
      </c>
      <c r="R8" s="14">
        <f>(Eurostat_Data2009!P58+Eurostat_Data2009!P190+Eurostat_Data2009!P446)/(Eurostat_Data2009!P322+Eurostat_Data2009!P407)</f>
        <v>0.44401603948180135</v>
      </c>
      <c r="S8" s="14">
        <f>(Eurostat_Data2009!Q58+Eurostat_Data2009!Q190+Eurostat_Data2009!Q446)/(Eurostat_Data2009!Q322+Eurostat_Data2009!Q407)</f>
        <v>0.4496447327772629</v>
      </c>
      <c r="T8" s="14">
        <f>(Eurostat_Data2009!R58+Eurostat_Data2009!R190+Eurostat_Data2009!R446)/(Eurostat_Data2009!R322+Eurostat_Data2009!R407)</f>
        <v>0.45145929339477725</v>
      </c>
      <c r="U8" s="14">
        <f>(Eurostat_Data2009!S58+Eurostat_Data2009!S190+Eurostat_Data2009!S446)/(Eurostat_Data2009!S322+Eurostat_Data2009!S407)</f>
        <v>0.4442771084337349</v>
      </c>
    </row>
    <row r="9" spans="1:21" ht="13.5">
      <c r="A9" s="18" t="s">
        <v>62</v>
      </c>
      <c r="B9" s="18" t="s">
        <v>63</v>
      </c>
      <c r="C9" s="18"/>
      <c r="D9" s="19">
        <f>(Eurostat_Data2009!B59+Eurostat_Data2009!B191+Eurostat_Data2009!B447)/(Eurostat_Data2009!B323+Eurostat_Data2009!B408)</f>
        <v>0.9354838709677419</v>
      </c>
      <c r="E9" s="19">
        <f>(Eurostat_Data2009!C59+Eurostat_Data2009!C191+Eurostat_Data2009!C447)/(Eurostat_Data2009!C323+Eurostat_Data2009!C408)</f>
        <v>0.9241706161137441</v>
      </c>
      <c r="F9" s="19">
        <f>(Eurostat_Data2009!D59+Eurostat_Data2009!D191+Eurostat_Data2009!D447)/(Eurostat_Data2009!D323+Eurostat_Data2009!D408)</f>
        <v>0.7404580152671756</v>
      </c>
      <c r="G9" s="19">
        <f>(Eurostat_Data2009!E59+Eurostat_Data2009!E191+Eurostat_Data2009!E447)/(Eurostat_Data2009!E323+Eurostat_Data2009!E408)</f>
        <v>1.0155038759689923</v>
      </c>
      <c r="H9" s="19">
        <f>(Eurostat_Data2009!F59+Eurostat_Data2009!F191+Eurostat_Data2009!F447)/(Eurostat_Data2009!F323+Eurostat_Data2009!F408)</f>
        <v>1.1495327102803738</v>
      </c>
      <c r="I9" s="19">
        <f>(Eurostat_Data2009!G59+Eurostat_Data2009!G191+Eurostat_Data2009!G447)/(Eurostat_Data2009!G323+Eurostat_Data2009!G408)</f>
        <v>1.2660550458715596</v>
      </c>
      <c r="J9" s="19">
        <f>(Eurostat_Data2009!H59+Eurostat_Data2009!H191+Eurostat_Data2009!H447)/(Eurostat_Data2009!H323+Eurostat_Data2009!H408)</f>
        <v>1.1428571428571428</v>
      </c>
      <c r="K9" s="19">
        <f>(Eurostat_Data2009!I59+Eurostat_Data2009!I191+Eurostat_Data2009!I447)/(Eurostat_Data2009!I323+Eurostat_Data2009!I408)</f>
        <v>1.5673076923076923</v>
      </c>
      <c r="L9" s="19">
        <f>(Eurostat_Data2009!J59+Eurostat_Data2009!J191+Eurostat_Data2009!J447)/(Eurostat_Data2009!J323+Eurostat_Data2009!J408)</f>
        <v>1.0386740331491713</v>
      </c>
      <c r="M9" s="19">
        <f>(Eurostat_Data2009!K59+Eurostat_Data2009!K191+Eurostat_Data2009!K447)/(Eurostat_Data2009!K323+Eurostat_Data2009!K408)</f>
        <v>1.8045977011494252</v>
      </c>
      <c r="N9" s="19">
        <f>(Eurostat_Data2009!L59+Eurostat_Data2009!L191+Eurostat_Data2009!L447)/(Eurostat_Data2009!L323+Eurostat_Data2009!L408)</f>
        <v>2.3620689655172415</v>
      </c>
      <c r="O9" s="19">
        <f>(Eurostat_Data2009!M59+Eurostat_Data2009!M191+Eurostat_Data2009!M447)/(Eurostat_Data2009!M323+Eurostat_Data2009!M408)</f>
        <v>2.4915254237288136</v>
      </c>
      <c r="P9" s="19">
        <f>(Eurostat_Data2009!N59+Eurostat_Data2009!N191+Eurostat_Data2009!N447)/(Eurostat_Data2009!N323+Eurostat_Data2009!N408)</f>
        <v>2.6226415094339623</v>
      </c>
      <c r="Q9" s="19">
        <f>(Eurostat_Data2009!O59+Eurostat_Data2009!O191+Eurostat_Data2009!O447)/(Eurostat_Data2009!O323+Eurostat_Data2009!O408)</f>
        <v>2.2318840579710146</v>
      </c>
      <c r="R9" s="19">
        <f>(Eurostat_Data2009!P59+Eurostat_Data2009!P191+Eurostat_Data2009!P447)/(Eurostat_Data2009!P323+Eurostat_Data2009!P408)</f>
        <v>2.6065573770491803</v>
      </c>
      <c r="S9" s="19">
        <f>(Eurostat_Data2009!Q59+Eurostat_Data2009!Q191+Eurostat_Data2009!Q447)/(Eurostat_Data2009!Q323+Eurostat_Data2009!Q408)</f>
        <v>2.634920634920635</v>
      </c>
      <c r="T9" s="19">
        <f>(Eurostat_Data2009!R59+Eurostat_Data2009!R191+Eurostat_Data2009!R447)/(Eurostat_Data2009!R323+Eurostat_Data2009!R408)</f>
        <v>2.84</v>
      </c>
      <c r="U9" s="19">
        <f>(Eurostat_Data2009!S59+Eurostat_Data2009!S191+Eurostat_Data2009!S447)/(Eurostat_Data2009!S323+Eurostat_Data2009!S408)</f>
        <v>2.6122448979591835</v>
      </c>
    </row>
    <row r="10" spans="1:21" ht="13.5">
      <c r="A10" s="13" t="s">
        <v>25</v>
      </c>
      <c r="B10" s="13" t="s">
        <v>26</v>
      </c>
      <c r="C10" s="13"/>
      <c r="D10" s="14">
        <f>(Eurostat_Data2009!B60+Eurostat_Data2009!B192+Eurostat_Data2009!B448)/(Eurostat_Data2009!B324+Eurostat_Data2009!B409)</f>
        <v>0.32945736434108525</v>
      </c>
      <c r="E10" s="14">
        <f>(Eurostat_Data2009!C60+Eurostat_Data2009!C192+Eurostat_Data2009!C448)/(Eurostat_Data2009!C324+Eurostat_Data2009!C409)</f>
        <v>0.333955223880597</v>
      </c>
      <c r="F10" s="14">
        <f>(Eurostat_Data2009!D60+Eurostat_Data2009!D192+Eurostat_Data2009!D448)/(Eurostat_Data2009!D324+Eurostat_Data2009!D409)</f>
        <v>0.336038961038961</v>
      </c>
      <c r="G10" s="14">
        <f>(Eurostat_Data2009!E60+Eurostat_Data2009!E192+Eurostat_Data2009!E448)/(Eurostat_Data2009!E324+Eurostat_Data2009!E409)</f>
        <v>0.3333333333333333</v>
      </c>
      <c r="H10" s="14">
        <f>(Eurostat_Data2009!F60+Eurostat_Data2009!F192+Eurostat_Data2009!F448)/(Eurostat_Data2009!F324+Eurostat_Data2009!F409)</f>
        <v>0.3314203730272597</v>
      </c>
      <c r="I10" s="14">
        <f>(Eurostat_Data2009!G60+Eurostat_Data2009!G192+Eurostat_Data2009!G448)/(Eurostat_Data2009!G324+Eurostat_Data2009!G409)</f>
        <v>0.33229329173166927</v>
      </c>
      <c r="J10" s="14">
        <f>(Eurostat_Data2009!H60+Eurostat_Data2009!H192+Eurostat_Data2009!H448)/(Eurostat_Data2009!H324+Eurostat_Data2009!H409)</f>
        <v>0.32890855457227136</v>
      </c>
      <c r="K10" s="14">
        <f>(Eurostat_Data2009!I60+Eurostat_Data2009!I192+Eurostat_Data2009!I448)/(Eurostat_Data2009!I324+Eurostat_Data2009!I409)</f>
        <v>0.3254189944134078</v>
      </c>
      <c r="L10" s="14">
        <f>(Eurostat_Data2009!J60+Eurostat_Data2009!J192+Eurostat_Data2009!J448)/(Eurostat_Data2009!J324+Eurostat_Data2009!J409)</f>
        <v>0.3227445997458704</v>
      </c>
      <c r="M10" s="14">
        <f>(Eurostat_Data2009!K60+Eurostat_Data2009!K192+Eurostat_Data2009!K448)/(Eurostat_Data2009!K324+Eurostat_Data2009!K409)</f>
        <v>0.3218116805721097</v>
      </c>
      <c r="N10" s="14">
        <f>(Eurostat_Data2009!L60+Eurostat_Data2009!L192+Eurostat_Data2009!L448)/(Eurostat_Data2009!L324+Eurostat_Data2009!L409)</f>
        <v>0.33642691415313225</v>
      </c>
      <c r="O10" s="14">
        <f>(Eurostat_Data2009!M60+Eurostat_Data2009!M192+Eurostat_Data2009!M448)/(Eurostat_Data2009!M324+Eurostat_Data2009!M409)</f>
        <v>0.35714285714285715</v>
      </c>
      <c r="P10" s="14">
        <f>(Eurostat_Data2009!N60+Eurostat_Data2009!N192+Eurostat_Data2009!N448)/(Eurostat_Data2009!N324+Eurostat_Data2009!N409)</f>
        <v>0.3651685393258427</v>
      </c>
      <c r="Q10" s="14">
        <f>(Eurostat_Data2009!O60+Eurostat_Data2009!O192+Eurostat_Data2009!O448)/(Eurostat_Data2009!O324+Eurostat_Data2009!O409)</f>
        <v>0.3326959847036329</v>
      </c>
      <c r="R10" s="14">
        <f>(Eurostat_Data2009!P60+Eurostat_Data2009!P192+Eurostat_Data2009!P448)/(Eurostat_Data2009!P324+Eurostat_Data2009!P409)</f>
        <v>0.35935935935935936</v>
      </c>
      <c r="S10" s="14">
        <f>(Eurostat_Data2009!Q60+Eurostat_Data2009!Q192+Eurostat_Data2009!Q448)/(Eurostat_Data2009!Q324+Eurostat_Data2009!Q409)</f>
        <v>0.3492063492063492</v>
      </c>
      <c r="T10" s="14">
        <f>(Eurostat_Data2009!R60+Eurostat_Data2009!R192+Eurostat_Data2009!R448)/(Eurostat_Data2009!R324+Eurostat_Data2009!R409)</f>
        <v>0.36322049405306495</v>
      </c>
      <c r="U10" s="14">
        <f>(Eurostat_Data2009!S60+Eurostat_Data2009!S192+Eurostat_Data2009!S448)/(Eurostat_Data2009!S324+Eurostat_Data2009!S409)</f>
        <v>0.36203866432337434</v>
      </c>
    </row>
    <row r="11" spans="1:21" ht="13.5">
      <c r="A11" s="13" t="s">
        <v>8</v>
      </c>
      <c r="B11" s="13" t="s">
        <v>9</v>
      </c>
      <c r="C11" s="13"/>
      <c r="D11" s="14">
        <f>(Eurostat_Data2009!B61+Eurostat_Data2009!B193+Eurostat_Data2009!B449)/(Eurostat_Data2009!B325+Eurostat_Data2009!B410)</f>
        <v>0.42607168412151175</v>
      </c>
      <c r="E11" s="14">
        <f>(Eurostat_Data2009!C61+Eurostat_Data2009!C193+Eurostat_Data2009!C449)/(Eurostat_Data2009!C325+Eurostat_Data2009!C410)</f>
        <v>0.43935328055816447</v>
      </c>
      <c r="F11" s="14">
        <f>(Eurostat_Data2009!D61+Eurostat_Data2009!D193+Eurostat_Data2009!D449)/(Eurostat_Data2009!D325+Eurostat_Data2009!D410)</f>
        <v>0.43590780428629194</v>
      </c>
      <c r="G11" s="14">
        <f>(Eurostat_Data2009!E61+Eurostat_Data2009!E193+Eurostat_Data2009!E449)/(Eurostat_Data2009!E325+Eurostat_Data2009!E410)</f>
        <v>0.5787362980126548</v>
      </c>
      <c r="H11" s="14">
        <f>(Eurostat_Data2009!F61+Eurostat_Data2009!F193+Eurostat_Data2009!F449)/(Eurostat_Data2009!F325+Eurostat_Data2009!F410)</f>
        <v>0.5905767668562144</v>
      </c>
      <c r="I11" s="14">
        <f>(Eurostat_Data2009!G61+Eurostat_Data2009!G193+Eurostat_Data2009!G449)/(Eurostat_Data2009!G325+Eurostat_Data2009!G410)</f>
        <v>0.5988478877942895</v>
      </c>
      <c r="J11" s="14">
        <f>(Eurostat_Data2009!H61+Eurostat_Data2009!H193+Eurostat_Data2009!H449)/(Eurostat_Data2009!H325+Eurostat_Data2009!H410)</f>
        <v>0.4810150494301366</v>
      </c>
      <c r="K11" s="14">
        <f>(Eurostat_Data2009!I61+Eurostat_Data2009!I193+Eurostat_Data2009!I449)/(Eurostat_Data2009!I325+Eurostat_Data2009!I410)</f>
        <v>0.4996950186377499</v>
      </c>
      <c r="L11" s="14">
        <f>(Eurostat_Data2009!J61+Eurostat_Data2009!J193+Eurostat_Data2009!J449)/(Eurostat_Data2009!J325+Eurostat_Data2009!J410)</f>
        <v>0.4941716707877075</v>
      </c>
      <c r="M11" s="14">
        <f>(Eurostat_Data2009!K61+Eurostat_Data2009!K193+Eurostat_Data2009!K449)/(Eurostat_Data2009!K325+Eurostat_Data2009!K410)</f>
        <v>0.471638353008926</v>
      </c>
      <c r="N11" s="14">
        <f>(Eurostat_Data2009!L61+Eurostat_Data2009!L193+Eurostat_Data2009!L449)/(Eurostat_Data2009!L325+Eurostat_Data2009!L410)</f>
        <v>0.48086124401913877</v>
      </c>
      <c r="O11" s="14">
        <f>(Eurostat_Data2009!M61+Eurostat_Data2009!M193+Eurostat_Data2009!M449)/(Eurostat_Data2009!M325+Eurostat_Data2009!M410)</f>
        <v>0.48150105708245244</v>
      </c>
      <c r="P11" s="14">
        <f>(Eurostat_Data2009!N61+Eurostat_Data2009!N193+Eurostat_Data2009!N449)/(Eurostat_Data2009!N325+Eurostat_Data2009!N410)</f>
        <v>0.4719330475607267</v>
      </c>
      <c r="Q11" s="14">
        <f>(Eurostat_Data2009!O61+Eurostat_Data2009!O193+Eurostat_Data2009!O449)/(Eurostat_Data2009!O325+Eurostat_Data2009!O410)</f>
        <v>0.48772404463983765</v>
      </c>
      <c r="R11" s="14">
        <f>(Eurostat_Data2009!P61+Eurostat_Data2009!P193+Eurostat_Data2009!P449)/(Eurostat_Data2009!P325+Eurostat_Data2009!P410)</f>
        <v>0.4768920282542886</v>
      </c>
      <c r="S11" s="14">
        <f>(Eurostat_Data2009!Q61+Eurostat_Data2009!Q193+Eurostat_Data2009!Q449)/(Eurostat_Data2009!Q325+Eurostat_Data2009!Q410)</f>
        <v>0.4622122631900591</v>
      </c>
      <c r="T11" s="14">
        <f>(Eurostat_Data2009!R61+Eurostat_Data2009!R193+Eurostat_Data2009!R449)/(Eurostat_Data2009!R325+Eurostat_Data2009!R410)</f>
        <v>0.45777991879430185</v>
      </c>
      <c r="U11" s="14">
        <f>(Eurostat_Data2009!S61+Eurostat_Data2009!S193+Eurostat_Data2009!S449)/(Eurostat_Data2009!S325+Eurostat_Data2009!S410)</f>
        <v>0.4503896103896104</v>
      </c>
    </row>
    <row r="12" spans="1:21" ht="13.5">
      <c r="A12" s="13" t="s">
        <v>12</v>
      </c>
      <c r="B12" s="13" t="s">
        <v>64</v>
      </c>
      <c r="C12" s="13"/>
      <c r="D12" s="14">
        <f>(Eurostat_Data2009!B62+Eurostat_Data2009!B194+Eurostat_Data2009!B450)/(Eurostat_Data2009!B326+Eurostat_Data2009!B411)</f>
        <v>0.45597041211694256</v>
      </c>
      <c r="E12" s="14">
        <f>(Eurostat_Data2009!C62+Eurostat_Data2009!C194+Eurostat_Data2009!C450)/(Eurostat_Data2009!C326+Eurostat_Data2009!C411)</f>
        <v>0.4598474421476441</v>
      </c>
      <c r="F12" s="14">
        <f>(Eurostat_Data2009!D62+Eurostat_Data2009!D194+Eurostat_Data2009!D450)/(Eurostat_Data2009!D326+Eurostat_Data2009!D411)</f>
        <v>0.45944089844065605</v>
      </c>
      <c r="G12" s="14">
        <f>(Eurostat_Data2009!E62+Eurostat_Data2009!E194+Eurostat_Data2009!E450)/(Eurostat_Data2009!E326+Eurostat_Data2009!E411)</f>
        <v>0.46957256199720304</v>
      </c>
      <c r="H12" s="14">
        <f>(Eurostat_Data2009!F62+Eurostat_Data2009!F194+Eurostat_Data2009!F450)/(Eurostat_Data2009!F326+Eurostat_Data2009!F411)</f>
        <v>0.46544592965925274</v>
      </c>
      <c r="I12" s="14">
        <f>(Eurostat_Data2009!G62+Eurostat_Data2009!G194+Eurostat_Data2009!G450)/(Eurostat_Data2009!G326+Eurostat_Data2009!G411)</f>
        <v>0.46440955888282576</v>
      </c>
      <c r="J12" s="14">
        <f>(Eurostat_Data2009!H62+Eurostat_Data2009!H194+Eurostat_Data2009!H450)/(Eurostat_Data2009!H326+Eurostat_Data2009!H411)</f>
        <v>0.474802760682962</v>
      </c>
      <c r="K12" s="14">
        <f>(Eurostat_Data2009!I62+Eurostat_Data2009!I194+Eurostat_Data2009!I450)/(Eurostat_Data2009!I326+Eurostat_Data2009!I411)</f>
        <v>0.4767336466191625</v>
      </c>
      <c r="L12" s="14">
        <f>(Eurostat_Data2009!J62+Eurostat_Data2009!J194+Eurostat_Data2009!J450)/(Eurostat_Data2009!J326+Eurostat_Data2009!J411)</f>
        <v>0.47756457663811536</v>
      </c>
      <c r="M12" s="14">
        <f>(Eurostat_Data2009!K62+Eurostat_Data2009!K194+Eurostat_Data2009!K450)/(Eurostat_Data2009!K326+Eurostat_Data2009!K411)</f>
        <v>0.4546508837878909</v>
      </c>
      <c r="N12" s="14">
        <f>(Eurostat_Data2009!L62+Eurostat_Data2009!L194+Eurostat_Data2009!L450)/(Eurostat_Data2009!L326+Eurostat_Data2009!L411)</f>
        <v>0.4522181628392484</v>
      </c>
      <c r="O12" s="14">
        <f>(Eurostat_Data2009!M62+Eurostat_Data2009!M194+Eurostat_Data2009!M450)/(Eurostat_Data2009!M326+Eurostat_Data2009!M411)</f>
        <v>0.4411286548267113</v>
      </c>
      <c r="P12" s="14">
        <f>(Eurostat_Data2009!N62+Eurostat_Data2009!N194+Eurostat_Data2009!N450)/(Eurostat_Data2009!N326+Eurostat_Data2009!N411)</f>
        <v>0.4334158840693426</v>
      </c>
      <c r="Q12" s="14">
        <f>(Eurostat_Data2009!O62+Eurostat_Data2009!O194+Eurostat_Data2009!O450)/(Eurostat_Data2009!O326+Eurostat_Data2009!O411)</f>
        <v>0.4578665724002584</v>
      </c>
      <c r="R12" s="14">
        <f>(Eurostat_Data2009!P62+Eurostat_Data2009!P194+Eurostat_Data2009!P450)/(Eurostat_Data2009!P326+Eurostat_Data2009!P411)</f>
        <v>0.454491134795015</v>
      </c>
      <c r="S12" s="14">
        <f>(Eurostat_Data2009!Q62+Eurostat_Data2009!Q194+Eurostat_Data2009!Q450)/(Eurostat_Data2009!Q326+Eurostat_Data2009!Q411)</f>
        <v>0.46621020367807</v>
      </c>
      <c r="T12" s="14">
        <f>(Eurostat_Data2009!R62+Eurostat_Data2009!R194+Eurostat_Data2009!R450)/(Eurostat_Data2009!R326+Eurostat_Data2009!R411)</f>
        <v>0.45990808779530384</v>
      </c>
      <c r="U12" s="14">
        <f>(Eurostat_Data2009!S62+Eurostat_Data2009!S194+Eurostat_Data2009!S450)/(Eurostat_Data2009!S326+Eurostat_Data2009!S411)</f>
        <v>0.4436778781644154</v>
      </c>
    </row>
    <row r="13" spans="1:21" ht="13.5">
      <c r="A13" s="13" t="s">
        <v>10</v>
      </c>
      <c r="B13" s="13" t="s">
        <v>11</v>
      </c>
      <c r="C13" s="13"/>
      <c r="D13" s="14">
        <f>(Eurostat_Data2009!B63+Eurostat_Data2009!B195+Eurostat_Data2009!B451)/(Eurostat_Data2009!B327+Eurostat_Data2009!B412)</f>
        <v>0.6275791920953211</v>
      </c>
      <c r="E13" s="14">
        <f>(Eurostat_Data2009!C63+Eurostat_Data2009!C195+Eurostat_Data2009!C451)/(Eurostat_Data2009!C327+Eurostat_Data2009!C412)</f>
        <v>0.5975144445655729</v>
      </c>
      <c r="F13" s="14">
        <f>(Eurostat_Data2009!D63+Eurostat_Data2009!D195+Eurostat_Data2009!D451)/(Eurostat_Data2009!D327+Eurostat_Data2009!D412)</f>
        <v>0.6269660071029934</v>
      </c>
      <c r="G13" s="14">
        <f>(Eurostat_Data2009!E63+Eurostat_Data2009!E195+Eurostat_Data2009!E451)/(Eurostat_Data2009!E327+Eurostat_Data2009!E412)</f>
        <v>0.6445543360270173</v>
      </c>
      <c r="H13" s="14">
        <f>(Eurostat_Data2009!F63+Eurostat_Data2009!F195+Eurostat_Data2009!F451)/(Eurostat_Data2009!F327+Eurostat_Data2009!F412)</f>
        <v>0.6273589934961084</v>
      </c>
      <c r="I13" s="14">
        <f>(Eurostat_Data2009!G63+Eurostat_Data2009!G195+Eurostat_Data2009!G451)/(Eurostat_Data2009!G327+Eurostat_Data2009!G412)</f>
        <v>0.6427925892453683</v>
      </c>
      <c r="J13" s="14">
        <f>(Eurostat_Data2009!H63+Eurostat_Data2009!H195+Eurostat_Data2009!H451)/(Eurostat_Data2009!H327+Eurostat_Data2009!H412)</f>
        <v>0.5956690368455074</v>
      </c>
      <c r="K13" s="14">
        <f>(Eurostat_Data2009!I63+Eurostat_Data2009!I195+Eurostat_Data2009!I451)/(Eurostat_Data2009!I327+Eurostat_Data2009!I412)</f>
        <v>0.6206084396467124</v>
      </c>
      <c r="L13" s="14">
        <f>(Eurostat_Data2009!J63+Eurostat_Data2009!J195+Eurostat_Data2009!J451)/(Eurostat_Data2009!J327+Eurostat_Data2009!J412)</f>
        <v>0.6476314081765088</v>
      </c>
      <c r="M13" s="14">
        <f>(Eurostat_Data2009!K63+Eurostat_Data2009!K195+Eurostat_Data2009!K451)/(Eurostat_Data2009!K327+Eurostat_Data2009!K412)</f>
        <v>0.6674175954470002</v>
      </c>
      <c r="N13" s="14">
        <f>(Eurostat_Data2009!L63+Eurostat_Data2009!L195+Eurostat_Data2009!L451)/(Eurostat_Data2009!L327+Eurostat_Data2009!L412)</f>
        <v>0.6757468087906303</v>
      </c>
      <c r="O13" s="14">
        <f>(Eurostat_Data2009!M63+Eurostat_Data2009!M195+Eurostat_Data2009!M451)/(Eurostat_Data2009!M327+Eurostat_Data2009!M412)</f>
        <v>0.6820094036129671</v>
      </c>
      <c r="P13" s="14">
        <f>(Eurostat_Data2009!N63+Eurostat_Data2009!N195+Eurostat_Data2009!N451)/(Eurostat_Data2009!N327+Eurostat_Data2009!N412)</f>
        <v>0.6839896309097643</v>
      </c>
      <c r="Q13" s="14">
        <f>(Eurostat_Data2009!O63+Eurostat_Data2009!O195+Eurostat_Data2009!O451)/(Eurostat_Data2009!O327+Eurostat_Data2009!O412)</f>
        <v>0.6721239424239095</v>
      </c>
      <c r="R13" s="14">
        <f>(Eurostat_Data2009!P63+Eurostat_Data2009!P195+Eurostat_Data2009!P451)/(Eurostat_Data2009!P327+Eurostat_Data2009!P412)</f>
        <v>0.7130593132154006</v>
      </c>
      <c r="S13" s="14">
        <f>(Eurostat_Data2009!Q63+Eurostat_Data2009!Q195+Eurostat_Data2009!Q451)/(Eurostat_Data2009!Q327+Eurostat_Data2009!Q412)</f>
        <v>0.7377025036818852</v>
      </c>
      <c r="T13" s="14">
        <f>(Eurostat_Data2009!R63+Eurostat_Data2009!R195+Eurostat_Data2009!R451)/(Eurostat_Data2009!R327+Eurostat_Data2009!R412)</f>
        <v>0.666325019929393</v>
      </c>
      <c r="U13" s="14">
        <f>(Eurostat_Data2009!S63+Eurostat_Data2009!S195+Eurostat_Data2009!S451)/(Eurostat_Data2009!S327+Eurostat_Data2009!S412)</f>
        <v>0.6788399570354458</v>
      </c>
    </row>
    <row r="14" spans="1:21" ht="13.5">
      <c r="A14" s="13" t="s">
        <v>13</v>
      </c>
      <c r="B14" s="13" t="s">
        <v>14</v>
      </c>
      <c r="C14" s="13"/>
      <c r="D14" s="14">
        <f>(Eurostat_Data2009!B64+Eurostat_Data2009!B196+Eurostat_Data2009!B452)/(Eurostat_Data2009!B328+Eurostat_Data2009!B413)</f>
        <v>0.5057839721254356</v>
      </c>
      <c r="E14" s="14">
        <f>(Eurostat_Data2009!C64+Eurostat_Data2009!C196+Eurostat_Data2009!C452)/(Eurostat_Data2009!C328+Eurostat_Data2009!C413)</f>
        <v>0.5485999356292244</v>
      </c>
      <c r="F14" s="14">
        <f>(Eurostat_Data2009!D64+Eurostat_Data2009!D196+Eurostat_Data2009!D452)/(Eurostat_Data2009!D328+Eurostat_Data2009!D413)</f>
        <v>0.5145611156685808</v>
      </c>
      <c r="G14" s="14">
        <f>(Eurostat_Data2009!E64+Eurostat_Data2009!E196+Eurostat_Data2009!E452)/(Eurostat_Data2009!E328+Eurostat_Data2009!E413)</f>
        <v>0.5095490716180371</v>
      </c>
      <c r="H14" s="14">
        <f>(Eurostat_Data2009!F64+Eurostat_Data2009!F196+Eurostat_Data2009!F452)/(Eurostat_Data2009!F328+Eurostat_Data2009!F413)</f>
        <v>0.49437299035369775</v>
      </c>
      <c r="I14" s="14">
        <f>(Eurostat_Data2009!G64+Eurostat_Data2009!G196+Eurostat_Data2009!G452)/(Eurostat_Data2009!G328+Eurostat_Data2009!G413)</f>
        <v>0.4642857142857143</v>
      </c>
      <c r="J14" s="14">
        <f>(Eurostat_Data2009!H64+Eurostat_Data2009!H196+Eurostat_Data2009!H452)/(Eurostat_Data2009!H328+Eurostat_Data2009!H413)</f>
        <v>0.46614029760097175</v>
      </c>
      <c r="K14" s="14">
        <f>(Eurostat_Data2009!I64+Eurostat_Data2009!I196+Eurostat_Data2009!I452)/(Eurostat_Data2009!I328+Eurostat_Data2009!I413)</f>
        <v>0.49269377382465057</v>
      </c>
      <c r="L14" s="14">
        <f>(Eurostat_Data2009!J64+Eurostat_Data2009!J196+Eurostat_Data2009!J452)/(Eurostat_Data2009!J328+Eurostat_Data2009!J413)</f>
        <v>0.4611602753195674</v>
      </c>
      <c r="M14" s="14">
        <f>(Eurostat_Data2009!K64+Eurostat_Data2009!K196+Eurostat_Data2009!K452)/(Eurostat_Data2009!K328+Eurostat_Data2009!K413)</f>
        <v>0.46925675675675677</v>
      </c>
      <c r="N14" s="14">
        <f>(Eurostat_Data2009!L64+Eurostat_Data2009!L196+Eurostat_Data2009!L452)/(Eurostat_Data2009!L328+Eurostat_Data2009!L413)</f>
        <v>0.47017788629229157</v>
      </c>
      <c r="O14" s="14">
        <f>(Eurostat_Data2009!M64+Eurostat_Data2009!M196+Eurostat_Data2009!M452)/(Eurostat_Data2009!M328+Eurostat_Data2009!M413)</f>
        <v>0.4306312079461711</v>
      </c>
      <c r="P14" s="14">
        <f>(Eurostat_Data2009!N64+Eurostat_Data2009!N196+Eurostat_Data2009!N452)/(Eurostat_Data2009!N328+Eurostat_Data2009!N413)</f>
        <v>0.4905933429811867</v>
      </c>
      <c r="Q14" s="14">
        <f>(Eurostat_Data2009!O64+Eurostat_Data2009!O196+Eurostat_Data2009!O452)/(Eurostat_Data2009!O328+Eurostat_Data2009!O413)</f>
        <v>0.47220426632191337</v>
      </c>
      <c r="R14" s="14">
        <f>(Eurostat_Data2009!P64+Eurostat_Data2009!P196+Eurostat_Data2009!P452)/(Eurostat_Data2009!P328+Eurostat_Data2009!P413)</f>
        <v>0.45685740236148953</v>
      </c>
      <c r="S14" s="14">
        <f>(Eurostat_Data2009!Q64+Eurostat_Data2009!Q196+Eurostat_Data2009!Q452)/(Eurostat_Data2009!Q328+Eurostat_Data2009!Q413)</f>
        <v>0.5016633399866933</v>
      </c>
      <c r="T14" s="14">
        <f>(Eurostat_Data2009!R64+Eurostat_Data2009!R196+Eurostat_Data2009!R452)/(Eurostat_Data2009!R328+Eurostat_Data2009!R413)</f>
        <v>0.5144671841919548</v>
      </c>
      <c r="U14" s="14">
        <f>(Eurostat_Data2009!S64+Eurostat_Data2009!S196+Eurostat_Data2009!S452)/(Eurostat_Data2009!S328+Eurostat_Data2009!S413)</f>
        <v>0.4482288828337875</v>
      </c>
    </row>
    <row r="15" spans="1:21" ht="13.5">
      <c r="A15" s="13" t="s">
        <v>19</v>
      </c>
      <c r="B15" s="13" t="s">
        <v>20</v>
      </c>
      <c r="C15" s="13"/>
      <c r="D15" s="14">
        <f>(Eurostat_Data2009!B65+Eurostat_Data2009!B197+Eurostat_Data2009!B453)/(Eurostat_Data2009!B329+Eurostat_Data2009!B414)</f>
        <v>0.36916210949776856</v>
      </c>
      <c r="E15" s="14">
        <f>(Eurostat_Data2009!C65+Eurostat_Data2009!C197+Eurostat_Data2009!C453)/(Eurostat_Data2009!C329+Eurostat_Data2009!C414)</f>
        <v>0.36329702606780073</v>
      </c>
      <c r="F15" s="14">
        <f>(Eurostat_Data2009!D65+Eurostat_Data2009!D197+Eurostat_Data2009!D453)/(Eurostat_Data2009!D329+Eurostat_Data2009!D414)</f>
        <v>0.35378548895899053</v>
      </c>
      <c r="G15" s="14">
        <f>(Eurostat_Data2009!E65+Eurostat_Data2009!E197+Eurostat_Data2009!E453)/(Eurostat_Data2009!E329+Eurostat_Data2009!E414)</f>
        <v>0.37649686666253024</v>
      </c>
      <c r="H15" s="14">
        <f>(Eurostat_Data2009!F65+Eurostat_Data2009!F197+Eurostat_Data2009!F453)/(Eurostat_Data2009!F329+Eurostat_Data2009!F414)</f>
        <v>0.3738792400777478</v>
      </c>
      <c r="I15" s="14">
        <f>(Eurostat_Data2009!G65+Eurostat_Data2009!G197+Eurostat_Data2009!G453)/(Eurostat_Data2009!G329+Eurostat_Data2009!G414)</f>
        <v>0.4158966033966034</v>
      </c>
      <c r="J15" s="14">
        <f>(Eurostat_Data2009!H65+Eurostat_Data2009!H197+Eurostat_Data2009!H453)/(Eurostat_Data2009!H329+Eurostat_Data2009!H414)</f>
        <v>0.35968534906588007</v>
      </c>
      <c r="K15" s="14">
        <f>(Eurostat_Data2009!I65+Eurostat_Data2009!I197+Eurostat_Data2009!I453)/(Eurostat_Data2009!I329+Eurostat_Data2009!I414)</f>
        <v>0.3604947446650387</v>
      </c>
      <c r="L15" s="14">
        <f>(Eurostat_Data2009!J65+Eurostat_Data2009!J197+Eurostat_Data2009!J453)/(Eurostat_Data2009!J329+Eurostat_Data2009!J414)</f>
        <v>0.3635958560766403</v>
      </c>
      <c r="M15" s="14">
        <f>(Eurostat_Data2009!K65+Eurostat_Data2009!K197+Eurostat_Data2009!K453)/(Eurostat_Data2009!K329+Eurostat_Data2009!K414)</f>
        <v>0.36509832751332477</v>
      </c>
      <c r="N15" s="14">
        <f>(Eurostat_Data2009!L65+Eurostat_Data2009!L197+Eurostat_Data2009!L453)/(Eurostat_Data2009!L329+Eurostat_Data2009!L414)</f>
        <v>0.360865667819183</v>
      </c>
      <c r="O15" s="14">
        <f>(Eurostat_Data2009!M65+Eurostat_Data2009!M197+Eurostat_Data2009!M453)/(Eurostat_Data2009!M329+Eurostat_Data2009!M414)</f>
        <v>0.3704546510007895</v>
      </c>
      <c r="P15" s="14">
        <f>(Eurostat_Data2009!N65+Eurostat_Data2009!N197+Eurostat_Data2009!N453)/(Eurostat_Data2009!N329+Eurostat_Data2009!N414)</f>
        <v>0.37649926487657664</v>
      </c>
      <c r="Q15" s="14">
        <f>(Eurostat_Data2009!O65+Eurostat_Data2009!O197+Eurostat_Data2009!O453)/(Eurostat_Data2009!O329+Eurostat_Data2009!O414)</f>
        <v>0.3891076387449745</v>
      </c>
      <c r="R15" s="14">
        <f>(Eurostat_Data2009!P65+Eurostat_Data2009!P197+Eurostat_Data2009!P453)/(Eurostat_Data2009!P329+Eurostat_Data2009!P414)</f>
        <v>0.3956818999640158</v>
      </c>
      <c r="S15" s="14">
        <f>(Eurostat_Data2009!Q65+Eurostat_Data2009!Q197+Eurostat_Data2009!Q453)/(Eurostat_Data2009!Q329+Eurostat_Data2009!Q414)</f>
        <v>0.4256049758657553</v>
      </c>
      <c r="T15" s="14">
        <f>(Eurostat_Data2009!R65+Eurostat_Data2009!R197+Eurostat_Data2009!R453)/(Eurostat_Data2009!R329+Eurostat_Data2009!R414)</f>
        <v>0.4285667388877946</v>
      </c>
      <c r="U15" s="14">
        <f>(Eurostat_Data2009!S65+Eurostat_Data2009!S197+Eurostat_Data2009!S453)/(Eurostat_Data2009!S329+Eurostat_Data2009!S414)</f>
        <v>0.4277797241774692</v>
      </c>
    </row>
    <row r="16" spans="1:21" ht="13.5">
      <c r="A16" s="38" t="s">
        <v>2</v>
      </c>
      <c r="B16" s="38" t="s">
        <v>3</v>
      </c>
      <c r="C16" s="38"/>
      <c r="D16" s="39">
        <f>(Eurostat_Data2009!B66+Eurostat_Data2009!B198+Eurostat_Data2009!B454)/(Eurostat_Data2009!B330+Eurostat_Data2009!B415)</f>
        <v>0.42967052635926806</v>
      </c>
      <c r="E16" s="39">
        <f>(Eurostat_Data2009!C66+Eurostat_Data2009!C198+Eurostat_Data2009!C454)/(Eurostat_Data2009!C330+Eurostat_Data2009!C415)</f>
        <v>0.4366846781043446</v>
      </c>
      <c r="F16" s="39">
        <f>(Eurostat_Data2009!D66+Eurostat_Data2009!D198+Eurostat_Data2009!D454)/(Eurostat_Data2009!D330+Eurostat_Data2009!D415)</f>
        <v>0.44843198634035286</v>
      </c>
      <c r="G16" s="39">
        <f>(Eurostat_Data2009!E66+Eurostat_Data2009!E198+Eurostat_Data2009!E454)/(Eurostat_Data2009!E330+Eurostat_Data2009!E415)</f>
        <v>0.4620241473186301</v>
      </c>
      <c r="H16" s="39">
        <f>(Eurostat_Data2009!F66+Eurostat_Data2009!F198+Eurostat_Data2009!F454)/(Eurostat_Data2009!F330+Eurostat_Data2009!F415)</f>
        <v>0.4647549651165617</v>
      </c>
      <c r="I16" s="39">
        <f>(Eurostat_Data2009!G66+Eurostat_Data2009!G198+Eurostat_Data2009!G454)/(Eurostat_Data2009!G330+Eurostat_Data2009!G415)</f>
        <v>0.4729763402074088</v>
      </c>
      <c r="J16" s="39">
        <f>(Eurostat_Data2009!H66+Eurostat_Data2009!H198+Eurostat_Data2009!H454)/(Eurostat_Data2009!H330+Eurostat_Data2009!H415)</f>
        <v>0.4734719585948232</v>
      </c>
      <c r="K16" s="39">
        <f>(Eurostat_Data2009!I66+Eurostat_Data2009!I198+Eurostat_Data2009!I454)/(Eurostat_Data2009!I330+Eurostat_Data2009!I415)</f>
        <v>0.47672915608090644</v>
      </c>
      <c r="L16" s="39">
        <f>(Eurostat_Data2009!J66+Eurostat_Data2009!J198+Eurostat_Data2009!J454)/(Eurostat_Data2009!J330+Eurostat_Data2009!J415)</f>
        <v>0.47588796516809606</v>
      </c>
      <c r="M16" s="39">
        <f>(Eurostat_Data2009!K66+Eurostat_Data2009!K198+Eurostat_Data2009!K454)/(Eurostat_Data2009!K330+Eurostat_Data2009!K415)</f>
        <v>0.47655074267913866</v>
      </c>
      <c r="N16" s="39">
        <f>(Eurostat_Data2009!L66+Eurostat_Data2009!L198+Eurostat_Data2009!L454)/(Eurostat_Data2009!L330+Eurostat_Data2009!L415)</f>
        <v>0.46162868678951596</v>
      </c>
      <c r="O16" s="39">
        <f>(Eurostat_Data2009!M66+Eurostat_Data2009!M198+Eurostat_Data2009!M454)/(Eurostat_Data2009!M330+Eurostat_Data2009!M415)</f>
        <v>0.4736398064663944</v>
      </c>
      <c r="P16" s="39">
        <f>(Eurostat_Data2009!N66+Eurostat_Data2009!N198+Eurostat_Data2009!N454)/(Eurostat_Data2009!N330+Eurostat_Data2009!N415)</f>
        <v>0.4703389043762881</v>
      </c>
      <c r="Q16" s="39">
        <f>(Eurostat_Data2009!O66+Eurostat_Data2009!O198+Eurostat_Data2009!O454)/(Eurostat_Data2009!O330+Eurostat_Data2009!O415)</f>
        <v>0.47318706068069744</v>
      </c>
      <c r="R16" s="39">
        <f>(Eurostat_Data2009!P66+Eurostat_Data2009!P198+Eurostat_Data2009!P454)/(Eurostat_Data2009!P330+Eurostat_Data2009!P415)</f>
        <v>0.4810243751928417</v>
      </c>
      <c r="S16" s="39">
        <f>(Eurostat_Data2009!Q66+Eurostat_Data2009!Q198+Eurostat_Data2009!Q454)/(Eurostat_Data2009!Q330+Eurostat_Data2009!Q415)</f>
        <v>0.48655268752055225</v>
      </c>
      <c r="T16" s="39">
        <f>(Eurostat_Data2009!R66+Eurostat_Data2009!R198+Eurostat_Data2009!R454)/(Eurostat_Data2009!R330+Eurostat_Data2009!R415)</f>
        <v>0.48277913181115895</v>
      </c>
      <c r="U16" s="39">
        <f>(Eurostat_Data2009!S66+Eurostat_Data2009!S198+Eurostat_Data2009!S454)/(Eurostat_Data2009!S330+Eurostat_Data2009!S415)</f>
        <v>0.4776360754791739</v>
      </c>
    </row>
    <row r="17" spans="1:21" ht="13.5">
      <c r="A17" s="13" t="s">
        <v>50</v>
      </c>
      <c r="B17" s="13" t="s">
        <v>51</v>
      </c>
      <c r="C17" s="13"/>
      <c r="D17" s="14">
        <f>(Eurostat_Data2009!B67+Eurostat_Data2009!B199+Eurostat_Data2009!B455)/(Eurostat_Data2009!B331+Eurostat_Data2009!B416)</f>
        <v>0.7271759948925304</v>
      </c>
      <c r="E17" s="14">
        <f>(Eurostat_Data2009!C67+Eurostat_Data2009!C199+Eurostat_Data2009!C455)/(Eurostat_Data2009!C331+Eurostat_Data2009!C416)</f>
        <v>0.752785802723896</v>
      </c>
      <c r="F17" s="14">
        <f>(Eurostat_Data2009!D67+Eurostat_Data2009!D199+Eurostat_Data2009!D455)/(Eurostat_Data2009!D331+Eurostat_Data2009!D416)</f>
        <v>0.8041909196740396</v>
      </c>
      <c r="G17" s="14">
        <f>(Eurostat_Data2009!E67+Eurostat_Data2009!E199+Eurostat_Data2009!E455)/(Eurostat_Data2009!E331+Eurostat_Data2009!E416)</f>
        <v>0.7384138064766337</v>
      </c>
      <c r="H17" s="14">
        <f>(Eurostat_Data2009!F67+Eurostat_Data2009!F199+Eurostat_Data2009!F455)/(Eurostat_Data2009!F331+Eurostat_Data2009!F416)</f>
        <v>0.6837216624685138</v>
      </c>
      <c r="I17" s="14">
        <f>(Eurostat_Data2009!G67+Eurostat_Data2009!G199+Eurostat_Data2009!G455)/(Eurostat_Data2009!G331+Eurostat_Data2009!G416)</f>
        <v>0.7111529895494261</v>
      </c>
      <c r="J17" s="14">
        <f>(Eurostat_Data2009!H67+Eurostat_Data2009!H199+Eurostat_Data2009!H455)/(Eurostat_Data2009!H331+Eurostat_Data2009!H416)</f>
        <v>0.6815893318818886</v>
      </c>
      <c r="K17" s="14">
        <f>(Eurostat_Data2009!I67+Eurostat_Data2009!I199+Eurostat_Data2009!I455)/(Eurostat_Data2009!I331+Eurostat_Data2009!I416)</f>
        <v>0.6848696665210426</v>
      </c>
      <c r="L17" s="14">
        <f>(Eurostat_Data2009!J67+Eurostat_Data2009!J199+Eurostat_Data2009!J455)/(Eurostat_Data2009!J331+Eurostat_Data2009!J416)</f>
        <v>0.7362442314518992</v>
      </c>
      <c r="M17" s="14">
        <f>(Eurostat_Data2009!K67+Eurostat_Data2009!K199+Eurostat_Data2009!K455)/(Eurostat_Data2009!K331+Eurostat_Data2009!K416)</f>
        <v>0.7670056100981767</v>
      </c>
      <c r="N17" s="14">
        <f>(Eurostat_Data2009!L67+Eurostat_Data2009!L199+Eurostat_Data2009!L455)/(Eurostat_Data2009!L331+Eurostat_Data2009!L416)</f>
        <v>0.7719960604070912</v>
      </c>
      <c r="O17" s="14">
        <f>(Eurostat_Data2009!M67+Eurostat_Data2009!M199+Eurostat_Data2009!M455)/(Eurostat_Data2009!M331+Eurostat_Data2009!M416)</f>
        <v>0.7371528243660271</v>
      </c>
      <c r="P17" s="14">
        <f>(Eurostat_Data2009!N67+Eurostat_Data2009!N199+Eurostat_Data2009!N455)/(Eurostat_Data2009!N331+Eurostat_Data2009!N416)</f>
        <v>0.7258701555171563</v>
      </c>
      <c r="Q17" s="14">
        <f>(Eurostat_Data2009!O67+Eurostat_Data2009!O199+Eurostat_Data2009!O455)/(Eurostat_Data2009!O331+Eurostat_Data2009!O416)</f>
        <v>0.673149990953501</v>
      </c>
      <c r="R17" s="14">
        <f>(Eurostat_Data2009!P67+Eurostat_Data2009!P199+Eurostat_Data2009!P455)/(Eurostat_Data2009!P331+Eurostat_Data2009!P416)</f>
        <v>0.7046762953237047</v>
      </c>
      <c r="S17" s="14">
        <f>(Eurostat_Data2009!Q67+Eurostat_Data2009!Q199+Eurostat_Data2009!Q455)/(Eurostat_Data2009!Q331+Eurostat_Data2009!Q416)</f>
        <v>0.8083738210917405</v>
      </c>
      <c r="T17" s="14">
        <f>(Eurostat_Data2009!R67+Eurostat_Data2009!R199+Eurostat_Data2009!R455)/(Eurostat_Data2009!R331+Eurostat_Data2009!R416)</f>
        <v>0.7213645892891176</v>
      </c>
      <c r="U17" s="14">
        <f>(Eurostat_Data2009!S67+Eurostat_Data2009!S199+Eurostat_Data2009!S455)/(Eurostat_Data2009!S331+Eurostat_Data2009!S416)</f>
        <v>0.7476684480771246</v>
      </c>
    </row>
    <row r="18" spans="1:21" ht="13.5">
      <c r="A18" s="13" t="s">
        <v>21</v>
      </c>
      <c r="B18" s="13" t="s">
        <v>22</v>
      </c>
      <c r="C18" s="13"/>
      <c r="D18" s="14">
        <f>(Eurostat_Data2009!B68+Eurostat_Data2009!B200+Eurostat_Data2009!B456)/(Eurostat_Data2009!B332+Eurostat_Data2009!B417)</f>
        <v>0.3304491141326741</v>
      </c>
      <c r="E18" s="14">
        <f>(Eurostat_Data2009!C68+Eurostat_Data2009!C200+Eurostat_Data2009!C456)/(Eurostat_Data2009!C332+Eurostat_Data2009!C417)</f>
        <v>0.36253091508656227</v>
      </c>
      <c r="F18" s="14">
        <f>(Eurostat_Data2009!D68+Eurostat_Data2009!D200+Eurostat_Data2009!D456)/(Eurostat_Data2009!D332+Eurostat_Data2009!D417)</f>
        <v>0.349800217944061</v>
      </c>
      <c r="G18" s="14">
        <f>(Eurostat_Data2009!E68+Eurostat_Data2009!E200+Eurostat_Data2009!E456)/(Eurostat_Data2009!E332+Eurostat_Data2009!E417)</f>
        <v>0.30506868782567503</v>
      </c>
      <c r="H18" s="14">
        <f>(Eurostat_Data2009!F68+Eurostat_Data2009!F200+Eurostat_Data2009!F456)/(Eurostat_Data2009!F332+Eurostat_Data2009!F417)</f>
        <v>0.29840756981306255</v>
      </c>
      <c r="I18" s="14">
        <f>(Eurostat_Data2009!G68+Eurostat_Data2009!G200+Eurostat_Data2009!G456)/(Eurostat_Data2009!G332+Eurostat_Data2009!G417)</f>
        <v>0.35785953177257523</v>
      </c>
      <c r="J18" s="14">
        <f>(Eurostat_Data2009!H68+Eurostat_Data2009!H200+Eurostat_Data2009!H456)/(Eurostat_Data2009!H332+Eurostat_Data2009!H417)</f>
        <v>0.41788617886178864</v>
      </c>
      <c r="K18" s="14">
        <f>(Eurostat_Data2009!I68+Eurostat_Data2009!I200+Eurostat_Data2009!I456)/(Eurostat_Data2009!I332+Eurostat_Data2009!I417)</f>
        <v>0.345836947094536</v>
      </c>
      <c r="L18" s="14">
        <f>(Eurostat_Data2009!J68+Eurostat_Data2009!J200+Eurostat_Data2009!J456)/(Eurostat_Data2009!J332+Eurostat_Data2009!J417)</f>
        <v>0.3692205196535643</v>
      </c>
      <c r="M18" s="14">
        <f>(Eurostat_Data2009!K68+Eurostat_Data2009!K200+Eurostat_Data2009!K456)/(Eurostat_Data2009!K332+Eurostat_Data2009!K417)</f>
        <v>0.4524473358116481</v>
      </c>
      <c r="N18" s="14">
        <f>(Eurostat_Data2009!L68+Eurostat_Data2009!L200+Eurostat_Data2009!L456)/(Eurostat_Data2009!L332+Eurostat_Data2009!L417)</f>
        <v>0.3387944358578053</v>
      </c>
      <c r="O18" s="14">
        <f>(Eurostat_Data2009!M68+Eurostat_Data2009!M200+Eurostat_Data2009!M456)/(Eurostat_Data2009!M332+Eurostat_Data2009!M417)</f>
        <v>0.3318101933216169</v>
      </c>
      <c r="P18" s="14">
        <f>(Eurostat_Data2009!N68+Eurostat_Data2009!N200+Eurostat_Data2009!N456)/(Eurostat_Data2009!N332+Eurostat_Data2009!N417)</f>
        <v>0.3497531771872702</v>
      </c>
      <c r="Q18" s="14">
        <f>(Eurostat_Data2009!O68+Eurostat_Data2009!O200+Eurostat_Data2009!O456)/(Eurostat_Data2009!O332+Eurostat_Data2009!O417)</f>
        <v>0.3567536006228104</v>
      </c>
      <c r="R18" s="14">
        <f>(Eurostat_Data2009!P68+Eurostat_Data2009!P200+Eurostat_Data2009!P456)/(Eurostat_Data2009!P332+Eurostat_Data2009!P417)</f>
        <v>0.35555555555555557</v>
      </c>
      <c r="S18" s="14">
        <f>(Eurostat_Data2009!Q68+Eurostat_Data2009!Q200+Eurostat_Data2009!Q456)/(Eurostat_Data2009!Q332+Eurostat_Data2009!Q417)</f>
        <v>0.3450599457425396</v>
      </c>
      <c r="T18" s="14">
        <f>(Eurostat_Data2009!R68+Eurostat_Data2009!R200+Eurostat_Data2009!R456)/(Eurostat_Data2009!R332+Eurostat_Data2009!R417)</f>
        <v>0.2629967017433642</v>
      </c>
      <c r="U18" s="14">
        <f>(Eurostat_Data2009!S68+Eurostat_Data2009!S200+Eurostat_Data2009!S456)/(Eurostat_Data2009!S332+Eurostat_Data2009!S417)</f>
        <v>0.2608728710462287</v>
      </c>
    </row>
    <row r="19" spans="1:21" ht="13.5">
      <c r="A19" s="13" t="s">
        <v>17</v>
      </c>
      <c r="B19" s="13" t="s">
        <v>18</v>
      </c>
      <c r="C19" s="13"/>
      <c r="D19" s="14">
        <f>(Eurostat_Data2009!B69+Eurostat_Data2009!B201+Eurostat_Data2009!B457)/(Eurostat_Data2009!B333+Eurostat_Data2009!B418)</f>
        <v>0.3225542843801074</v>
      </c>
      <c r="E19" s="14">
        <f>(Eurostat_Data2009!C69+Eurostat_Data2009!C201+Eurostat_Data2009!C457)/(Eurostat_Data2009!C333+Eurostat_Data2009!C418)</f>
        <v>0.3248331744518589</v>
      </c>
      <c r="F19" s="14">
        <f>(Eurostat_Data2009!D69+Eurostat_Data2009!D201+Eurostat_Data2009!D457)/(Eurostat_Data2009!D333+Eurostat_Data2009!D418)</f>
        <v>0.327047534032582</v>
      </c>
      <c r="G19" s="14">
        <f>(Eurostat_Data2009!E69+Eurostat_Data2009!E201+Eurostat_Data2009!E457)/(Eurostat_Data2009!E333+Eurostat_Data2009!E418)</f>
        <v>0.34225207787771833</v>
      </c>
      <c r="H19" s="14">
        <f>(Eurostat_Data2009!F69+Eurostat_Data2009!F201+Eurostat_Data2009!F457)/(Eurostat_Data2009!F333+Eurostat_Data2009!F418)</f>
        <v>0.3418021315534503</v>
      </c>
      <c r="I19" s="14">
        <f>(Eurostat_Data2009!G69+Eurostat_Data2009!G201+Eurostat_Data2009!G457)/(Eurostat_Data2009!G333+Eurostat_Data2009!G418)</f>
        <v>0.325292547731472</v>
      </c>
      <c r="J19" s="14">
        <f>(Eurostat_Data2009!H69+Eurostat_Data2009!H201+Eurostat_Data2009!H457)/(Eurostat_Data2009!H333+Eurostat_Data2009!H418)</f>
        <v>0.32255783412465905</v>
      </c>
      <c r="K19" s="14">
        <f>(Eurostat_Data2009!I69+Eurostat_Data2009!I201+Eurostat_Data2009!I457)/(Eurostat_Data2009!I333+Eurostat_Data2009!I418)</f>
        <v>0.3659536739443644</v>
      </c>
      <c r="L19" s="14">
        <f>(Eurostat_Data2009!J69+Eurostat_Data2009!J201+Eurostat_Data2009!J457)/(Eurostat_Data2009!J333+Eurostat_Data2009!J418)</f>
        <v>0.35032410135533293</v>
      </c>
      <c r="M19" s="14">
        <f>(Eurostat_Data2009!K69+Eurostat_Data2009!K201+Eurostat_Data2009!K457)/(Eurostat_Data2009!K333+Eurostat_Data2009!K418)</f>
        <v>0.38009640490058244</v>
      </c>
      <c r="N19" s="14">
        <f>(Eurostat_Data2009!L69+Eurostat_Data2009!L201+Eurostat_Data2009!L457)/(Eurostat_Data2009!L333+Eurostat_Data2009!L418)</f>
        <v>0.3654014343186986</v>
      </c>
      <c r="O19" s="14">
        <f>(Eurostat_Data2009!M69+Eurostat_Data2009!M201+Eurostat_Data2009!M457)/(Eurostat_Data2009!M333+Eurostat_Data2009!M418)</f>
        <v>0.3682391567306031</v>
      </c>
      <c r="P19" s="14">
        <f>(Eurostat_Data2009!N69+Eurostat_Data2009!N201+Eurostat_Data2009!N457)/(Eurostat_Data2009!N333+Eurostat_Data2009!N418)</f>
        <v>0.3531448355452972</v>
      </c>
      <c r="Q19" s="14">
        <f>(Eurostat_Data2009!O69+Eurostat_Data2009!O201+Eurostat_Data2009!O457)/(Eurostat_Data2009!O333+Eurostat_Data2009!O418)</f>
        <v>0.3747363091722217</v>
      </c>
      <c r="R19" s="14">
        <f>(Eurostat_Data2009!P69+Eurostat_Data2009!P201+Eurostat_Data2009!P457)/(Eurostat_Data2009!P333+Eurostat_Data2009!P418)</f>
        <v>0.37679346012679343</v>
      </c>
      <c r="S19" s="14">
        <f>(Eurostat_Data2009!Q69+Eurostat_Data2009!Q201+Eurostat_Data2009!Q457)/(Eurostat_Data2009!Q333+Eurostat_Data2009!Q418)</f>
        <v>0.3689961673326266</v>
      </c>
      <c r="T19" s="14">
        <f>(Eurostat_Data2009!R69+Eurostat_Data2009!R201+Eurostat_Data2009!R457)/(Eurostat_Data2009!R333+Eurostat_Data2009!R418)</f>
        <v>0.3787610619469027</v>
      </c>
      <c r="U19" s="14">
        <f>(Eurostat_Data2009!S69+Eurostat_Data2009!S201+Eurostat_Data2009!S457)/(Eurostat_Data2009!S333+Eurostat_Data2009!S418)</f>
        <v>0.33642017033932675</v>
      </c>
    </row>
    <row r="20" spans="1:21" ht="13.5">
      <c r="A20" s="13" t="s">
        <v>32</v>
      </c>
      <c r="B20" s="13" t="s">
        <v>33</v>
      </c>
      <c r="C20" s="13"/>
      <c r="D20" s="14">
        <f>(Eurostat_Data2009!B70+Eurostat_Data2009!B202+Eurostat_Data2009!B458)/(Eurostat_Data2009!B334+Eurostat_Data2009!B419)</f>
        <v>0.4846062255485627</v>
      </c>
      <c r="E20" s="14">
        <f>(Eurostat_Data2009!C70+Eurostat_Data2009!C202+Eurostat_Data2009!C458)/(Eurostat_Data2009!C334+Eurostat_Data2009!C419)</f>
        <v>0.47270181987867477</v>
      </c>
      <c r="F20" s="14">
        <f>(Eurostat_Data2009!D70+Eurostat_Data2009!D202+Eurostat_Data2009!D458)/(Eurostat_Data2009!D334+Eurostat_Data2009!D419)</f>
        <v>0.4584166026133743</v>
      </c>
      <c r="G20" s="14">
        <f>(Eurostat_Data2009!E70+Eurostat_Data2009!E202+Eurostat_Data2009!E458)/(Eurostat_Data2009!E334+Eurostat_Data2009!E419)</f>
        <v>0.45071054599850413</v>
      </c>
      <c r="H20" s="14">
        <f>(Eurostat_Data2009!F70+Eurostat_Data2009!F202+Eurostat_Data2009!F458)/(Eurostat_Data2009!F334+Eurostat_Data2009!F419)</f>
        <v>0.4455490975833588</v>
      </c>
      <c r="I20" s="14">
        <f>(Eurostat_Data2009!G70+Eurostat_Data2009!G202+Eurostat_Data2009!G458)/(Eurostat_Data2009!G334+Eurostat_Data2009!G419)</f>
        <v>0.4493604213694507</v>
      </c>
      <c r="J20" s="14">
        <f>(Eurostat_Data2009!H70+Eurostat_Data2009!H202+Eurostat_Data2009!H458)/(Eurostat_Data2009!H334+Eurostat_Data2009!H419)</f>
        <v>0.45453190220632084</v>
      </c>
      <c r="K20" s="14">
        <f>(Eurostat_Data2009!I70+Eurostat_Data2009!I202+Eurostat_Data2009!I458)/(Eurostat_Data2009!I334+Eurostat_Data2009!I419)</f>
        <v>0.46384604499787746</v>
      </c>
      <c r="L20" s="14">
        <f>(Eurostat_Data2009!J70+Eurostat_Data2009!J202+Eurostat_Data2009!J458)/(Eurostat_Data2009!J334+Eurostat_Data2009!J419)</f>
        <v>0.5004937226689237</v>
      </c>
      <c r="M20" s="14">
        <f>(Eurostat_Data2009!K70+Eurostat_Data2009!K202+Eurostat_Data2009!K458)/(Eurostat_Data2009!K334+Eurostat_Data2009!K419)</f>
        <v>0.518967484312607</v>
      </c>
      <c r="N20" s="14">
        <f>(Eurostat_Data2009!L70+Eurostat_Data2009!L202+Eurostat_Data2009!L458)/(Eurostat_Data2009!L334+Eurostat_Data2009!L419)</f>
        <v>0.5155768044417026</v>
      </c>
      <c r="O20" s="14">
        <f>(Eurostat_Data2009!M70+Eurostat_Data2009!M202+Eurostat_Data2009!M458)/(Eurostat_Data2009!M334+Eurostat_Data2009!M419)</f>
        <v>0.5392879066912216</v>
      </c>
      <c r="P20" s="14">
        <f>(Eurostat_Data2009!N70+Eurostat_Data2009!N202+Eurostat_Data2009!N458)/(Eurostat_Data2009!N334+Eurostat_Data2009!N419)</f>
        <v>0.5147752279157498</v>
      </c>
      <c r="Q20" s="14">
        <f>(Eurostat_Data2009!O70+Eurostat_Data2009!O202+Eurostat_Data2009!O458)/(Eurostat_Data2009!O334+Eurostat_Data2009!O419)</f>
        <v>0.496234067207416</v>
      </c>
      <c r="R20" s="14">
        <f>(Eurostat_Data2009!P70+Eurostat_Data2009!P202+Eurostat_Data2009!P458)/(Eurostat_Data2009!P334+Eurostat_Data2009!P419)</f>
        <v>0.5195768866435112</v>
      </c>
      <c r="S20" s="14">
        <f>(Eurostat_Data2009!Q70+Eurostat_Data2009!Q202+Eurostat_Data2009!Q458)/(Eurostat_Data2009!Q334+Eurostat_Data2009!Q419)</f>
        <v>0.5763949243872762</v>
      </c>
      <c r="T20" s="14">
        <f>(Eurostat_Data2009!R70+Eurostat_Data2009!R202+Eurostat_Data2009!R458)/(Eurostat_Data2009!R334+Eurostat_Data2009!R419)</f>
        <v>0.5621511922881786</v>
      </c>
      <c r="U20" s="14">
        <f>(Eurostat_Data2009!S70+Eurostat_Data2009!S202+Eurostat_Data2009!S458)/(Eurostat_Data2009!S334+Eurostat_Data2009!S419)</f>
        <v>0.5540973111395646</v>
      </c>
    </row>
    <row r="21" spans="1:21" s="16" customFormat="1" ht="13.5">
      <c r="A21" s="13" t="s">
        <v>15</v>
      </c>
      <c r="B21" s="13" t="s">
        <v>16</v>
      </c>
      <c r="C21" s="13"/>
      <c r="D21" s="14">
        <f>(Eurostat_Data2009!B71+Eurostat_Data2009!B203+Eurostat_Data2009!B459)/(Eurostat_Data2009!B335+Eurostat_Data2009!B420)</f>
        <v>0.38572871087176036</v>
      </c>
      <c r="E21" s="14">
        <f>(Eurostat_Data2009!C71+Eurostat_Data2009!C203+Eurostat_Data2009!C459)/(Eurostat_Data2009!C335+Eurostat_Data2009!C420)</f>
        <v>0.38397701883179064</v>
      </c>
      <c r="F21" s="14">
        <f>(Eurostat_Data2009!D71+Eurostat_Data2009!D203+Eurostat_Data2009!D459)/(Eurostat_Data2009!D335+Eurostat_Data2009!D420)</f>
        <v>0.38349954669084313</v>
      </c>
      <c r="G21" s="14">
        <f>(Eurostat_Data2009!E71+Eurostat_Data2009!E203+Eurostat_Data2009!E459)/(Eurostat_Data2009!E335+Eurostat_Data2009!E420)</f>
        <v>0.38323529411764706</v>
      </c>
      <c r="H21" s="14">
        <f>(Eurostat_Data2009!F71+Eurostat_Data2009!F203+Eurostat_Data2009!F459)/(Eurostat_Data2009!F335+Eurostat_Data2009!F420)</f>
        <v>0.3828880045480387</v>
      </c>
      <c r="I21" s="14">
        <f>(Eurostat_Data2009!G71+Eurostat_Data2009!G203+Eurostat_Data2009!G459)/(Eurostat_Data2009!G335+Eurostat_Data2009!G420)</f>
        <v>0.3879100027107617</v>
      </c>
      <c r="J21" s="14">
        <f>(Eurostat_Data2009!H71+Eurostat_Data2009!H203+Eurostat_Data2009!H459)/(Eurostat_Data2009!H335+Eurostat_Data2009!H420)</f>
        <v>0.3907754688291941</v>
      </c>
      <c r="K21" s="14">
        <f>(Eurostat_Data2009!I71+Eurostat_Data2009!I203+Eurostat_Data2009!I459)/(Eurostat_Data2009!I335+Eurostat_Data2009!I420)</f>
        <v>0.3873069498069498</v>
      </c>
      <c r="L21" s="14">
        <f>(Eurostat_Data2009!J71+Eurostat_Data2009!J203+Eurostat_Data2009!J459)/(Eurostat_Data2009!J335+Eurostat_Data2009!J420)</f>
        <v>0.3826565726083964</v>
      </c>
      <c r="M21" s="14">
        <f>(Eurostat_Data2009!K71+Eurostat_Data2009!K203+Eurostat_Data2009!K459)/(Eurostat_Data2009!K335+Eurostat_Data2009!K420)</f>
        <v>0.38095238095238093</v>
      </c>
      <c r="N21" s="14">
        <f>(Eurostat_Data2009!L71+Eurostat_Data2009!L203+Eurostat_Data2009!L459)/(Eurostat_Data2009!L335+Eurostat_Data2009!L420)</f>
        <v>0.40591513073296187</v>
      </c>
      <c r="O21" s="14">
        <f>(Eurostat_Data2009!M71+Eurostat_Data2009!M203+Eurostat_Data2009!M459)/(Eurostat_Data2009!M335+Eurostat_Data2009!M420)</f>
        <v>0.39625647152528876</v>
      </c>
      <c r="P21" s="14">
        <f>(Eurostat_Data2009!N71+Eurostat_Data2009!N203+Eurostat_Data2009!N459)/(Eurostat_Data2009!N335+Eurostat_Data2009!N420)</f>
        <v>0.4027777777777778</v>
      </c>
      <c r="Q21" s="14">
        <f>(Eurostat_Data2009!O71+Eurostat_Data2009!O203+Eurostat_Data2009!O459)/(Eurostat_Data2009!O335+Eurostat_Data2009!O420)</f>
        <v>0.42594571489634536</v>
      </c>
      <c r="R21" s="14">
        <f>(Eurostat_Data2009!P71+Eurostat_Data2009!P203+Eurostat_Data2009!P459)/(Eurostat_Data2009!P335+Eurostat_Data2009!P420)</f>
        <v>0.4341505749620308</v>
      </c>
      <c r="S21" s="14">
        <f>(Eurostat_Data2009!Q71+Eurostat_Data2009!Q203+Eurostat_Data2009!Q459)/(Eurostat_Data2009!Q335+Eurostat_Data2009!Q420)</f>
        <v>0.4201898188093184</v>
      </c>
      <c r="T21" s="14">
        <f>(Eurostat_Data2009!R71+Eurostat_Data2009!R203+Eurostat_Data2009!R459)/(Eurostat_Data2009!R335+Eurostat_Data2009!R420)</f>
        <v>0.4172074523759682</v>
      </c>
      <c r="U21" s="14">
        <f>(Eurostat_Data2009!S71+Eurostat_Data2009!S203+Eurostat_Data2009!S459)/(Eurostat_Data2009!S335+Eurostat_Data2009!S420)</f>
        <v>0.4508618759794045</v>
      </c>
    </row>
    <row r="22" spans="1:21" ht="13.5">
      <c r="A22" s="13" t="s">
        <v>58</v>
      </c>
      <c r="B22" s="13" t="s">
        <v>59</v>
      </c>
      <c r="C22" s="13"/>
      <c r="D22" s="14">
        <f>(Eurostat_Data2009!B72+Eurostat_Data2009!B204+Eurostat_Data2009!B460)/(Eurostat_Data2009!B336+Eurostat_Data2009!B421)</f>
        <v>0.11358574610244988</v>
      </c>
      <c r="E22" s="14">
        <f>(Eurostat_Data2009!C72+Eurostat_Data2009!C204+Eurostat_Data2009!C460)/(Eurostat_Data2009!C336+Eurostat_Data2009!C421)</f>
        <v>0.09227871939736347</v>
      </c>
      <c r="F22" s="14">
        <f>(Eurostat_Data2009!D72+Eurostat_Data2009!D204+Eurostat_Data2009!D460)/(Eurostat_Data2009!D336+Eurostat_Data2009!D421)</f>
        <v>0.09533898305084745</v>
      </c>
      <c r="G22" s="14">
        <f>(Eurostat_Data2009!E72+Eurostat_Data2009!E204+Eurostat_Data2009!E460)/(Eurostat_Data2009!E336+Eurostat_Data2009!E421)</f>
        <v>0.0852575488454707</v>
      </c>
      <c r="H22" s="14">
        <f>(Eurostat_Data2009!F72+Eurostat_Data2009!F204+Eurostat_Data2009!F460)/(Eurostat_Data2009!F336+Eurostat_Data2009!F421)</f>
        <v>0.08828828828828829</v>
      </c>
      <c r="I22" s="14">
        <f>(Eurostat_Data2009!G72+Eurostat_Data2009!G204+Eurostat_Data2009!G460)/(Eurostat_Data2009!G336+Eurostat_Data2009!G421)</f>
        <v>0.0762987012987013</v>
      </c>
      <c r="J22" s="14">
        <f>(Eurostat_Data2009!H72+Eurostat_Data2009!H204+Eurostat_Data2009!H460)/(Eurostat_Data2009!H336+Eurostat_Data2009!H421)</f>
        <v>0.07658321060382917</v>
      </c>
      <c r="K22" s="14">
        <f>(Eurostat_Data2009!I72+Eurostat_Data2009!I204+Eurostat_Data2009!I460)/(Eurostat_Data2009!I336+Eurostat_Data2009!I421)</f>
        <v>0.07943262411347518</v>
      </c>
      <c r="L22" s="14">
        <f>(Eurostat_Data2009!J72+Eurostat_Data2009!J204+Eurostat_Data2009!J460)/(Eurostat_Data2009!J336+Eurostat_Data2009!J421)</f>
        <v>0.1008827238335435</v>
      </c>
      <c r="M22" s="14">
        <f>(Eurostat_Data2009!K72+Eurostat_Data2009!K204+Eurostat_Data2009!K460)/(Eurostat_Data2009!K336+Eurostat_Data2009!K421)</f>
        <v>0.1170018281535649</v>
      </c>
      <c r="N22" s="14">
        <f>(Eurostat_Data2009!L72+Eurostat_Data2009!L204+Eurostat_Data2009!L460)/(Eurostat_Data2009!L336+Eurostat_Data2009!L421)</f>
        <v>0.12367491166077739</v>
      </c>
      <c r="O22" s="14">
        <f>(Eurostat_Data2009!M72+Eurostat_Data2009!M204+Eurostat_Data2009!M460)/(Eurostat_Data2009!M336+Eurostat_Data2009!M421)</f>
        <v>0.11838989739542226</v>
      </c>
      <c r="P22" s="14">
        <f>(Eurostat_Data2009!N72+Eurostat_Data2009!N204+Eurostat_Data2009!N460)/(Eurostat_Data2009!N336+Eurostat_Data2009!N421)</f>
        <v>0.11959087332808813</v>
      </c>
      <c r="Q22" s="14">
        <f>(Eurostat_Data2009!O72+Eurostat_Data2009!O204+Eurostat_Data2009!O460)/(Eurostat_Data2009!O336+Eurostat_Data2009!O421)</f>
        <v>0.12193126022913257</v>
      </c>
      <c r="R22" s="14">
        <f>(Eurostat_Data2009!P72+Eurostat_Data2009!P204+Eurostat_Data2009!P460)/(Eurostat_Data2009!P336+Eurostat_Data2009!P421)</f>
        <v>0.12282091917591126</v>
      </c>
      <c r="S22" s="14">
        <f>(Eurostat_Data2009!Q72+Eurostat_Data2009!Q204+Eurostat_Data2009!Q460)/(Eurostat_Data2009!Q336+Eurostat_Data2009!Q421)</f>
        <v>0.11878453038674033</v>
      </c>
      <c r="T22" s="14">
        <f>(Eurostat_Data2009!R72+Eurostat_Data2009!R204+Eurostat_Data2009!R460)/(Eurostat_Data2009!R336+Eurostat_Data2009!R421)</f>
        <v>0.12463627546071775</v>
      </c>
      <c r="U22" s="14">
        <f>(Eurostat_Data2009!S72+Eurostat_Data2009!S204+Eurostat_Data2009!S460)/(Eurostat_Data2009!S336+Eurostat_Data2009!S421)</f>
        <v>0.12463627546071775</v>
      </c>
    </row>
    <row r="23" spans="1:21" ht="13.5">
      <c r="A23" s="13" t="s">
        <v>23</v>
      </c>
      <c r="B23" s="13" t="s">
        <v>24</v>
      </c>
      <c r="C23" s="13"/>
      <c r="D23" s="14">
        <f>(Eurostat_Data2009!B73+Eurostat_Data2009!B205+Eurostat_Data2009!B461)/(Eurostat_Data2009!B337+Eurostat_Data2009!B422)</f>
        <v>0.3798743173897533</v>
      </c>
      <c r="E23" s="14">
        <f>(Eurostat_Data2009!C73+Eurostat_Data2009!C205+Eurostat_Data2009!C461)/(Eurostat_Data2009!C337+Eurostat_Data2009!C422)</f>
        <v>0.38122677115445563</v>
      </c>
      <c r="F23" s="14">
        <f>(Eurostat_Data2009!D73+Eurostat_Data2009!D205+Eurostat_Data2009!D461)/(Eurostat_Data2009!D337+Eurostat_Data2009!D422)</f>
        <v>0.38041163946061035</v>
      </c>
      <c r="G23" s="14">
        <f>(Eurostat_Data2009!E73+Eurostat_Data2009!E205+Eurostat_Data2009!E461)/(Eurostat_Data2009!E337+Eurostat_Data2009!E422)</f>
        <v>0.38032219255259836</v>
      </c>
      <c r="H23" s="14">
        <f>(Eurostat_Data2009!F73+Eurostat_Data2009!F205+Eurostat_Data2009!F461)/(Eurostat_Data2009!F337+Eurostat_Data2009!F422)</f>
        <v>0.382764832355163</v>
      </c>
      <c r="I23" s="14">
        <f>(Eurostat_Data2009!G73+Eurostat_Data2009!G205+Eurostat_Data2009!G461)/(Eurostat_Data2009!G337+Eurostat_Data2009!G422)</f>
        <v>0.38197103156541995</v>
      </c>
      <c r="J23" s="14">
        <f>(Eurostat_Data2009!H73+Eurostat_Data2009!H205+Eurostat_Data2009!H461)/(Eurostat_Data2009!H337+Eurostat_Data2009!H422)</f>
        <v>0.38115082102939146</v>
      </c>
      <c r="K23" s="14">
        <f>(Eurostat_Data2009!I73+Eurostat_Data2009!I205+Eurostat_Data2009!I461)/(Eurostat_Data2009!I337+Eurostat_Data2009!I422)</f>
        <v>0.38282060629855014</v>
      </c>
      <c r="L23" s="14">
        <f>(Eurostat_Data2009!J73+Eurostat_Data2009!J205+Eurostat_Data2009!J461)/(Eurostat_Data2009!J337+Eurostat_Data2009!J422)</f>
        <v>0.38488401097530556</v>
      </c>
      <c r="M23" s="14">
        <f>(Eurostat_Data2009!K73+Eurostat_Data2009!K205+Eurostat_Data2009!K461)/(Eurostat_Data2009!K337+Eurostat_Data2009!K422)</f>
        <v>0.38130526315789476</v>
      </c>
      <c r="N23" s="14">
        <f>(Eurostat_Data2009!L73+Eurostat_Data2009!L205+Eurostat_Data2009!L461)/(Eurostat_Data2009!L337+Eurostat_Data2009!L422)</f>
        <v>0.3400096778944268</v>
      </c>
      <c r="O23" s="14">
        <f>(Eurostat_Data2009!M73+Eurostat_Data2009!M205+Eurostat_Data2009!M461)/(Eurostat_Data2009!M337+Eurostat_Data2009!M422)</f>
        <v>0.4211113541894553</v>
      </c>
      <c r="P23" s="14">
        <f>(Eurostat_Data2009!N73+Eurostat_Data2009!N205+Eurostat_Data2009!N461)/(Eurostat_Data2009!N337+Eurostat_Data2009!N422)</f>
        <v>0.4156225006664889</v>
      </c>
      <c r="Q23" s="14">
        <f>(Eurostat_Data2009!O73+Eurostat_Data2009!O205+Eurostat_Data2009!O461)/(Eurostat_Data2009!O337+Eurostat_Data2009!O422)</f>
        <v>0.3919350677700383</v>
      </c>
      <c r="R23" s="14">
        <f>(Eurostat_Data2009!P73+Eurostat_Data2009!P205+Eurostat_Data2009!P461)/(Eurostat_Data2009!P337+Eurostat_Data2009!P422)</f>
        <v>0.45966189196623153</v>
      </c>
      <c r="S23" s="14">
        <f>(Eurostat_Data2009!Q73+Eurostat_Data2009!Q205+Eurostat_Data2009!Q461)/(Eurostat_Data2009!Q337+Eurostat_Data2009!Q422)</f>
        <v>0.46271534299396727</v>
      </c>
      <c r="T23" s="14">
        <f>(Eurostat_Data2009!R73+Eurostat_Data2009!R205+Eurostat_Data2009!R461)/(Eurostat_Data2009!R337+Eurostat_Data2009!R422)</f>
        <v>0.47241989305672816</v>
      </c>
      <c r="U23" s="14">
        <f>(Eurostat_Data2009!S73+Eurostat_Data2009!S205+Eurostat_Data2009!S461)/(Eurostat_Data2009!S337+Eurostat_Data2009!S422)</f>
        <v>0.491013629500941</v>
      </c>
    </row>
    <row r="24" spans="1:21" ht="13.5">
      <c r="A24" s="13" t="s">
        <v>29</v>
      </c>
      <c r="B24" s="13" t="s">
        <v>30</v>
      </c>
      <c r="C24" s="13"/>
      <c r="D24" s="14">
        <f>(Eurostat_Data2009!B74+Eurostat_Data2009!B206+Eurostat_Data2009!B462)/(Eurostat_Data2009!B338+Eurostat_Data2009!B423)</f>
        <v>0.7380462136810798</v>
      </c>
      <c r="E24" s="14">
        <f>(Eurostat_Data2009!C74+Eurostat_Data2009!C206+Eurostat_Data2009!C462)/(Eurostat_Data2009!C338+Eurostat_Data2009!C423)</f>
        <v>0.7514051015996541</v>
      </c>
      <c r="F24" s="14">
        <f>(Eurostat_Data2009!D74+Eurostat_Data2009!D206+Eurostat_Data2009!D462)/(Eurostat_Data2009!D338+Eurostat_Data2009!D423)</f>
        <v>0.7801914580265096</v>
      </c>
      <c r="G24" s="14">
        <f>(Eurostat_Data2009!E74+Eurostat_Data2009!E206+Eurostat_Data2009!E462)/(Eurostat_Data2009!E338+Eurostat_Data2009!E423)</f>
        <v>0.7618119824646858</v>
      </c>
      <c r="H24" s="14">
        <f>(Eurostat_Data2009!F74+Eurostat_Data2009!F206+Eurostat_Data2009!F462)/(Eurostat_Data2009!F338+Eurostat_Data2009!F423)</f>
        <v>0.7896916705016107</v>
      </c>
      <c r="I24" s="14">
        <f>(Eurostat_Data2009!G74+Eurostat_Data2009!G206+Eurostat_Data2009!G462)/(Eurostat_Data2009!G338+Eurostat_Data2009!G423)</f>
        <v>0.8022908366533864</v>
      </c>
      <c r="J24" s="14">
        <f>(Eurostat_Data2009!H74+Eurostat_Data2009!H206+Eurostat_Data2009!H462)/(Eurostat_Data2009!H338+Eurostat_Data2009!H423)</f>
        <v>0.7727891156462585</v>
      </c>
      <c r="K24" s="14">
        <f>(Eurostat_Data2009!I74+Eurostat_Data2009!I206+Eurostat_Data2009!I462)/(Eurostat_Data2009!I338+Eurostat_Data2009!I423)</f>
        <v>0.802611752887996</v>
      </c>
      <c r="L24" s="14">
        <f>(Eurostat_Data2009!J74+Eurostat_Data2009!J206+Eurostat_Data2009!J462)/(Eurostat_Data2009!J338+Eurostat_Data2009!J423)</f>
        <v>0.7554092191909689</v>
      </c>
      <c r="M24" s="14">
        <f>(Eurostat_Data2009!K74+Eurostat_Data2009!K206+Eurostat_Data2009!K462)/(Eurostat_Data2009!K338+Eurostat_Data2009!K423)</f>
        <v>0.7656509695290858</v>
      </c>
      <c r="N24" s="14">
        <f>(Eurostat_Data2009!L74+Eurostat_Data2009!L206+Eurostat_Data2009!L462)/(Eurostat_Data2009!L338+Eurostat_Data2009!L423)</f>
        <v>0.7853470437017995</v>
      </c>
      <c r="O24" s="14">
        <f>(Eurostat_Data2009!M74+Eurostat_Data2009!M206+Eurostat_Data2009!M462)/(Eurostat_Data2009!M338+Eurostat_Data2009!M423)</f>
        <v>0.7754472547809994</v>
      </c>
      <c r="P24" s="14">
        <f>(Eurostat_Data2009!N74+Eurostat_Data2009!N206+Eurostat_Data2009!N462)/(Eurostat_Data2009!N338+Eurostat_Data2009!N423)</f>
        <v>0.793859649122807</v>
      </c>
      <c r="Q24" s="14">
        <f>(Eurostat_Data2009!O74+Eurostat_Data2009!O206+Eurostat_Data2009!O462)/(Eurostat_Data2009!O338+Eurostat_Data2009!O423)</f>
        <v>0.8037151702786378</v>
      </c>
      <c r="R24" s="14">
        <f>(Eurostat_Data2009!P74+Eurostat_Data2009!P206+Eurostat_Data2009!P462)/(Eurostat_Data2009!P338+Eurostat_Data2009!P423)</f>
        <v>0.7787990196078431</v>
      </c>
      <c r="S24" s="14">
        <f>(Eurostat_Data2009!Q74+Eurostat_Data2009!Q206+Eurostat_Data2009!Q462)/(Eurostat_Data2009!Q338+Eurostat_Data2009!Q423)</f>
        <v>0.7656707674282367</v>
      </c>
      <c r="T24" s="14">
        <f>(Eurostat_Data2009!R74+Eurostat_Data2009!R206+Eurostat_Data2009!R462)/(Eurostat_Data2009!R338+Eurostat_Data2009!R423)</f>
        <v>0.7944208611279563</v>
      </c>
      <c r="U24" s="14">
        <f>(Eurostat_Data2009!S74+Eurostat_Data2009!S206+Eurostat_Data2009!S462)/(Eurostat_Data2009!S338+Eurostat_Data2009!S423)</f>
        <v>0.8140161725067385</v>
      </c>
    </row>
    <row r="25" spans="1:21" ht="13.5">
      <c r="A25" s="34" t="s">
        <v>31</v>
      </c>
      <c r="B25" s="34" t="s">
        <v>65</v>
      </c>
      <c r="C25" s="34"/>
      <c r="D25" s="19">
        <f>(Eurostat_Data2009!B75+Eurostat_Data2009!B207+Eurostat_Data2009!B463)/(Eurostat_Data2009!B339+Eurostat_Data2009!B424)</f>
        <v>0</v>
      </c>
      <c r="E25" s="14">
        <f>(Eurostat_Data2009!C75+Eurostat_Data2009!C207+Eurostat_Data2009!C463)/(Eurostat_Data2009!C339+Eurostat_Data2009!C424)</f>
        <v>0.11538461538461539</v>
      </c>
      <c r="F25" s="14">
        <f>(Eurostat_Data2009!D75+Eurostat_Data2009!D207+Eurostat_Data2009!D463)/(Eurostat_Data2009!D339+Eurostat_Data2009!D424)</f>
        <v>0.11538461538461539</v>
      </c>
      <c r="G25" s="14">
        <f>(Eurostat_Data2009!E75+Eurostat_Data2009!E207+Eurostat_Data2009!E463)/(Eurostat_Data2009!E339+Eurostat_Data2009!E424)</f>
        <v>0.12</v>
      </c>
      <c r="H25" s="14">
        <f>(Eurostat_Data2009!F75+Eurostat_Data2009!F207+Eurostat_Data2009!F463)/(Eurostat_Data2009!F339+Eurostat_Data2009!F424)</f>
        <v>0.125</v>
      </c>
      <c r="I25" s="14">
        <f>(Eurostat_Data2009!G75+Eurostat_Data2009!G207+Eurostat_Data2009!G463)/(Eurostat_Data2009!G339+Eurostat_Data2009!G424)</f>
        <v>0.13043478260869565</v>
      </c>
      <c r="J25" s="14">
        <f>(Eurostat_Data2009!H75+Eurostat_Data2009!H207+Eurostat_Data2009!H463)/(Eurostat_Data2009!H339+Eurostat_Data2009!H424)</f>
        <v>0.2222222222222222</v>
      </c>
      <c r="K25" s="14">
        <f>(Eurostat_Data2009!I75+Eurostat_Data2009!I207+Eurostat_Data2009!I463)/(Eurostat_Data2009!I339+Eurostat_Data2009!I424)</f>
        <v>0.17391304347826086</v>
      </c>
      <c r="L25" s="14">
        <f>(Eurostat_Data2009!J75+Eurostat_Data2009!J207+Eurostat_Data2009!J463)/(Eurostat_Data2009!J339+Eurostat_Data2009!J424)</f>
        <v>0.17391304347826086</v>
      </c>
      <c r="M25" s="14">
        <f>(Eurostat_Data2009!K75+Eurostat_Data2009!K207+Eurostat_Data2009!K463)/(Eurostat_Data2009!K339+Eurostat_Data2009!K424)</f>
        <v>0.2</v>
      </c>
      <c r="N25" s="14">
        <f>(Eurostat_Data2009!L75+Eurostat_Data2009!L207+Eurostat_Data2009!L463)/(Eurostat_Data2009!L339+Eurostat_Data2009!L424)</f>
        <v>0.14814814814814814</v>
      </c>
      <c r="O25" s="14">
        <f>(Eurostat_Data2009!M75+Eurostat_Data2009!M207+Eurostat_Data2009!M463)/(Eurostat_Data2009!M339+Eurostat_Data2009!M424)</f>
        <v>0.14285714285714285</v>
      </c>
      <c r="P25" s="14">
        <f>(Eurostat_Data2009!N75+Eurostat_Data2009!N207+Eurostat_Data2009!N463)/(Eurostat_Data2009!N339+Eurostat_Data2009!N424)</f>
        <v>0.5221932114882507</v>
      </c>
      <c r="Q25" s="14">
        <f>(Eurostat_Data2009!O75+Eurostat_Data2009!O207+Eurostat_Data2009!O463)/(Eurostat_Data2009!O339+Eurostat_Data2009!O424)</f>
        <v>0.518324607329843</v>
      </c>
      <c r="R25" s="14">
        <f>(Eurostat_Data2009!P75+Eurostat_Data2009!P207+Eurostat_Data2009!P463)/(Eurostat_Data2009!P339+Eurostat_Data2009!P424)</f>
        <v>0.5161290322580645</v>
      </c>
      <c r="S25" s="14">
        <f>(Eurostat_Data2009!Q75+Eurostat_Data2009!Q207+Eurostat_Data2009!Q463)/(Eurostat_Data2009!Q339+Eurostat_Data2009!Q424)</f>
        <v>0.5131004366812227</v>
      </c>
      <c r="T25" s="14">
        <f>(Eurostat_Data2009!R75+Eurostat_Data2009!R207+Eurostat_Data2009!R463)/(Eurostat_Data2009!R339+Eurostat_Data2009!R424)</f>
        <v>0.5125</v>
      </c>
      <c r="U25" s="14">
        <f>(Eurostat_Data2009!S75+Eurostat_Data2009!S207+Eurostat_Data2009!S463)/(Eurostat_Data2009!S339+Eurostat_Data2009!S424)</f>
        <v>0.5079726651480638</v>
      </c>
    </row>
    <row r="26" spans="1:21" ht="13.5">
      <c r="A26" s="13" t="s">
        <v>27</v>
      </c>
      <c r="B26" s="13" t="s">
        <v>28</v>
      </c>
      <c r="C26" s="13"/>
      <c r="D26" s="14">
        <f>(Eurostat_Data2009!B76+Eurostat_Data2009!B208+Eurostat_Data2009!B464)/(Eurostat_Data2009!B340+Eurostat_Data2009!B425)</f>
        <v>0.7442354368932039</v>
      </c>
      <c r="E26" s="14">
        <f>(Eurostat_Data2009!C76+Eurostat_Data2009!C208+Eurostat_Data2009!C464)/(Eurostat_Data2009!C340+Eurostat_Data2009!C425)</f>
        <v>0.7960264900662252</v>
      </c>
      <c r="F26" s="14">
        <f>(Eurostat_Data2009!D76+Eurostat_Data2009!D208+Eurostat_Data2009!D464)/(Eurostat_Data2009!D340+Eurostat_Data2009!D425)</f>
        <v>0.7915041179020372</v>
      </c>
      <c r="G26" s="14">
        <f>(Eurostat_Data2009!E76+Eurostat_Data2009!E208+Eurostat_Data2009!E464)/(Eurostat_Data2009!E340+Eurostat_Data2009!E425)</f>
        <v>0.7857142857142857</v>
      </c>
      <c r="H26" s="14">
        <f>(Eurostat_Data2009!F76+Eurostat_Data2009!F208+Eurostat_Data2009!F464)/(Eurostat_Data2009!F340+Eurostat_Data2009!F425)</f>
        <v>0.8097826086956522</v>
      </c>
      <c r="I26" s="14">
        <f>(Eurostat_Data2009!G76+Eurostat_Data2009!G208+Eurostat_Data2009!G464)/(Eurostat_Data2009!G340+Eurostat_Data2009!G425)</f>
        <v>0.8095577746077033</v>
      </c>
      <c r="J26" s="14">
        <f>(Eurostat_Data2009!H76+Eurostat_Data2009!H208+Eurostat_Data2009!H464)/(Eurostat_Data2009!H340+Eurostat_Data2009!H425)</f>
        <v>0.8215277777777777</v>
      </c>
      <c r="K26" s="14">
        <f>(Eurostat_Data2009!I76+Eurostat_Data2009!I208+Eurostat_Data2009!I464)/(Eurostat_Data2009!I340+Eurostat_Data2009!I425)</f>
        <v>0.8251214434420542</v>
      </c>
      <c r="L26" s="14">
        <f>(Eurostat_Data2009!J76+Eurostat_Data2009!J208+Eurostat_Data2009!J464)/(Eurostat_Data2009!J340+Eurostat_Data2009!J425)</f>
        <v>0.8379970544918999</v>
      </c>
      <c r="M26" s="14">
        <f>(Eurostat_Data2009!K76+Eurostat_Data2009!K208+Eurostat_Data2009!K464)/(Eurostat_Data2009!K340+Eurostat_Data2009!K425)</f>
        <v>0.8034970857618651</v>
      </c>
      <c r="N26" s="14">
        <f>(Eurostat_Data2009!L76+Eurostat_Data2009!L208+Eurostat_Data2009!L464)/(Eurostat_Data2009!L340+Eurostat_Data2009!L425)</f>
        <v>0.8166189111747851</v>
      </c>
      <c r="O26" s="14">
        <f>(Eurostat_Data2009!M76+Eurostat_Data2009!M208+Eurostat_Data2009!M464)/(Eurostat_Data2009!M340+Eurostat_Data2009!M425)</f>
        <v>0.828082808280828</v>
      </c>
      <c r="P26" s="14">
        <f>(Eurostat_Data2009!N76+Eurostat_Data2009!N208+Eurostat_Data2009!N464)/(Eurostat_Data2009!N340+Eurostat_Data2009!N425)</f>
        <v>0.8313364055299539</v>
      </c>
      <c r="Q26" s="14">
        <f>(Eurostat_Data2009!O76+Eurostat_Data2009!O208+Eurostat_Data2009!O464)/(Eurostat_Data2009!O340+Eurostat_Data2009!O425)</f>
        <v>0.83803457688808</v>
      </c>
      <c r="R26" s="14">
        <f>(Eurostat_Data2009!P76+Eurostat_Data2009!P208+Eurostat_Data2009!P464)/(Eurostat_Data2009!P340+Eurostat_Data2009!P425)</f>
        <v>0.8273866923818708</v>
      </c>
      <c r="S26" s="14">
        <f>(Eurostat_Data2009!Q76+Eurostat_Data2009!Q208+Eurostat_Data2009!Q464)/(Eurostat_Data2009!Q340+Eurostat_Data2009!Q425)</f>
        <v>0.8362573099415205</v>
      </c>
      <c r="T26" s="14">
        <f>(Eurostat_Data2009!R76+Eurostat_Data2009!R208+Eurostat_Data2009!R464)/(Eurostat_Data2009!R340+Eurostat_Data2009!R425)</f>
        <v>0.8430066603235015</v>
      </c>
      <c r="U26" s="14">
        <f>(Eurostat_Data2009!S76+Eurostat_Data2009!S208+Eurostat_Data2009!S464)/(Eurostat_Data2009!S340+Eurostat_Data2009!S425)</f>
        <v>0.8415245737211635</v>
      </c>
    </row>
    <row r="27" spans="1:21" ht="13.5">
      <c r="A27" s="13" t="s">
        <v>34</v>
      </c>
      <c r="B27" s="13" t="s">
        <v>35</v>
      </c>
      <c r="C27" s="13"/>
      <c r="D27" s="14">
        <f>(Eurostat_Data2009!B77+Eurostat_Data2009!B209+Eurostat_Data2009!B465)/(Eurostat_Data2009!B341+Eurostat_Data2009!B426)</f>
        <v>0.2950310559006211</v>
      </c>
      <c r="E27" s="14">
        <f>(Eurostat_Data2009!C77+Eurostat_Data2009!C209+Eurostat_Data2009!C465)/(Eurostat_Data2009!C341+Eurostat_Data2009!C426)</f>
        <v>0.3885350318471338</v>
      </c>
      <c r="F27" s="14">
        <f>(Eurostat_Data2009!D77+Eurostat_Data2009!D209+Eurostat_Data2009!D465)/(Eurostat_Data2009!D341+Eurostat_Data2009!D426)</f>
        <v>0.39751552795031053</v>
      </c>
      <c r="G27" s="14">
        <f>(Eurostat_Data2009!E77+Eurostat_Data2009!E209+Eurostat_Data2009!E465)/(Eurostat_Data2009!E341+Eurostat_Data2009!E426)</f>
        <v>0.3028169014084507</v>
      </c>
      <c r="H27" s="14">
        <f>(Eurostat_Data2009!F77+Eurostat_Data2009!F209+Eurostat_Data2009!F465)/(Eurostat_Data2009!F341+Eurostat_Data2009!F426)</f>
        <v>0.3275862068965517</v>
      </c>
      <c r="I27" s="14">
        <f>(Eurostat_Data2009!G77+Eurostat_Data2009!G209+Eurostat_Data2009!G465)/(Eurostat_Data2009!G341+Eurostat_Data2009!G426)</f>
        <v>0.311804008908686</v>
      </c>
      <c r="J27" s="14">
        <f>(Eurostat_Data2009!H77+Eurostat_Data2009!H209+Eurostat_Data2009!H465)/(Eurostat_Data2009!H341+Eurostat_Data2009!H426)</f>
        <v>0.2837301587301587</v>
      </c>
      <c r="K27" s="14">
        <f>(Eurostat_Data2009!I77+Eurostat_Data2009!I209+Eurostat_Data2009!I465)/(Eurostat_Data2009!I341+Eurostat_Data2009!I426)</f>
        <v>0.2923387096774194</v>
      </c>
      <c r="L27" s="14">
        <f>(Eurostat_Data2009!J77+Eurostat_Data2009!J209+Eurostat_Data2009!J465)/(Eurostat_Data2009!J341+Eurostat_Data2009!J426)</f>
        <v>0.2862669245647969</v>
      </c>
      <c r="M27" s="14">
        <f>(Eurostat_Data2009!K77+Eurostat_Data2009!K209+Eurostat_Data2009!K465)/(Eurostat_Data2009!K341+Eurostat_Data2009!K426)</f>
        <v>0.2764811490125673</v>
      </c>
      <c r="N27" s="14">
        <f>(Eurostat_Data2009!L77+Eurostat_Data2009!L209+Eurostat_Data2009!L465)/(Eurostat_Data2009!L341+Eurostat_Data2009!L426)</f>
        <v>0.3333333333333333</v>
      </c>
      <c r="O27" s="14">
        <f>(Eurostat_Data2009!M77+Eurostat_Data2009!M209+Eurostat_Data2009!M465)/(Eurostat_Data2009!M341+Eurostat_Data2009!M426)</f>
        <v>0.3422131147540984</v>
      </c>
      <c r="P27" s="14">
        <f>(Eurostat_Data2009!N77+Eurostat_Data2009!N209+Eurostat_Data2009!N465)/(Eurostat_Data2009!N341+Eurostat_Data2009!N426)</f>
        <v>0.32532347504621073</v>
      </c>
      <c r="Q27" s="14">
        <f>(Eurostat_Data2009!O77+Eurostat_Data2009!O209+Eurostat_Data2009!O465)/(Eurostat_Data2009!O341+Eurostat_Data2009!O426)</f>
        <v>0.3386243386243386</v>
      </c>
      <c r="R27" s="14">
        <f>(Eurostat_Data2009!P77+Eurostat_Data2009!P209+Eurostat_Data2009!P465)/(Eurostat_Data2009!P341+Eurostat_Data2009!P426)</f>
        <v>0.3281786941580756</v>
      </c>
      <c r="S27" s="14">
        <f>(Eurostat_Data2009!Q77+Eurostat_Data2009!Q209+Eurostat_Data2009!Q465)/(Eurostat_Data2009!Q341+Eurostat_Data2009!Q426)</f>
        <v>0.30062305295950154</v>
      </c>
      <c r="T27" s="14">
        <f>(Eurostat_Data2009!R77+Eurostat_Data2009!R209+Eurostat_Data2009!R465)/(Eurostat_Data2009!R341+Eurostat_Data2009!R426)</f>
        <v>0.3167202572347267</v>
      </c>
      <c r="U27" s="14">
        <f>(Eurostat_Data2009!S77+Eurostat_Data2009!S209+Eurostat_Data2009!S465)/(Eurostat_Data2009!S341+Eurostat_Data2009!S426)</f>
        <v>0.29668674698795183</v>
      </c>
    </row>
    <row r="28" spans="1:21" ht="13.5">
      <c r="A28" s="13" t="s">
        <v>36</v>
      </c>
      <c r="B28" s="13" t="s">
        <v>37</v>
      </c>
      <c r="C28" s="13"/>
      <c r="D28" s="14">
        <f>(Eurostat_Data2009!B78+Eurostat_Data2009!B210+Eurostat_Data2009!B466)/(Eurostat_Data2009!B342+Eurostat_Data2009!B427)</f>
        <v>0.44580360176690453</v>
      </c>
      <c r="E28" s="14">
        <f>(Eurostat_Data2009!C78+Eurostat_Data2009!C210+Eurostat_Data2009!C466)/(Eurostat_Data2009!C342+Eurostat_Data2009!C427)</f>
        <v>0.45208179354520817</v>
      </c>
      <c r="F28" s="14">
        <f>(Eurostat_Data2009!D78+Eurostat_Data2009!D210+Eurostat_Data2009!D466)/(Eurostat_Data2009!D342+Eurostat_Data2009!D427)</f>
        <v>0.4613649182177101</v>
      </c>
      <c r="G28" s="14">
        <f>(Eurostat_Data2009!E78+Eurostat_Data2009!E210+Eurostat_Data2009!E466)/(Eurostat_Data2009!E342+Eurostat_Data2009!E427)</f>
        <v>0.44343323395575085</v>
      </c>
      <c r="H28" s="14">
        <f>(Eurostat_Data2009!F78+Eurostat_Data2009!F210+Eurostat_Data2009!F466)/(Eurostat_Data2009!F342+Eurostat_Data2009!F427)</f>
        <v>0.5097875569044006</v>
      </c>
      <c r="I28" s="14">
        <f>(Eurostat_Data2009!G78+Eurostat_Data2009!G210+Eurostat_Data2009!G466)/(Eurostat_Data2009!G342+Eurostat_Data2009!G427)</f>
        <v>0.5165903487143361</v>
      </c>
      <c r="J28" s="14">
        <f>(Eurostat_Data2009!H78+Eurostat_Data2009!H210+Eurostat_Data2009!H466)/(Eurostat_Data2009!H342+Eurostat_Data2009!H427)</f>
        <v>0.5294312388267232</v>
      </c>
      <c r="K28" s="14">
        <f>(Eurostat_Data2009!I78+Eurostat_Data2009!I210+Eurostat_Data2009!I466)/(Eurostat_Data2009!I342+Eurostat_Data2009!I427)</f>
        <v>0.5513136015962754</v>
      </c>
      <c r="L28" s="14">
        <f>(Eurostat_Data2009!J78+Eurostat_Data2009!J210+Eurostat_Data2009!J466)/(Eurostat_Data2009!J342+Eurostat_Data2009!J427)</f>
        <v>0.5657290656320724</v>
      </c>
      <c r="M28" s="14">
        <f>(Eurostat_Data2009!K78+Eurostat_Data2009!K210+Eurostat_Data2009!K466)/(Eurostat_Data2009!K342+Eurostat_Data2009!K427)</f>
        <v>0.5542385982994074</v>
      </c>
      <c r="N28" s="14">
        <f>(Eurostat_Data2009!L78+Eurostat_Data2009!L210+Eurostat_Data2009!L466)/(Eurostat_Data2009!L342+Eurostat_Data2009!L427)</f>
        <v>0.5855938899130892</v>
      </c>
      <c r="O28" s="14">
        <f>(Eurostat_Data2009!M78+Eurostat_Data2009!M210+Eurostat_Data2009!M466)/(Eurostat_Data2009!M342+Eurostat_Data2009!M427)</f>
        <v>0.5672274066797642</v>
      </c>
      <c r="P28" s="14">
        <f>(Eurostat_Data2009!N78+Eurostat_Data2009!N210+Eurostat_Data2009!N466)/(Eurostat_Data2009!N342+Eurostat_Data2009!N427)</f>
        <v>0.5622158411103134</v>
      </c>
      <c r="Q28" s="14">
        <f>(Eurostat_Data2009!O78+Eurostat_Data2009!O210+Eurostat_Data2009!O466)/(Eurostat_Data2009!O342+Eurostat_Data2009!O427)</f>
        <v>0.5652750165672631</v>
      </c>
      <c r="R28" s="14">
        <f>(Eurostat_Data2009!P78+Eurostat_Data2009!P210+Eurostat_Data2009!P466)/(Eurostat_Data2009!P342+Eurostat_Data2009!P427)</f>
        <v>0.5751411778264377</v>
      </c>
      <c r="S28" s="14">
        <f>(Eurostat_Data2009!Q78+Eurostat_Data2009!Q210+Eurostat_Data2009!Q466)/(Eurostat_Data2009!Q342+Eurostat_Data2009!Q427)</f>
        <v>0.611954459203036</v>
      </c>
      <c r="T28" s="14">
        <f>(Eurostat_Data2009!R78+Eurostat_Data2009!R210+Eurostat_Data2009!R466)/(Eurostat_Data2009!R342+Eurostat_Data2009!R427)</f>
        <v>0.5873241175018514</v>
      </c>
      <c r="U28" s="14">
        <f>(Eurostat_Data2009!S78+Eurostat_Data2009!S210+Eurostat_Data2009!S466)/(Eurostat_Data2009!S342+Eurostat_Data2009!S427)</f>
        <v>0.5813925570228091</v>
      </c>
    </row>
    <row r="29" spans="1:21" ht="13.5">
      <c r="A29" s="18" t="s">
        <v>60</v>
      </c>
      <c r="B29" s="18" t="s">
        <v>61</v>
      </c>
      <c r="C29" s="18"/>
      <c r="D29" s="19">
        <f>(Eurostat_Data2009!B79+Eurostat_Data2009!B211+Eurostat_Data2009!B467)/(Eurostat_Data2009!B343+Eurostat_Data2009!B428)</f>
        <v>0.9710144927536232</v>
      </c>
      <c r="E29" s="19">
        <f>(Eurostat_Data2009!C79+Eurostat_Data2009!C211+Eurostat_Data2009!C467)/(Eurostat_Data2009!C343+Eurostat_Data2009!C428)</f>
        <v>1.070921985815603</v>
      </c>
      <c r="F29" s="19">
        <f>(Eurostat_Data2009!D79+Eurostat_Data2009!D211+Eurostat_Data2009!D467)/(Eurostat_Data2009!D343+Eurostat_Data2009!D428)</f>
        <v>1.0928571428571427</v>
      </c>
      <c r="G29" s="19">
        <f>(Eurostat_Data2009!E79+Eurostat_Data2009!E211+Eurostat_Data2009!E467)/(Eurostat_Data2009!E343+Eurostat_Data2009!E428)</f>
        <v>1.13013698630137</v>
      </c>
      <c r="H29" s="19">
        <f>(Eurostat_Data2009!F79+Eurostat_Data2009!F211+Eurostat_Data2009!F467)/(Eurostat_Data2009!F343+Eurostat_Data2009!F428)</f>
        <v>1.0789473684210527</v>
      </c>
      <c r="I29" s="19">
        <f>(Eurostat_Data2009!G79+Eurostat_Data2009!G211+Eurostat_Data2009!G467)/(Eurostat_Data2009!G343+Eurostat_Data2009!G428)</f>
        <v>1.1895424836601307</v>
      </c>
      <c r="J29" s="19">
        <f>(Eurostat_Data2009!H79+Eurostat_Data2009!H211+Eurostat_Data2009!H467)/(Eurostat_Data2009!H343+Eurostat_Data2009!H428)</f>
        <v>1.2875816993464053</v>
      </c>
      <c r="K29" s="19">
        <f>(Eurostat_Data2009!I79+Eurostat_Data2009!I211+Eurostat_Data2009!I467)/(Eurostat_Data2009!I343+Eurostat_Data2009!I428)</f>
        <v>1.108974358974359</v>
      </c>
      <c r="L29" s="19">
        <f>(Eurostat_Data2009!J79+Eurostat_Data2009!J211+Eurostat_Data2009!J467)/(Eurostat_Data2009!J343+Eurostat_Data2009!J428)</f>
        <v>0.9040404040404041</v>
      </c>
      <c r="M29" s="19">
        <f>(Eurostat_Data2009!K79+Eurostat_Data2009!K211+Eurostat_Data2009!K467)/(Eurostat_Data2009!K343+Eurostat_Data2009!K428)</f>
        <v>0.9851485148514851</v>
      </c>
      <c r="N29" s="19">
        <f>(Eurostat_Data2009!L79+Eurostat_Data2009!L211+Eurostat_Data2009!L467)/(Eurostat_Data2009!L343+Eurostat_Data2009!L428)</f>
        <v>1.0670391061452513</v>
      </c>
      <c r="O29" s="19">
        <f>(Eurostat_Data2009!M79+Eurostat_Data2009!M211+Eurostat_Data2009!M467)/(Eurostat_Data2009!M343+Eurostat_Data2009!M428)</f>
        <v>1.1608040201005025</v>
      </c>
      <c r="P29" s="19">
        <f>(Eurostat_Data2009!N79+Eurostat_Data2009!N211+Eurostat_Data2009!N467)/(Eurostat_Data2009!N343+Eurostat_Data2009!N428)</f>
        <v>1.091743119266055</v>
      </c>
      <c r="Q29" s="19">
        <f>(Eurostat_Data2009!O79+Eurostat_Data2009!O211+Eurostat_Data2009!O467)/(Eurostat_Data2009!O343+Eurostat_Data2009!O428)</f>
        <v>0.993006993006993</v>
      </c>
      <c r="R29" s="19">
        <f>(Eurostat_Data2009!P79+Eurostat_Data2009!P211+Eurostat_Data2009!P467)/(Eurostat_Data2009!P343+Eurostat_Data2009!P428)</f>
        <v>1.0833333333333333</v>
      </c>
      <c r="S29" s="19">
        <f>(Eurostat_Data2009!Q79+Eurostat_Data2009!Q211+Eurostat_Data2009!Q467)/(Eurostat_Data2009!Q343+Eurostat_Data2009!Q428)</f>
        <v>1.182170542635659</v>
      </c>
      <c r="T29" s="19">
        <f>(Eurostat_Data2009!R79+Eurostat_Data2009!R211+Eurostat_Data2009!R467)/(Eurostat_Data2009!R343+Eurostat_Data2009!R428)</f>
        <v>1.1972318339100345</v>
      </c>
      <c r="U29" s="19">
        <f>(Eurostat_Data2009!S79+Eurostat_Data2009!S211+Eurostat_Data2009!S467)/(Eurostat_Data2009!S343+Eurostat_Data2009!S428)</f>
        <v>1.1203208556149733</v>
      </c>
    </row>
    <row r="30" spans="1:21" ht="13.5">
      <c r="A30" s="13" t="s">
        <v>40</v>
      </c>
      <c r="B30" s="13" t="s">
        <v>41</v>
      </c>
      <c r="C30" s="13"/>
      <c r="D30" s="14">
        <f>(Eurostat_Data2009!B80+Eurostat_Data2009!B212+Eurostat_Data2009!B468)/(Eurostat_Data2009!B344+Eurostat_Data2009!B429)</f>
        <v>0.5007361798955963</v>
      </c>
      <c r="E30" s="14">
        <f>(Eurostat_Data2009!C80+Eurostat_Data2009!C212+Eurostat_Data2009!C468)/(Eurostat_Data2009!C344+Eurostat_Data2009!C429)</f>
        <v>0.5036083392729864</v>
      </c>
      <c r="F30" s="14">
        <f>(Eurostat_Data2009!D80+Eurostat_Data2009!D212+Eurostat_Data2009!D468)/(Eurostat_Data2009!D344+Eurostat_Data2009!D429)</f>
        <v>0.498769616491782</v>
      </c>
      <c r="G30" s="14">
        <f>(Eurostat_Data2009!E80+Eurostat_Data2009!E212+Eurostat_Data2009!E468)/(Eurostat_Data2009!E344+Eurostat_Data2009!E429)</f>
        <v>0.4917954516899108</v>
      </c>
      <c r="H30" s="14">
        <f>(Eurostat_Data2009!F80+Eurostat_Data2009!F212+Eurostat_Data2009!F468)/(Eurostat_Data2009!F344+Eurostat_Data2009!F429)</f>
        <v>0.4897556222273508</v>
      </c>
      <c r="I30" s="14">
        <f>(Eurostat_Data2009!G80+Eurostat_Data2009!G212+Eurostat_Data2009!G468)/(Eurostat_Data2009!G344+Eurostat_Data2009!G429)</f>
        <v>0.4971630499701374</v>
      </c>
      <c r="J30" s="14">
        <f>(Eurostat_Data2009!H80+Eurostat_Data2009!H212+Eurostat_Data2009!H468)/(Eurostat_Data2009!H344+Eurostat_Data2009!H429)</f>
        <v>0.5041717178920345</v>
      </c>
      <c r="K30" s="14">
        <f>(Eurostat_Data2009!I80+Eurostat_Data2009!I212+Eurostat_Data2009!I468)/(Eurostat_Data2009!I344+Eurostat_Data2009!I429)</f>
        <v>0.5001707400360993</v>
      </c>
      <c r="L30" s="14">
        <f>(Eurostat_Data2009!J80+Eurostat_Data2009!J212+Eurostat_Data2009!J468)/(Eurostat_Data2009!J344+Eurostat_Data2009!J429)</f>
        <v>0.49940849253693775</v>
      </c>
      <c r="M30" s="14">
        <f>(Eurostat_Data2009!K80+Eurostat_Data2009!K212+Eurostat_Data2009!K468)/(Eurostat_Data2009!K344+Eurostat_Data2009!K429)</f>
        <v>0.4978733276622071</v>
      </c>
      <c r="N30" s="14">
        <f>(Eurostat_Data2009!L80+Eurostat_Data2009!L212+Eurostat_Data2009!L468)/(Eurostat_Data2009!L344+Eurostat_Data2009!L429)</f>
        <v>0.4914624321022949</v>
      </c>
      <c r="O30" s="14">
        <f>(Eurostat_Data2009!M80+Eurostat_Data2009!M212+Eurostat_Data2009!M468)/(Eurostat_Data2009!M344+Eurostat_Data2009!M429)</f>
        <v>0.5011787013785681</v>
      </c>
      <c r="P30" s="14">
        <f>(Eurostat_Data2009!N80+Eurostat_Data2009!N212+Eurostat_Data2009!N468)/(Eurostat_Data2009!N344+Eurostat_Data2009!N429)</f>
        <v>0.49941826643397325</v>
      </c>
      <c r="Q30" s="14">
        <f>(Eurostat_Data2009!O80+Eurostat_Data2009!O212+Eurostat_Data2009!O468)/(Eurostat_Data2009!O344+Eurostat_Data2009!O429)</f>
        <v>0.49724696150820835</v>
      </c>
      <c r="R30" s="14">
        <f>(Eurostat_Data2009!P80+Eurostat_Data2009!P212+Eurostat_Data2009!P468)/(Eurostat_Data2009!P344+Eurostat_Data2009!P429)</f>
        <v>0.49903460190030996</v>
      </c>
      <c r="S30" s="14">
        <f>(Eurostat_Data2009!Q80+Eurostat_Data2009!Q212+Eurostat_Data2009!Q468)/(Eurostat_Data2009!Q344+Eurostat_Data2009!Q429)</f>
        <v>0.4971169583280876</v>
      </c>
      <c r="T30" s="14">
        <f>(Eurostat_Data2009!R80+Eurostat_Data2009!R212+Eurostat_Data2009!R468)/(Eurostat_Data2009!R344+Eurostat_Data2009!R429)</f>
        <v>0.4928406239236333</v>
      </c>
      <c r="U30" s="14">
        <f>(Eurostat_Data2009!S80+Eurostat_Data2009!S212+Eurostat_Data2009!S468)/(Eurostat_Data2009!S344+Eurostat_Data2009!S429)</f>
        <v>0.4907472067039106</v>
      </c>
    </row>
    <row r="31" spans="1:21" ht="13.5">
      <c r="A31" s="13" t="s">
        <v>42</v>
      </c>
      <c r="B31" s="13" t="s">
        <v>43</v>
      </c>
      <c r="C31" s="13"/>
      <c r="D31" s="14">
        <f>(Eurostat_Data2009!B81+Eurostat_Data2009!B213+Eurostat_Data2009!B469)/(Eurostat_Data2009!B345+Eurostat_Data2009!B430)</f>
        <v>0.38872255489021956</v>
      </c>
      <c r="E31" s="14">
        <f>(Eurostat_Data2009!C81+Eurostat_Data2009!C213+Eurostat_Data2009!C469)/(Eurostat_Data2009!C345+Eurostat_Data2009!C430)</f>
        <v>0.39465594703239537</v>
      </c>
      <c r="F31" s="14">
        <f>(Eurostat_Data2009!D81+Eurostat_Data2009!D213+Eurostat_Data2009!D469)/(Eurostat_Data2009!D345+Eurostat_Data2009!D430)</f>
        <v>0.3972173231432491</v>
      </c>
      <c r="G31" s="14">
        <f>(Eurostat_Data2009!E81+Eurostat_Data2009!E213+Eurostat_Data2009!E469)/(Eurostat_Data2009!E345+Eurostat_Data2009!E430)</f>
        <v>0.39617607825700313</v>
      </c>
      <c r="H31" s="14">
        <f>(Eurostat_Data2009!F81+Eurostat_Data2009!F213+Eurostat_Data2009!F469)/(Eurostat_Data2009!F345+Eurostat_Data2009!F430)</f>
        <v>0.3943311785181502</v>
      </c>
      <c r="I31" s="14">
        <f>(Eurostat_Data2009!G81+Eurostat_Data2009!G213+Eurostat_Data2009!G469)/(Eurostat_Data2009!G345+Eurostat_Data2009!G430)</f>
        <v>0.3871690427698574</v>
      </c>
      <c r="J31" s="14">
        <f>(Eurostat_Data2009!H81+Eurostat_Data2009!H213+Eurostat_Data2009!H469)/(Eurostat_Data2009!H345+Eurostat_Data2009!H430)</f>
        <v>0.3918334234721471</v>
      </c>
      <c r="K31" s="14">
        <f>(Eurostat_Data2009!I81+Eurostat_Data2009!I213+Eurostat_Data2009!I469)/(Eurostat_Data2009!I345+Eurostat_Data2009!I430)</f>
        <v>0.3950840879689521</v>
      </c>
      <c r="L31" s="14">
        <f>(Eurostat_Data2009!J81+Eurostat_Data2009!J213+Eurostat_Data2009!J469)/(Eurostat_Data2009!J345+Eurostat_Data2009!J430)</f>
        <v>0.41560954633412167</v>
      </c>
      <c r="M31" s="14">
        <f>(Eurostat_Data2009!K81+Eurostat_Data2009!K213+Eurostat_Data2009!K469)/(Eurostat_Data2009!K345+Eurostat_Data2009!K430)</f>
        <v>0.42236121970289286</v>
      </c>
      <c r="N31" s="14">
        <f>(Eurostat_Data2009!L81+Eurostat_Data2009!L213+Eurostat_Data2009!L469)/(Eurostat_Data2009!L345+Eurostat_Data2009!L430)</f>
        <v>0.42077371489136195</v>
      </c>
      <c r="O31" s="14">
        <f>(Eurostat_Data2009!M81+Eurostat_Data2009!M213+Eurostat_Data2009!M469)/(Eurostat_Data2009!M345+Eurostat_Data2009!M430)</f>
        <v>0.42258748674443264</v>
      </c>
      <c r="P31" s="14">
        <f>(Eurostat_Data2009!N81+Eurostat_Data2009!N213+Eurostat_Data2009!N469)/(Eurostat_Data2009!N345+Eurostat_Data2009!N430)</f>
        <v>0.4242106838246297</v>
      </c>
      <c r="Q31" s="14">
        <f>(Eurostat_Data2009!O81+Eurostat_Data2009!O213+Eurostat_Data2009!O469)/(Eurostat_Data2009!O345+Eurostat_Data2009!O430)</f>
        <v>0.4209928003031451</v>
      </c>
      <c r="R31" s="14">
        <f>(Eurostat_Data2009!P81+Eurostat_Data2009!P213+Eurostat_Data2009!P469)/(Eurostat_Data2009!P345+Eurostat_Data2009!P430)</f>
        <v>0.44347079037800685</v>
      </c>
      <c r="S31" s="14">
        <f>(Eurostat_Data2009!Q81+Eurostat_Data2009!Q213+Eurostat_Data2009!Q469)/(Eurostat_Data2009!Q345+Eurostat_Data2009!Q430)</f>
        <v>0.4438095238095238</v>
      </c>
      <c r="T31" s="14">
        <f>(Eurostat_Data2009!R81+Eurostat_Data2009!R213+Eurostat_Data2009!R469)/(Eurostat_Data2009!R345+Eurostat_Data2009!R430)</f>
        <v>0.44519247367512516</v>
      </c>
      <c r="U31" s="14">
        <f>(Eurostat_Data2009!S81+Eurostat_Data2009!S213+Eurostat_Data2009!S469)/(Eurostat_Data2009!S345+Eurostat_Data2009!S430)</f>
        <v>0.43942857142857145</v>
      </c>
    </row>
    <row r="32" spans="1:21" ht="13.5">
      <c r="A32" s="13" t="s">
        <v>44</v>
      </c>
      <c r="B32" s="13" t="s">
        <v>45</v>
      </c>
      <c r="C32" s="13"/>
      <c r="D32" s="14">
        <f>(Eurostat_Data2009!B82+Eurostat_Data2009!B214+Eurostat_Data2009!B470)/(Eurostat_Data2009!B346+Eurostat_Data2009!B431)</f>
        <v>0.17179555793417178</v>
      </c>
      <c r="E32" s="14">
        <f>(Eurostat_Data2009!C82+Eurostat_Data2009!C214+Eurostat_Data2009!C470)/(Eurostat_Data2009!C346+Eurostat_Data2009!C431)</f>
        <v>0.17032332563510394</v>
      </c>
      <c r="F32" s="14">
        <f>(Eurostat_Data2009!D82+Eurostat_Data2009!D214+Eurostat_Data2009!D470)/(Eurostat_Data2009!D346+Eurostat_Data2009!D431)</f>
        <v>0.4824610767210655</v>
      </c>
      <c r="G32" s="14">
        <f>(Eurostat_Data2009!E82+Eurostat_Data2009!E214+Eurostat_Data2009!E470)/(Eurostat_Data2009!E346+Eurostat_Data2009!E431)</f>
        <v>0.4988504668512176</v>
      </c>
      <c r="H32" s="14">
        <f>(Eurostat_Data2009!F82+Eurostat_Data2009!F214+Eurostat_Data2009!F470)/(Eurostat_Data2009!F346+Eurostat_Data2009!F431)</f>
        <v>0.5216697080291971</v>
      </c>
      <c r="I32" s="14">
        <f>(Eurostat_Data2009!G82+Eurostat_Data2009!G214+Eurostat_Data2009!G470)/(Eurostat_Data2009!G346+Eurostat_Data2009!G431)</f>
        <v>0.5610060750581957</v>
      </c>
      <c r="J32" s="14">
        <f>(Eurostat_Data2009!H82+Eurostat_Data2009!H214+Eurostat_Data2009!H470)/(Eurostat_Data2009!H346+Eurostat_Data2009!H431)</f>
        <v>0.5541602094800406</v>
      </c>
      <c r="K32" s="14">
        <f>(Eurostat_Data2009!I82+Eurostat_Data2009!I214+Eurostat_Data2009!I470)/(Eurostat_Data2009!I346+Eurostat_Data2009!I431)</f>
        <v>0.6080204442697071</v>
      </c>
      <c r="L32" s="14">
        <f>(Eurostat_Data2009!J82+Eurostat_Data2009!J214+Eurostat_Data2009!J470)/(Eurostat_Data2009!J346+Eurostat_Data2009!J431)</f>
        <v>0.6171605293440736</v>
      </c>
      <c r="M32" s="14">
        <f>(Eurostat_Data2009!K82+Eurostat_Data2009!K214+Eurostat_Data2009!K470)/(Eurostat_Data2009!K346+Eurostat_Data2009!K431)</f>
        <v>0.5940074906367041</v>
      </c>
      <c r="N32" s="14">
        <f>(Eurostat_Data2009!L82+Eurostat_Data2009!L214+Eurostat_Data2009!L470)/(Eurostat_Data2009!L346+Eurostat_Data2009!L431)</f>
        <v>0.5917353980811311</v>
      </c>
      <c r="O32" s="14">
        <f>(Eurostat_Data2009!M82+Eurostat_Data2009!M214+Eurostat_Data2009!M470)/(Eurostat_Data2009!M346+Eurostat_Data2009!M431)</f>
        <v>0.5700197238658777</v>
      </c>
      <c r="P32" s="14">
        <f>(Eurostat_Data2009!N82+Eurostat_Data2009!N214+Eurostat_Data2009!N470)/(Eurostat_Data2009!N346+Eurostat_Data2009!N431)</f>
        <v>0.5437092903668153</v>
      </c>
      <c r="Q32" s="14">
        <f>(Eurostat_Data2009!O82+Eurostat_Data2009!O214+Eurostat_Data2009!O470)/(Eurostat_Data2009!O346+Eurostat_Data2009!O431)</f>
        <v>0.5286487346808849</v>
      </c>
      <c r="R32" s="14">
        <f>(Eurostat_Data2009!P82+Eurostat_Data2009!P214+Eurostat_Data2009!P470)/(Eurostat_Data2009!P346+Eurostat_Data2009!P431)</f>
        <v>0.535084530085439</v>
      </c>
      <c r="S32" s="14">
        <f>(Eurostat_Data2009!Q82+Eurostat_Data2009!Q214+Eurostat_Data2009!Q470)/(Eurostat_Data2009!Q346+Eurostat_Data2009!Q431)</f>
        <v>0.5438409311348206</v>
      </c>
      <c r="T32" s="14">
        <f>(Eurostat_Data2009!R82+Eurostat_Data2009!R214+Eurostat_Data2009!R470)/(Eurostat_Data2009!R346+Eurostat_Data2009!R431)</f>
        <v>0.5184508268059181</v>
      </c>
      <c r="U32" s="14">
        <f>(Eurostat_Data2009!S82+Eurostat_Data2009!S214+Eurostat_Data2009!S470)/(Eurostat_Data2009!S346+Eurostat_Data2009!S431)</f>
        <v>0.5020803183791607</v>
      </c>
    </row>
    <row r="33" spans="1:21" ht="13.5">
      <c r="A33" s="18" t="s">
        <v>52</v>
      </c>
      <c r="B33" s="18" t="s">
        <v>53</v>
      </c>
      <c r="C33" s="18"/>
      <c r="D33" s="19">
        <f>(Eurostat_Data2009!B83+Eurostat_Data2009!B215+Eurostat_Data2009!B471)/(Eurostat_Data2009!B347+Eurostat_Data2009!B432)</f>
        <v>0.8963886500429923</v>
      </c>
      <c r="E33" s="19">
        <f>(Eurostat_Data2009!C83+Eurostat_Data2009!C215+Eurostat_Data2009!C471)/(Eurostat_Data2009!C347+Eurostat_Data2009!C432)</f>
        <v>0.9059798270893372</v>
      </c>
      <c r="F33" s="19">
        <f>(Eurostat_Data2009!D83+Eurostat_Data2009!D215+Eurostat_Data2009!D471)/(Eurostat_Data2009!D347+Eurostat_Data2009!D432)</f>
        <v>0.8883943854844232</v>
      </c>
      <c r="G33" s="19">
        <f>(Eurostat_Data2009!E83+Eurostat_Data2009!E215+Eurostat_Data2009!E471)/(Eurostat_Data2009!E347+Eurostat_Data2009!E432)</f>
        <v>1.2998463901689707</v>
      </c>
      <c r="H33" s="19">
        <f>(Eurostat_Data2009!F83+Eurostat_Data2009!F215+Eurostat_Data2009!F471)/(Eurostat_Data2009!F347+Eurostat_Data2009!F432)</f>
        <v>1.1709169831795985</v>
      </c>
      <c r="I33" s="19">
        <f>(Eurostat_Data2009!G83+Eurostat_Data2009!G215+Eurostat_Data2009!G471)/(Eurostat_Data2009!G347+Eurostat_Data2009!G432)</f>
        <v>1.20708446866485</v>
      </c>
      <c r="J33" s="19">
        <f>(Eurostat_Data2009!H83+Eurostat_Data2009!H215+Eurostat_Data2009!H471)/(Eurostat_Data2009!H347+Eurostat_Data2009!H432)</f>
        <v>0.9494591937069813</v>
      </c>
      <c r="K33" s="19">
        <f>(Eurostat_Data2009!I83+Eurostat_Data2009!I215+Eurostat_Data2009!I471)/(Eurostat_Data2009!I347+Eurostat_Data2009!I432)</f>
        <v>1.0660980810234542</v>
      </c>
      <c r="L33" s="19">
        <f>(Eurostat_Data2009!J83+Eurostat_Data2009!J215+Eurostat_Data2009!J471)/(Eurostat_Data2009!J347+Eurostat_Data2009!J432)</f>
        <v>1.0452830188679245</v>
      </c>
      <c r="M33" s="19">
        <f>(Eurostat_Data2009!K83+Eurostat_Data2009!K215+Eurostat_Data2009!K471)/(Eurostat_Data2009!K347+Eurostat_Data2009!K432)</f>
        <v>1.0457348406988696</v>
      </c>
      <c r="N33" s="19">
        <f>(Eurostat_Data2009!L83+Eurostat_Data2009!L215+Eurostat_Data2009!L471)/(Eurostat_Data2009!L347+Eurostat_Data2009!L432)</f>
        <v>1.0910657856937662</v>
      </c>
      <c r="O33" s="19">
        <f>(Eurostat_Data2009!M83+Eurostat_Data2009!M215+Eurostat_Data2009!M471)/(Eurostat_Data2009!M347+Eurostat_Data2009!M432)</f>
        <v>1.0666666666666667</v>
      </c>
      <c r="P33" s="19">
        <f>(Eurostat_Data2009!N83+Eurostat_Data2009!N215+Eurostat_Data2009!N471)/(Eurostat_Data2009!N347+Eurostat_Data2009!N432)</f>
        <v>1.0064501266989172</v>
      </c>
      <c r="Q33" s="19">
        <f>(Eurostat_Data2009!O83+Eurostat_Data2009!O215+Eurostat_Data2009!O471)/(Eurostat_Data2009!O347+Eurostat_Data2009!O432)</f>
        <v>0.9564108016159898</v>
      </c>
      <c r="R33" s="19">
        <f>(Eurostat_Data2009!P83+Eurostat_Data2009!P215+Eurostat_Data2009!P471)/(Eurostat_Data2009!P347+Eurostat_Data2009!P432)</f>
        <v>0.9820748375532153</v>
      </c>
      <c r="S33" s="19">
        <f>(Eurostat_Data2009!Q83+Eurostat_Data2009!Q215+Eurostat_Data2009!Q471)/(Eurostat_Data2009!Q347+Eurostat_Data2009!Q432)</f>
        <v>0.9838195077484048</v>
      </c>
      <c r="T33" s="19">
        <f>(Eurostat_Data2009!R83+Eurostat_Data2009!R215+Eurostat_Data2009!R471)/(Eurostat_Data2009!R347+Eurostat_Data2009!R432)</f>
        <v>0.9396444811905746</v>
      </c>
      <c r="U33" s="19">
        <f>(Eurostat_Data2009!S83+Eurostat_Data2009!S215+Eurostat_Data2009!S471)/(Eurostat_Data2009!S347+Eurostat_Data2009!S432)</f>
        <v>0.9551063829787234</v>
      </c>
    </row>
    <row r="34" spans="1:21" ht="13.5">
      <c r="A34" s="13" t="s">
        <v>46</v>
      </c>
      <c r="B34" s="13" t="s">
        <v>47</v>
      </c>
      <c r="C34" s="13"/>
      <c r="D34" s="14">
        <f>(Eurostat_Data2009!B84+Eurostat_Data2009!B216+Eurostat_Data2009!B472)/(Eurostat_Data2009!B348+Eurostat_Data2009!B433)</f>
        <v>0.37720588235294117</v>
      </c>
      <c r="E34" s="14">
        <f>(Eurostat_Data2009!C84+Eurostat_Data2009!C216+Eurostat_Data2009!C472)/(Eurostat_Data2009!C348+Eurostat_Data2009!C433)</f>
        <v>0.4152960526315789</v>
      </c>
      <c r="F34" s="14">
        <f>(Eurostat_Data2009!D84+Eurostat_Data2009!D216+Eurostat_Data2009!D472)/(Eurostat_Data2009!D348+Eurostat_Data2009!D433)</f>
        <v>0.39345454545454545</v>
      </c>
      <c r="G34" s="14">
        <f>(Eurostat_Data2009!E84+Eurostat_Data2009!E216+Eurostat_Data2009!E472)/(Eurostat_Data2009!E348+Eurostat_Data2009!E433)</f>
        <v>0.3969740634005764</v>
      </c>
      <c r="H34" s="14">
        <f>(Eurostat_Data2009!F84+Eurostat_Data2009!F216+Eurostat_Data2009!F472)/(Eurostat_Data2009!F348+Eurostat_Data2009!F433)</f>
        <v>0.4046199701937407</v>
      </c>
      <c r="I34" s="14">
        <f>(Eurostat_Data2009!G84+Eurostat_Data2009!G216+Eurostat_Data2009!G472)/(Eurostat_Data2009!G348+Eurostat_Data2009!G433)</f>
        <v>0.40447007930785867</v>
      </c>
      <c r="J34" s="14">
        <f>(Eurostat_Data2009!H84+Eurostat_Data2009!H216+Eurostat_Data2009!H472)/(Eurostat_Data2009!H348+Eurostat_Data2009!H433)</f>
        <v>0.4159356725146199</v>
      </c>
      <c r="K34" s="14">
        <f>(Eurostat_Data2009!I84+Eurostat_Data2009!I216+Eurostat_Data2009!I472)/(Eurostat_Data2009!I348+Eurostat_Data2009!I433)</f>
        <v>0.42536790469516467</v>
      </c>
      <c r="L34" s="14">
        <f>(Eurostat_Data2009!J84+Eurostat_Data2009!J216+Eurostat_Data2009!J472)/(Eurostat_Data2009!J348+Eurostat_Data2009!J433)</f>
        <v>0.43370165745856354</v>
      </c>
      <c r="M34" s="14">
        <f>(Eurostat_Data2009!K84+Eurostat_Data2009!K216+Eurostat_Data2009!K472)/(Eurostat_Data2009!K348+Eurostat_Data2009!K433)</f>
        <v>0.4679841897233202</v>
      </c>
      <c r="N34" s="14">
        <f>(Eurostat_Data2009!L84+Eurostat_Data2009!L216+Eurostat_Data2009!L472)/(Eurostat_Data2009!L348+Eurostat_Data2009!L433)</f>
        <v>0.44711177794448614</v>
      </c>
      <c r="O34" s="14">
        <f>(Eurostat_Data2009!M84+Eurostat_Data2009!M216+Eurostat_Data2009!M472)/(Eurostat_Data2009!M348+Eurostat_Data2009!M433)</f>
        <v>0.4316644113667118</v>
      </c>
      <c r="P34" s="14">
        <f>(Eurostat_Data2009!N84+Eurostat_Data2009!N216+Eurostat_Data2009!N472)/(Eurostat_Data2009!N348+Eurostat_Data2009!N433)</f>
        <v>0.42803030303030304</v>
      </c>
      <c r="Q34" s="14">
        <f>(Eurostat_Data2009!O84+Eurostat_Data2009!O216+Eurostat_Data2009!O472)/(Eurostat_Data2009!O348+Eurostat_Data2009!O433)</f>
        <v>0.450065703022339</v>
      </c>
      <c r="R34" s="14">
        <f>(Eurostat_Data2009!P84+Eurostat_Data2009!P216+Eurostat_Data2009!P472)/(Eurostat_Data2009!P348+Eurostat_Data2009!P433)</f>
        <v>0.4521625163826999</v>
      </c>
      <c r="S34" s="14">
        <f>(Eurostat_Data2009!Q84+Eurostat_Data2009!Q216+Eurostat_Data2009!Q472)/(Eurostat_Data2009!Q348+Eurostat_Data2009!Q433)</f>
        <v>0.4567901234567901</v>
      </c>
      <c r="T34" s="14">
        <f>(Eurostat_Data2009!R84+Eurostat_Data2009!R216+Eurostat_Data2009!R472)/(Eurostat_Data2009!R348+Eurostat_Data2009!R433)</f>
        <v>0.4533333333333333</v>
      </c>
      <c r="U34" s="14">
        <f>(Eurostat_Data2009!S84+Eurostat_Data2009!S216+Eurostat_Data2009!S472)/(Eurostat_Data2009!S348+Eurostat_Data2009!S433)</f>
        <v>0.4323493234932349</v>
      </c>
    </row>
    <row r="35" spans="1:21" ht="13.5">
      <c r="A35" s="13" t="s">
        <v>48</v>
      </c>
      <c r="B35" s="13" t="s">
        <v>49</v>
      </c>
      <c r="C35" s="13"/>
      <c r="D35" s="14">
        <f>(Eurostat_Data2009!B85+Eurostat_Data2009!B217+Eurostat_Data2009!B473)/(Eurostat_Data2009!B349+Eurostat_Data2009!B434)</f>
        <v>0.5124875124875125</v>
      </c>
      <c r="E35" s="14">
        <f>(Eurostat_Data2009!C85+Eurostat_Data2009!C217+Eurostat_Data2009!C473)/(Eurostat_Data2009!C349+Eurostat_Data2009!C434)</f>
        <v>0.5092226613965745</v>
      </c>
      <c r="F35" s="14">
        <f>(Eurostat_Data2009!D85+Eurostat_Data2009!D217+Eurostat_Data2009!D473)/(Eurostat_Data2009!D349+Eurostat_Data2009!D434)</f>
        <v>0.5873015873015873</v>
      </c>
      <c r="G35" s="14">
        <f>(Eurostat_Data2009!E85+Eurostat_Data2009!E217+Eurostat_Data2009!E473)/(Eurostat_Data2009!E349+Eurostat_Data2009!E434)</f>
        <v>0.4403824521934758</v>
      </c>
      <c r="H35" s="14">
        <f>(Eurostat_Data2009!F85+Eurostat_Data2009!F217+Eurostat_Data2009!F473)/(Eurostat_Data2009!F349+Eurostat_Data2009!F434)</f>
        <v>0.45337817181290124</v>
      </c>
      <c r="I35" s="14">
        <f>(Eurostat_Data2009!G85+Eurostat_Data2009!G217+Eurostat_Data2009!G473)/(Eurostat_Data2009!G349+Eurostat_Data2009!G434)</f>
        <v>0.49686788154897493</v>
      </c>
      <c r="J35" s="14">
        <f>(Eurostat_Data2009!H85+Eurostat_Data2009!H217+Eurostat_Data2009!H473)/(Eurostat_Data2009!H349+Eurostat_Data2009!H434)</f>
        <v>0.517531556802244</v>
      </c>
      <c r="K35" s="14">
        <f>(Eurostat_Data2009!I85+Eurostat_Data2009!I217+Eurostat_Data2009!I473)/(Eurostat_Data2009!I349+Eurostat_Data2009!I434)</f>
        <v>0.4865400963445735</v>
      </c>
      <c r="L35" s="14">
        <f>(Eurostat_Data2009!J85+Eurostat_Data2009!J217+Eurostat_Data2009!J473)/(Eurostat_Data2009!J349+Eurostat_Data2009!J434)</f>
        <v>0.503498460677302</v>
      </c>
      <c r="M35" s="14">
        <f>(Eurostat_Data2009!K85+Eurostat_Data2009!K217+Eurostat_Data2009!K473)/(Eurostat_Data2009!K349+Eurostat_Data2009!K434)</f>
        <v>0.4653878231859883</v>
      </c>
      <c r="N35" s="14">
        <f>(Eurostat_Data2009!L85+Eurostat_Data2009!L217+Eurostat_Data2009!L473)/(Eurostat_Data2009!L349+Eurostat_Data2009!L434)</f>
        <v>0.4558303886925795</v>
      </c>
      <c r="O35" s="14">
        <f>(Eurostat_Data2009!M85+Eurostat_Data2009!M217+Eurostat_Data2009!M473)/(Eurostat_Data2009!M349+Eurostat_Data2009!M434)</f>
        <v>0.5794044665012407</v>
      </c>
      <c r="P35" s="14">
        <f>(Eurostat_Data2009!N85+Eurostat_Data2009!N217+Eurostat_Data2009!N473)/(Eurostat_Data2009!N349+Eurostat_Data2009!N434)</f>
        <v>0.6173786053304126</v>
      </c>
      <c r="Q35" s="14">
        <f>(Eurostat_Data2009!O85+Eurostat_Data2009!O217+Eurostat_Data2009!O473)/(Eurostat_Data2009!O349+Eurostat_Data2009!O434)</f>
        <v>0.5852564102564103</v>
      </c>
      <c r="R35" s="14">
        <f>(Eurostat_Data2009!P85+Eurostat_Data2009!P217+Eurostat_Data2009!P473)/(Eurostat_Data2009!P349+Eurostat_Data2009!P434)</f>
        <v>0.599051811716898</v>
      </c>
      <c r="S35" s="14">
        <f>(Eurostat_Data2009!Q85+Eurostat_Data2009!Q217+Eurostat_Data2009!Q473)/(Eurostat_Data2009!Q349+Eurostat_Data2009!Q434)</f>
        <v>0.6102836879432624</v>
      </c>
      <c r="T35" s="14">
        <f>(Eurostat_Data2009!R85+Eurostat_Data2009!R217+Eurostat_Data2009!R473)/(Eurostat_Data2009!R349+Eurostat_Data2009!R434)</f>
        <v>0.593036750483559</v>
      </c>
      <c r="U35" s="14">
        <f>(Eurostat_Data2009!S85+Eurostat_Data2009!S217+Eurostat_Data2009!S473)/(Eurostat_Data2009!S349+Eurostat_Data2009!S434)</f>
        <v>0.6131907308377896</v>
      </c>
    </row>
    <row r="36" spans="1:21" s="36" customFormat="1" ht="13.5">
      <c r="A36" s="13" t="s">
        <v>56</v>
      </c>
      <c r="B36" s="13" t="s">
        <v>57</v>
      </c>
      <c r="C36" s="13"/>
      <c r="D36" s="14">
        <f>(Eurostat_Data2009!B86+Eurostat_Data2009!B218+Eurostat_Data2009!B474)/(Eurostat_Data2009!B350+Eurostat_Data2009!B435)</f>
        <v>0.35169324021610227</v>
      </c>
      <c r="E36" s="14">
        <f>(Eurostat_Data2009!C86+Eurostat_Data2009!C218+Eurostat_Data2009!C474)/(Eurostat_Data2009!C350+Eurostat_Data2009!C435)</f>
        <v>0.3614902250092217</v>
      </c>
      <c r="F36" s="14">
        <f>(Eurostat_Data2009!D86+Eurostat_Data2009!D218+Eurostat_Data2009!D474)/(Eurostat_Data2009!D350+Eurostat_Data2009!D435)</f>
        <v>0.3500659050966608</v>
      </c>
      <c r="G36" s="14">
        <f>(Eurostat_Data2009!E86+Eurostat_Data2009!E218+Eurostat_Data2009!E474)/(Eurostat_Data2009!E350+Eurostat_Data2009!E435)</f>
        <v>0.35053665220369945</v>
      </c>
      <c r="H36" s="14">
        <f>(Eurostat_Data2009!F86+Eurostat_Data2009!F218+Eurostat_Data2009!F474)/(Eurostat_Data2009!F350+Eurostat_Data2009!F435)</f>
        <v>0.3611922852133255</v>
      </c>
      <c r="I36" s="14">
        <f>(Eurostat_Data2009!G86+Eurostat_Data2009!G218+Eurostat_Data2009!G474)/(Eurostat_Data2009!G350+Eurostat_Data2009!G435)</f>
        <v>0.3627432634730539</v>
      </c>
      <c r="J36" s="14">
        <f>(Eurostat_Data2009!H86+Eurostat_Data2009!H218+Eurostat_Data2009!H474)/(Eurostat_Data2009!H350+Eurostat_Data2009!H435)</f>
        <v>0.34432750476506174</v>
      </c>
      <c r="K36" s="14">
        <f>(Eurostat_Data2009!I86+Eurostat_Data2009!I218+Eurostat_Data2009!I474)/(Eurostat_Data2009!I350+Eurostat_Data2009!I435)</f>
        <v>0.3646047325572548</v>
      </c>
      <c r="L36" s="14">
        <f>(Eurostat_Data2009!J86+Eurostat_Data2009!J218+Eurostat_Data2009!J474)/(Eurostat_Data2009!J350+Eurostat_Data2009!J435)</f>
        <v>0.36070611778158945</v>
      </c>
      <c r="M36" s="14">
        <f>(Eurostat_Data2009!K86+Eurostat_Data2009!K218+Eurostat_Data2009!K474)/(Eurostat_Data2009!K350+Eurostat_Data2009!K435)</f>
        <v>0.38166666666666665</v>
      </c>
      <c r="N36" s="14">
        <f>(Eurostat_Data2009!L86+Eurostat_Data2009!L218+Eurostat_Data2009!L474)/(Eurostat_Data2009!L350+Eurostat_Data2009!L435)</f>
        <v>0.39938190895043385</v>
      </c>
      <c r="O36" s="14">
        <f>(Eurostat_Data2009!M86+Eurostat_Data2009!M218+Eurostat_Data2009!M474)/(Eurostat_Data2009!M350+Eurostat_Data2009!M435)</f>
        <v>0.4060949267324421</v>
      </c>
      <c r="P36" s="14">
        <f>(Eurostat_Data2009!N86+Eurostat_Data2009!N218+Eurostat_Data2009!N474)/(Eurostat_Data2009!N350+Eurostat_Data2009!N435)</f>
        <v>0.4181209350247923</v>
      </c>
      <c r="Q36" s="14">
        <f>(Eurostat_Data2009!O86+Eurostat_Data2009!O218+Eurostat_Data2009!O474)/(Eurostat_Data2009!O350+Eurostat_Data2009!O435)</f>
        <v>0.46427872382070856</v>
      </c>
      <c r="R36" s="14">
        <f>(Eurostat_Data2009!P86+Eurostat_Data2009!P218+Eurostat_Data2009!P474)/(Eurostat_Data2009!P350+Eurostat_Data2009!P435)</f>
        <v>0.4507419877790248</v>
      </c>
      <c r="S36" s="14">
        <f>(Eurostat_Data2009!Q86+Eurostat_Data2009!Q218+Eurostat_Data2009!Q474)/(Eurostat_Data2009!Q350+Eurostat_Data2009!Q435)</f>
        <v>0.4713844928834478</v>
      </c>
      <c r="T36" s="14">
        <f>(Eurostat_Data2009!R86+Eurostat_Data2009!R218+Eurostat_Data2009!R474)/(Eurostat_Data2009!R350+Eurostat_Data2009!R435)</f>
        <v>0.4665207877461707</v>
      </c>
      <c r="U36" s="14">
        <f>(Eurostat_Data2009!S86+Eurostat_Data2009!S218+Eurostat_Data2009!S474)/(Eurostat_Data2009!S350+Eurostat_Data2009!S435)</f>
        <v>0.46110243087097125</v>
      </c>
    </row>
    <row r="37" spans="1:21" ht="13.5">
      <c r="A37" s="13" t="s">
        <v>54</v>
      </c>
      <c r="B37" s="13" t="s">
        <v>55</v>
      </c>
      <c r="C37" s="13"/>
      <c r="D37" s="14">
        <f>(Eurostat_Data2009!B87+Eurostat_Data2009!B219+Eurostat_Data2009!B475)/(Eurostat_Data2009!B351+Eurostat_Data2009!B436)</f>
        <v>0.376584440227704</v>
      </c>
      <c r="E37" s="14">
        <f>(Eurostat_Data2009!C87+Eurostat_Data2009!C219+Eurostat_Data2009!C475)/(Eurostat_Data2009!C351+Eurostat_Data2009!C436)</f>
        <v>0.37657159210149765</v>
      </c>
      <c r="F37" s="14">
        <f>(Eurostat_Data2009!D87+Eurostat_Data2009!D219+Eurostat_Data2009!D475)/(Eurostat_Data2009!D351+Eurostat_Data2009!D436)</f>
        <v>0.3726572629759145</v>
      </c>
      <c r="G37" s="14">
        <f>(Eurostat_Data2009!E87+Eurostat_Data2009!E219+Eurostat_Data2009!E475)/(Eurostat_Data2009!E351+Eurostat_Data2009!E436)</f>
        <v>0.3887651518396368</v>
      </c>
      <c r="H37" s="14">
        <f>(Eurostat_Data2009!F87+Eurostat_Data2009!F219+Eurostat_Data2009!F475)/(Eurostat_Data2009!F351+Eurostat_Data2009!F436)</f>
        <v>0.3917170896495692</v>
      </c>
      <c r="I37" s="14">
        <f>(Eurostat_Data2009!G87+Eurostat_Data2009!G219+Eurostat_Data2009!G475)/(Eurostat_Data2009!G351+Eurostat_Data2009!G436)</f>
        <v>0.40894208460721176</v>
      </c>
      <c r="J37" s="14">
        <f>(Eurostat_Data2009!H87+Eurostat_Data2009!H219+Eurostat_Data2009!H475)/(Eurostat_Data2009!H351+Eurostat_Data2009!H436)</f>
        <v>0.4176408985017846</v>
      </c>
      <c r="K37" s="14">
        <f>(Eurostat_Data2009!I87+Eurostat_Data2009!I219+Eurostat_Data2009!I475)/(Eurostat_Data2009!I351+Eurostat_Data2009!I436)</f>
        <v>0.42633278034345157</v>
      </c>
      <c r="L37" s="14">
        <f>(Eurostat_Data2009!J87+Eurostat_Data2009!J219+Eurostat_Data2009!J475)/(Eurostat_Data2009!J351+Eurostat_Data2009!J436)</f>
        <v>0.4121512735187627</v>
      </c>
      <c r="M37" s="14">
        <f>(Eurostat_Data2009!K87+Eurostat_Data2009!K219+Eurostat_Data2009!K475)/(Eurostat_Data2009!K351+Eurostat_Data2009!K436)</f>
        <v>0.4609602228503544</v>
      </c>
      <c r="N37" s="14">
        <f>(Eurostat_Data2009!L87+Eurostat_Data2009!L219+Eurostat_Data2009!L475)/(Eurostat_Data2009!L351+Eurostat_Data2009!L436)</f>
        <v>0.4552763819095477</v>
      </c>
      <c r="O37" s="14">
        <f>(Eurostat_Data2009!M87+Eurostat_Data2009!M219+Eurostat_Data2009!M475)/(Eurostat_Data2009!M351+Eurostat_Data2009!M436)</f>
        <v>0.4487991063116738</v>
      </c>
      <c r="P37" s="14">
        <f>(Eurostat_Data2009!N87+Eurostat_Data2009!N219+Eurostat_Data2009!N475)/(Eurostat_Data2009!N351+Eurostat_Data2009!N436)</f>
        <v>0.4637217283998226</v>
      </c>
      <c r="Q37" s="14">
        <f>(Eurostat_Data2009!O87+Eurostat_Data2009!O219+Eurostat_Data2009!O475)/(Eurostat_Data2009!O351+Eurostat_Data2009!O436)</f>
        <v>0.4517750607645282</v>
      </c>
      <c r="R37" s="14">
        <f>(Eurostat_Data2009!P87+Eurostat_Data2009!P219+Eurostat_Data2009!P475)/(Eurostat_Data2009!P351+Eurostat_Data2009!P436)</f>
        <v>0.4434080519097478</v>
      </c>
      <c r="S37" s="14">
        <f>(Eurostat_Data2009!Q87+Eurostat_Data2009!Q219+Eurostat_Data2009!Q475)/(Eurostat_Data2009!Q351+Eurostat_Data2009!Q436)</f>
        <v>0.44307471845088275</v>
      </c>
      <c r="T37" s="14">
        <f>(Eurostat_Data2009!R87+Eurostat_Data2009!R219+Eurostat_Data2009!R475)/(Eurostat_Data2009!R351+Eurostat_Data2009!R436)</f>
        <v>0.447285868907193</v>
      </c>
      <c r="U37" s="14">
        <f>(Eurostat_Data2009!S87+Eurostat_Data2009!S219+Eurostat_Data2009!S475)/(Eurostat_Data2009!S351+Eurostat_Data2009!S436)</f>
        <v>0.45745050364709966</v>
      </c>
    </row>
    <row r="38" spans="1:20" ht="13.5">
      <c r="A38" s="13"/>
      <c r="B38" s="13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1" ht="13.5">
      <c r="A39" s="13"/>
      <c r="B39" s="13" t="s">
        <v>66</v>
      </c>
      <c r="C39" s="13"/>
      <c r="D39" s="14">
        <f>D16</f>
        <v>0.42967052635926806</v>
      </c>
      <c r="E39" s="14">
        <f aca="true" t="shared" si="0" ref="E39:U39">E16</f>
        <v>0.4366846781043446</v>
      </c>
      <c r="F39" s="14">
        <f t="shared" si="0"/>
        <v>0.44843198634035286</v>
      </c>
      <c r="G39" s="14">
        <f t="shared" si="0"/>
        <v>0.4620241473186301</v>
      </c>
      <c r="H39" s="14">
        <f t="shared" si="0"/>
        <v>0.4647549651165617</v>
      </c>
      <c r="I39" s="14">
        <f t="shared" si="0"/>
        <v>0.4729763402074088</v>
      </c>
      <c r="J39" s="14">
        <f t="shared" si="0"/>
        <v>0.4734719585948232</v>
      </c>
      <c r="K39" s="14">
        <f t="shared" si="0"/>
        <v>0.47672915608090644</v>
      </c>
      <c r="L39" s="14">
        <f t="shared" si="0"/>
        <v>0.47588796516809606</v>
      </c>
      <c r="M39" s="14">
        <f t="shared" si="0"/>
        <v>0.47655074267913866</v>
      </c>
      <c r="N39" s="14">
        <f t="shared" si="0"/>
        <v>0.46162868678951596</v>
      </c>
      <c r="O39" s="14">
        <f t="shared" si="0"/>
        <v>0.4736398064663944</v>
      </c>
      <c r="P39" s="14">
        <f t="shared" si="0"/>
        <v>0.4703389043762881</v>
      </c>
      <c r="Q39" s="14">
        <f t="shared" si="0"/>
        <v>0.47318706068069744</v>
      </c>
      <c r="R39" s="14">
        <f t="shared" si="0"/>
        <v>0.4810243751928417</v>
      </c>
      <c r="S39" s="14">
        <f t="shared" si="0"/>
        <v>0.48655268752055225</v>
      </c>
      <c r="T39" s="14">
        <f t="shared" si="0"/>
        <v>0.48277913181115895</v>
      </c>
      <c r="U39" s="14">
        <f t="shared" si="0"/>
        <v>0.4776360754791739</v>
      </c>
    </row>
    <row r="40" spans="1:21" ht="14.25" thickBot="1">
      <c r="A40" s="22"/>
      <c r="B40" s="22" t="s">
        <v>67</v>
      </c>
      <c r="C40" s="22"/>
      <c r="D40" s="23">
        <f>((SUM(Eurostat_Data2009!B56:B87)-Eurostat_Data2009!B66-Eurostat_Data2009!B79-Eurostat_Data2009!B59)+(SUM(Eurostat_Data2009!B188:B219)-Eurostat_Data2009!B198-Eurostat_Data2009!B211-Eurostat_Data2009!B191)+SUM(Eurostat_Data2009!B444:B475)-Eurostat_Data2009!B454-Eurostat_Data2009!B467-Eurostat_Data2009!B447)/((SUM(Eurostat_Data2009!B320:B351)-Eurostat_Data2009!B330-Eurostat_Data2009!B343-Eurostat_Data2009!B323)+SUM(Eurostat_Data2009!B405:B436)-Eurostat_Data2009!B415-Eurostat_Data2009!B428-Eurostat_Data2009!B408)</f>
        <v>0.4276889505515969</v>
      </c>
      <c r="E40" s="23">
        <f>((SUM(Eurostat_Data2009!C56:C87)-Eurostat_Data2009!C66-Eurostat_Data2009!C79-Eurostat_Data2009!C59)+(SUM(Eurostat_Data2009!C188:C219)-Eurostat_Data2009!C198-Eurostat_Data2009!C211-Eurostat_Data2009!C191)+SUM(Eurostat_Data2009!C444:C475)-Eurostat_Data2009!C454-Eurostat_Data2009!C467-Eurostat_Data2009!C447)/((SUM(Eurostat_Data2009!C320:C351)-Eurostat_Data2009!C330-Eurostat_Data2009!C343-Eurostat_Data2009!C323)+SUM(Eurostat_Data2009!C405:C436)-Eurostat_Data2009!C415-Eurostat_Data2009!C428-Eurostat_Data2009!C408)</f>
        <v>0.4345342635273519</v>
      </c>
      <c r="F40" s="23">
        <f>((SUM(Eurostat_Data2009!D56:D87)-Eurostat_Data2009!D66-Eurostat_Data2009!D79-Eurostat_Data2009!D59)+(SUM(Eurostat_Data2009!D188:D219)-Eurostat_Data2009!D198-Eurostat_Data2009!D211-Eurostat_Data2009!D191)+SUM(Eurostat_Data2009!D444:D475)-Eurostat_Data2009!D454-Eurostat_Data2009!D467-Eurostat_Data2009!D447)/((SUM(Eurostat_Data2009!D320:D351)-Eurostat_Data2009!D330-Eurostat_Data2009!D343-Eurostat_Data2009!D323)+SUM(Eurostat_Data2009!D405:D436)-Eurostat_Data2009!D415-Eurostat_Data2009!D428-Eurostat_Data2009!D408)</f>
        <v>0.44548391028766454</v>
      </c>
      <c r="G40" s="23">
        <f>((SUM(Eurostat_Data2009!E56:E87)-Eurostat_Data2009!E66-Eurostat_Data2009!E79-Eurostat_Data2009!E59)+(SUM(Eurostat_Data2009!E188:E219)-Eurostat_Data2009!E198-Eurostat_Data2009!E211-Eurostat_Data2009!E191)+SUM(Eurostat_Data2009!E444:E475)-Eurostat_Data2009!E454-Eurostat_Data2009!E467-Eurostat_Data2009!E447)/((SUM(Eurostat_Data2009!E320:E351)-Eurostat_Data2009!E330-Eurostat_Data2009!E343-Eurostat_Data2009!E323)+SUM(Eurostat_Data2009!E405:E436)-Eurostat_Data2009!E415-Eurostat_Data2009!E428-Eurostat_Data2009!E408)</f>
        <v>0.4585237848408454</v>
      </c>
      <c r="H40" s="23">
        <f>((SUM(Eurostat_Data2009!F56:F87)-Eurostat_Data2009!F66-Eurostat_Data2009!F79-Eurostat_Data2009!F59)+(SUM(Eurostat_Data2009!F188:F219)-Eurostat_Data2009!F198-Eurostat_Data2009!F211-Eurostat_Data2009!F191)+SUM(Eurostat_Data2009!F444:F475)-Eurostat_Data2009!F454-Eurostat_Data2009!F467-Eurostat_Data2009!F447)/((SUM(Eurostat_Data2009!F320:F351)-Eurostat_Data2009!F330-Eurostat_Data2009!F343-Eurostat_Data2009!F323)+SUM(Eurostat_Data2009!F405:F436)-Eurostat_Data2009!F415-Eurostat_Data2009!F428-Eurostat_Data2009!F408)</f>
        <v>0.4610111850505122</v>
      </c>
      <c r="I40" s="23">
        <f>((SUM(Eurostat_Data2009!G56:G87)-Eurostat_Data2009!G66-Eurostat_Data2009!G79-Eurostat_Data2009!G59)+(SUM(Eurostat_Data2009!G188:G219)-Eurostat_Data2009!G198-Eurostat_Data2009!G211-Eurostat_Data2009!G191)+SUM(Eurostat_Data2009!G444:G475)-Eurostat_Data2009!G454-Eurostat_Data2009!G467-Eurostat_Data2009!G447)/((SUM(Eurostat_Data2009!G320:G351)-Eurostat_Data2009!G330-Eurostat_Data2009!G343-Eurostat_Data2009!G323)+SUM(Eurostat_Data2009!G405:G436)-Eurostat_Data2009!G415-Eurostat_Data2009!G428-Eurostat_Data2009!G408)</f>
        <v>0.4688992468772961</v>
      </c>
      <c r="J40" s="23">
        <f>((SUM(Eurostat_Data2009!H56:H87)-Eurostat_Data2009!H66-Eurostat_Data2009!H79-Eurostat_Data2009!H59)+(SUM(Eurostat_Data2009!H188:H219)-Eurostat_Data2009!H198-Eurostat_Data2009!H211-Eurostat_Data2009!H191)+SUM(Eurostat_Data2009!H444:H475)-Eurostat_Data2009!H454-Eurostat_Data2009!H467-Eurostat_Data2009!H447)/((SUM(Eurostat_Data2009!H320:H351)-Eurostat_Data2009!H330-Eurostat_Data2009!H343-Eurostat_Data2009!H323)+SUM(Eurostat_Data2009!H405:H436)-Eurostat_Data2009!H415-Eurostat_Data2009!H428-Eurostat_Data2009!H408)</f>
        <v>0.46845350391340457</v>
      </c>
      <c r="K40" s="23">
        <f>((SUM(Eurostat_Data2009!I56:I87)-Eurostat_Data2009!I66-Eurostat_Data2009!I79-Eurostat_Data2009!I59)+(SUM(Eurostat_Data2009!I188:I219)-Eurostat_Data2009!I198-Eurostat_Data2009!I211-Eurostat_Data2009!I191)+SUM(Eurostat_Data2009!I444:I475)-Eurostat_Data2009!I454-Eurostat_Data2009!I467-Eurostat_Data2009!I447)/((SUM(Eurostat_Data2009!I320:I351)-Eurostat_Data2009!I330-Eurostat_Data2009!I343-Eurostat_Data2009!I323)+SUM(Eurostat_Data2009!I405:I436)-Eurostat_Data2009!I415-Eurostat_Data2009!I428-Eurostat_Data2009!I408)</f>
        <v>0.4717167450568519</v>
      </c>
      <c r="L40" s="23">
        <f>((SUM(Eurostat_Data2009!J56:J87)-Eurostat_Data2009!J66-Eurostat_Data2009!J79-Eurostat_Data2009!J59)+(SUM(Eurostat_Data2009!J188:J219)-Eurostat_Data2009!J198-Eurostat_Data2009!J211-Eurostat_Data2009!J191)+SUM(Eurostat_Data2009!J444:J475)-Eurostat_Data2009!J454-Eurostat_Data2009!J467-Eurostat_Data2009!J447)/((SUM(Eurostat_Data2009!J320:J351)-Eurostat_Data2009!J330-Eurostat_Data2009!J343-Eurostat_Data2009!J323)+SUM(Eurostat_Data2009!J405:J436)-Eurostat_Data2009!J415-Eurostat_Data2009!J428-Eurostat_Data2009!J408)</f>
        <v>0.4705460534792912</v>
      </c>
      <c r="M40" s="23">
        <f>((SUM(Eurostat_Data2009!K56:K87)-Eurostat_Data2009!K66-Eurostat_Data2009!K79-Eurostat_Data2009!K59)+(SUM(Eurostat_Data2009!K188:K219)-Eurostat_Data2009!K198-Eurostat_Data2009!K211-Eurostat_Data2009!K191)+SUM(Eurostat_Data2009!K444:K475)-Eurostat_Data2009!K454-Eurostat_Data2009!K467-Eurostat_Data2009!K447)/((SUM(Eurostat_Data2009!K320:K351)-Eurostat_Data2009!K330-Eurostat_Data2009!K343-Eurostat_Data2009!K323)+SUM(Eurostat_Data2009!K405:K436)-Eurostat_Data2009!K415-Eurostat_Data2009!K428-Eurostat_Data2009!K408)</f>
        <v>0.47132906101978267</v>
      </c>
      <c r="N40" s="23">
        <f>((SUM(Eurostat_Data2009!L56:L87)-Eurostat_Data2009!L66-Eurostat_Data2009!L79-Eurostat_Data2009!L59)+(SUM(Eurostat_Data2009!L188:L219)-Eurostat_Data2009!L198-Eurostat_Data2009!L211-Eurostat_Data2009!L191)+SUM(Eurostat_Data2009!L444:L475)-Eurostat_Data2009!L454-Eurostat_Data2009!L467-Eurostat_Data2009!L447)/((SUM(Eurostat_Data2009!L320:L351)-Eurostat_Data2009!L330-Eurostat_Data2009!L343-Eurostat_Data2009!L323)+SUM(Eurostat_Data2009!L405:L436)-Eurostat_Data2009!L415-Eurostat_Data2009!L428-Eurostat_Data2009!L408)</f>
        <v>0.45786845544403454</v>
      </c>
      <c r="O40" s="23">
        <f>((SUM(Eurostat_Data2009!M56:M87)-Eurostat_Data2009!M66-Eurostat_Data2009!M79-Eurostat_Data2009!M59)+(SUM(Eurostat_Data2009!M188:M219)-Eurostat_Data2009!M198-Eurostat_Data2009!M211-Eurostat_Data2009!M191)+SUM(Eurostat_Data2009!M444:M475)-Eurostat_Data2009!M454-Eurostat_Data2009!M467-Eurostat_Data2009!M447)/((SUM(Eurostat_Data2009!M320:M351)-Eurostat_Data2009!M330-Eurostat_Data2009!M343-Eurostat_Data2009!M323)+SUM(Eurostat_Data2009!M405:M436)-Eurostat_Data2009!M415-Eurostat_Data2009!M428-Eurostat_Data2009!M408)</f>
        <v>0.4695203535777663</v>
      </c>
      <c r="P40" s="23">
        <f>((SUM(Eurostat_Data2009!N56:N87)-Eurostat_Data2009!N66-Eurostat_Data2009!N79-Eurostat_Data2009!N59)+(SUM(Eurostat_Data2009!N188:N219)-Eurostat_Data2009!N198-Eurostat_Data2009!N211-Eurostat_Data2009!N191)+SUM(Eurostat_Data2009!N444:N475)-Eurostat_Data2009!N454-Eurostat_Data2009!N467-Eurostat_Data2009!N447)/((SUM(Eurostat_Data2009!N320:N351)-Eurostat_Data2009!N330-Eurostat_Data2009!N343-Eurostat_Data2009!N323)+SUM(Eurostat_Data2009!N405:N436)-Eurostat_Data2009!N415-Eurostat_Data2009!N428-Eurostat_Data2009!N408)</f>
        <v>0.46715404461057164</v>
      </c>
      <c r="Q40" s="23">
        <f>((SUM(Eurostat_Data2009!O56:O87)-Eurostat_Data2009!O66-Eurostat_Data2009!O79-Eurostat_Data2009!O59)+(SUM(Eurostat_Data2009!O188:O219)-Eurostat_Data2009!O198-Eurostat_Data2009!O211-Eurostat_Data2009!O191)+SUM(Eurostat_Data2009!O444:O475)-Eurostat_Data2009!O454-Eurostat_Data2009!O467-Eurostat_Data2009!O447)/((SUM(Eurostat_Data2009!O320:O351)-Eurostat_Data2009!O330-Eurostat_Data2009!O343-Eurostat_Data2009!O323)+SUM(Eurostat_Data2009!O405:O436)-Eurostat_Data2009!O415-Eurostat_Data2009!O428-Eurostat_Data2009!O408)</f>
        <v>0.4717822380378144</v>
      </c>
      <c r="R40" s="23">
        <f>((SUM(Eurostat_Data2009!P56:P87)-Eurostat_Data2009!P66-Eurostat_Data2009!P79-Eurostat_Data2009!P59)+(SUM(Eurostat_Data2009!P188:P219)-Eurostat_Data2009!P198-Eurostat_Data2009!P211-Eurostat_Data2009!P191)+SUM(Eurostat_Data2009!P444:P475)-Eurostat_Data2009!P454-Eurostat_Data2009!P467-Eurostat_Data2009!P447)/((SUM(Eurostat_Data2009!P320:P351)-Eurostat_Data2009!P330-Eurostat_Data2009!P343-Eurostat_Data2009!P323)+SUM(Eurostat_Data2009!P405:P436)-Eurostat_Data2009!P415-Eurostat_Data2009!P428-Eurostat_Data2009!P408)</f>
        <v>0.4787047399727528</v>
      </c>
      <c r="S40" s="23">
        <f>((SUM(Eurostat_Data2009!Q56:Q87)-Eurostat_Data2009!Q66-Eurostat_Data2009!Q79-Eurostat_Data2009!Q59)+(SUM(Eurostat_Data2009!Q188:Q219)-Eurostat_Data2009!Q198-Eurostat_Data2009!Q211-Eurostat_Data2009!Q191)+SUM(Eurostat_Data2009!Q444:Q475)-Eurostat_Data2009!Q454-Eurostat_Data2009!Q467-Eurostat_Data2009!Q447)/((SUM(Eurostat_Data2009!Q320:Q351)-Eurostat_Data2009!Q330-Eurostat_Data2009!Q343-Eurostat_Data2009!Q323)+SUM(Eurostat_Data2009!Q405:Q436)-Eurostat_Data2009!Q415-Eurostat_Data2009!Q428-Eurostat_Data2009!Q408)</f>
        <v>0.4844907248452506</v>
      </c>
      <c r="T40" s="23">
        <f>((SUM(Eurostat_Data2009!R56:R87)-Eurostat_Data2009!R66-Eurostat_Data2009!R79-Eurostat_Data2009!R59)+(SUM(Eurostat_Data2009!R188:R219)-Eurostat_Data2009!R198-Eurostat_Data2009!R211-Eurostat_Data2009!R191)+SUM(Eurostat_Data2009!R444:R475)-Eurostat_Data2009!R454-Eurostat_Data2009!R467-Eurostat_Data2009!R447)/((SUM(Eurostat_Data2009!R320:R351)-Eurostat_Data2009!R330-Eurostat_Data2009!R343-Eurostat_Data2009!R323)+SUM(Eurostat_Data2009!R405:R436)-Eurostat_Data2009!R415-Eurostat_Data2009!R428-Eurostat_Data2009!R408)</f>
        <v>0.4801514932328438</v>
      </c>
      <c r="U40" s="23">
        <f>((SUM(Eurostat_Data2009!S56:S87)-Eurostat_Data2009!S66-Eurostat_Data2009!S79-Eurostat_Data2009!S59)+(SUM(Eurostat_Data2009!S188:S219)-Eurostat_Data2009!S198-Eurostat_Data2009!S211-Eurostat_Data2009!S191)+SUM(Eurostat_Data2009!S444:S475)-Eurostat_Data2009!S454-Eurostat_Data2009!S467-Eurostat_Data2009!S447)/((SUM(Eurostat_Data2009!S320:S351)-Eurostat_Data2009!S330-Eurostat_Data2009!S343-Eurostat_Data2009!S323)+SUM(Eurostat_Data2009!S405:S436)-Eurostat_Data2009!S415-Eurostat_Data2009!S428-Eurostat_Data2009!S408)</f>
        <v>0.47489530577635236</v>
      </c>
    </row>
    <row r="41" ht="14.25" thickBot="1"/>
    <row r="42" spans="2:21" ht="13.5">
      <c r="B42" s="24"/>
      <c r="C42" s="24"/>
      <c r="D42" s="12">
        <v>1990</v>
      </c>
      <c r="E42" s="12">
        <v>2007</v>
      </c>
      <c r="F42" s="12" t="s">
        <v>68</v>
      </c>
      <c r="U42" s="15">
        <f>MIN(U6:U38)</f>
        <v>0.12463627546071775</v>
      </c>
    </row>
    <row r="43" spans="2:21" ht="13.5">
      <c r="B43" s="25" t="str">
        <f>B6</f>
        <v>Austria</v>
      </c>
      <c r="C43" s="25"/>
      <c r="D43" s="21">
        <f>D6</f>
        <v>0.5155223880597015</v>
      </c>
      <c r="E43" s="21">
        <f>U6</f>
        <v>0.6169280442804428</v>
      </c>
      <c r="F43" s="21">
        <f aca="true" t="shared" si="1" ref="F43:F76">E43-D43</f>
        <v>0.10140565622074127</v>
      </c>
      <c r="N43" s="15"/>
      <c r="O43" s="15"/>
      <c r="P43" s="15"/>
      <c r="U43" s="15">
        <f>MAX(U6:U37)</f>
        <v>2.6122448979591835</v>
      </c>
    </row>
    <row r="44" spans="2:16" ht="13.5">
      <c r="B44" s="25" t="str">
        <f aca="true" t="shared" si="2" ref="B44:B52">B7</f>
        <v>Belgium</v>
      </c>
      <c r="C44" s="25"/>
      <c r="D44" s="21">
        <f aca="true" t="shared" si="3" ref="D44:D52">D7</f>
        <v>0.3996250852079073</v>
      </c>
      <c r="E44" s="21">
        <f aca="true" t="shared" si="4" ref="E44:E52">U7</f>
        <v>0.52</v>
      </c>
      <c r="F44" s="21">
        <f t="shared" si="1"/>
        <v>0.12037491479209272</v>
      </c>
      <c r="N44" s="15"/>
      <c r="O44" s="15"/>
      <c r="P44" s="15"/>
    </row>
    <row r="45" spans="2:16" ht="13.5">
      <c r="B45" s="25" t="str">
        <f t="shared" si="2"/>
        <v>Bulgaria</v>
      </c>
      <c r="C45" s="25"/>
      <c r="D45" s="21">
        <f t="shared" si="3"/>
        <v>0.4780915287244401</v>
      </c>
      <c r="E45" s="21">
        <f t="shared" si="4"/>
        <v>0.4442771084337349</v>
      </c>
      <c r="F45" s="21">
        <f t="shared" si="1"/>
        <v>-0.033814420290705194</v>
      </c>
      <c r="N45" s="15"/>
      <c r="O45" s="15"/>
      <c r="P45" s="15"/>
    </row>
    <row r="46" spans="2:16" ht="13.5">
      <c r="B46" s="27" t="str">
        <f t="shared" si="2"/>
        <v>Switzerland</v>
      </c>
      <c r="C46" s="27"/>
      <c r="D46" s="28">
        <f t="shared" si="3"/>
        <v>0.9354838709677419</v>
      </c>
      <c r="E46" s="28">
        <f t="shared" si="4"/>
        <v>2.6122448979591835</v>
      </c>
      <c r="F46" s="28">
        <f t="shared" si="1"/>
        <v>1.6767610269914415</v>
      </c>
      <c r="N46" s="15"/>
      <c r="O46" s="15"/>
      <c r="P46" s="15"/>
    </row>
    <row r="47" spans="2:16" ht="13.5">
      <c r="B47" s="25" t="str">
        <f t="shared" si="2"/>
        <v>Cyprus</v>
      </c>
      <c r="C47" s="25"/>
      <c r="D47" s="21">
        <f t="shared" si="3"/>
        <v>0.32945736434108525</v>
      </c>
      <c r="E47" s="21">
        <f t="shared" si="4"/>
        <v>0.36203866432337434</v>
      </c>
      <c r="F47" s="21">
        <f t="shared" si="1"/>
        <v>0.03258129998228909</v>
      </c>
      <c r="N47" s="15"/>
      <c r="O47" s="15"/>
      <c r="P47" s="15"/>
    </row>
    <row r="48" spans="2:16" ht="13.5">
      <c r="B48" s="25" t="str">
        <f t="shared" si="2"/>
        <v>Czech Republic</v>
      </c>
      <c r="C48" s="25"/>
      <c r="D48" s="21">
        <f t="shared" si="3"/>
        <v>0.42607168412151175</v>
      </c>
      <c r="E48" s="21">
        <f t="shared" si="4"/>
        <v>0.4503896103896104</v>
      </c>
      <c r="F48" s="21">
        <f t="shared" si="1"/>
        <v>0.024317926268098644</v>
      </c>
      <c r="N48" s="15"/>
      <c r="O48" s="15"/>
      <c r="P48" s="15"/>
    </row>
    <row r="49" spans="2:16" ht="13.5">
      <c r="B49" s="25" t="str">
        <f t="shared" si="2"/>
        <v>Germany</v>
      </c>
      <c r="C49" s="25"/>
      <c r="D49" s="21">
        <f t="shared" si="3"/>
        <v>0.45597041211694256</v>
      </c>
      <c r="E49" s="21">
        <f t="shared" si="4"/>
        <v>0.4436778781644154</v>
      </c>
      <c r="F49" s="21">
        <f t="shared" si="1"/>
        <v>-0.012292533952527163</v>
      </c>
      <c r="N49" s="15"/>
      <c r="O49" s="15"/>
      <c r="P49" s="15"/>
    </row>
    <row r="50" spans="2:16" ht="13.5">
      <c r="B50" s="25" t="str">
        <f t="shared" si="2"/>
        <v>Denmark</v>
      </c>
      <c r="C50" s="25"/>
      <c r="D50" s="21">
        <f t="shared" si="3"/>
        <v>0.6275791920953211</v>
      </c>
      <c r="E50" s="21">
        <f t="shared" si="4"/>
        <v>0.6788399570354458</v>
      </c>
      <c r="F50" s="21">
        <f t="shared" si="1"/>
        <v>0.05126076494012466</v>
      </c>
      <c r="N50" s="15"/>
      <c r="O50" s="15"/>
      <c r="P50" s="15"/>
    </row>
    <row r="51" spans="2:16" ht="13.5">
      <c r="B51" s="25" t="str">
        <f t="shared" si="2"/>
        <v>Estonia</v>
      </c>
      <c r="C51" s="25"/>
      <c r="D51" s="21">
        <f t="shared" si="3"/>
        <v>0.5057839721254356</v>
      </c>
      <c r="E51" s="21">
        <f t="shared" si="4"/>
        <v>0.4482288828337875</v>
      </c>
      <c r="F51" s="21">
        <f t="shared" si="1"/>
        <v>-0.0575550892916481</v>
      </c>
      <c r="N51" s="15"/>
      <c r="O51" s="15"/>
      <c r="P51" s="15"/>
    </row>
    <row r="52" spans="2:16" ht="13.5">
      <c r="B52" s="25" t="str">
        <f t="shared" si="2"/>
        <v>Spain</v>
      </c>
      <c r="C52" s="25"/>
      <c r="D52" s="21">
        <f t="shared" si="3"/>
        <v>0.36916210949776856</v>
      </c>
      <c r="E52" s="21">
        <f t="shared" si="4"/>
        <v>0.4277797241774692</v>
      </c>
      <c r="F52" s="21">
        <f t="shared" si="1"/>
        <v>0.058617614679700614</v>
      </c>
      <c r="N52" s="15"/>
      <c r="O52" s="15"/>
      <c r="P52" s="15"/>
    </row>
    <row r="53" spans="2:16" ht="13.5">
      <c r="B53" s="25" t="str">
        <f aca="true" t="shared" si="5" ref="B53:B73">B17</f>
        <v>Finland</v>
      </c>
      <c r="C53" s="25"/>
      <c r="D53" s="21">
        <f aca="true" t="shared" si="6" ref="D53:D73">D17</f>
        <v>0.7271759948925304</v>
      </c>
      <c r="E53" s="21">
        <f aca="true" t="shared" si="7" ref="E53:E73">U17</f>
        <v>0.7476684480771246</v>
      </c>
      <c r="F53" s="21">
        <f t="shared" si="1"/>
        <v>0.02049245318459425</v>
      </c>
      <c r="N53" s="15"/>
      <c r="O53" s="15"/>
      <c r="P53" s="15"/>
    </row>
    <row r="54" spans="2:16" ht="13.5">
      <c r="B54" s="25" t="str">
        <f t="shared" si="5"/>
        <v>France</v>
      </c>
      <c r="C54" s="25"/>
      <c r="D54" s="21">
        <f t="shared" si="6"/>
        <v>0.3304491141326741</v>
      </c>
      <c r="E54" s="21">
        <f t="shared" si="7"/>
        <v>0.2608728710462287</v>
      </c>
      <c r="F54" s="21">
        <f t="shared" si="1"/>
        <v>-0.06957624308644539</v>
      </c>
      <c r="N54" s="15"/>
      <c r="O54" s="15"/>
      <c r="P54" s="15"/>
    </row>
    <row r="55" spans="2:16" ht="13.5">
      <c r="B55" s="25" t="str">
        <f t="shared" si="5"/>
        <v>Greece</v>
      </c>
      <c r="C55" s="25"/>
      <c r="D55" s="21">
        <f t="shared" si="6"/>
        <v>0.3225542843801074</v>
      </c>
      <c r="E55" s="21">
        <f t="shared" si="7"/>
        <v>0.33642017033932675</v>
      </c>
      <c r="F55" s="21">
        <f t="shared" si="1"/>
        <v>0.013865885959219337</v>
      </c>
      <c r="N55" s="15"/>
      <c r="O55" s="15"/>
      <c r="P55" s="15"/>
    </row>
    <row r="56" spans="2:16" ht="13.5">
      <c r="B56" s="25" t="str">
        <f t="shared" si="5"/>
        <v>Hungary</v>
      </c>
      <c r="C56" s="27"/>
      <c r="D56" s="21">
        <f t="shared" si="6"/>
        <v>0.4846062255485627</v>
      </c>
      <c r="E56" s="21">
        <f t="shared" si="7"/>
        <v>0.5540973111395646</v>
      </c>
      <c r="F56" s="21">
        <f t="shared" si="1"/>
        <v>0.06949108559100192</v>
      </c>
      <c r="N56" s="15"/>
      <c r="O56" s="15"/>
      <c r="P56" s="15"/>
    </row>
    <row r="57" spans="2:16" ht="13.5">
      <c r="B57" s="25" t="str">
        <f t="shared" si="5"/>
        <v>Ireland</v>
      </c>
      <c r="C57" s="25"/>
      <c r="D57" s="21">
        <f t="shared" si="6"/>
        <v>0.38572871087176036</v>
      </c>
      <c r="E57" s="21">
        <f t="shared" si="7"/>
        <v>0.4508618759794045</v>
      </c>
      <c r="F57" s="21">
        <f t="shared" si="1"/>
        <v>0.06513316510764416</v>
      </c>
      <c r="N57" s="15"/>
      <c r="O57" s="15"/>
      <c r="P57" s="15"/>
    </row>
    <row r="58" spans="2:16" ht="13.5">
      <c r="B58" s="25" t="str">
        <f t="shared" si="5"/>
        <v>Iceland</v>
      </c>
      <c r="C58" s="25"/>
      <c r="D58" s="21">
        <f t="shared" si="6"/>
        <v>0.11358574610244988</v>
      </c>
      <c r="E58" s="21">
        <f t="shared" si="7"/>
        <v>0.12463627546071775</v>
      </c>
      <c r="F58" s="21">
        <f t="shared" si="1"/>
        <v>0.011050529358267863</v>
      </c>
      <c r="N58" s="15"/>
      <c r="O58" s="15"/>
      <c r="P58" s="15"/>
    </row>
    <row r="59" spans="2:16" ht="13.5">
      <c r="B59" s="25" t="str">
        <f t="shared" si="5"/>
        <v>Italy</v>
      </c>
      <c r="C59" s="25"/>
      <c r="D59" s="21">
        <f t="shared" si="6"/>
        <v>0.3798743173897533</v>
      </c>
      <c r="E59" s="21">
        <f t="shared" si="7"/>
        <v>0.491013629500941</v>
      </c>
      <c r="F59" s="21">
        <f t="shared" si="1"/>
        <v>0.11113931211118772</v>
      </c>
      <c r="N59" s="15"/>
      <c r="O59" s="15"/>
      <c r="P59" s="15"/>
    </row>
    <row r="60" spans="2:16" ht="13.5">
      <c r="B60" s="25" t="str">
        <f t="shared" si="5"/>
        <v>Lithuania</v>
      </c>
      <c r="C60" s="25"/>
      <c r="D60" s="21">
        <f t="shared" si="6"/>
        <v>0.7380462136810798</v>
      </c>
      <c r="E60" s="21">
        <f t="shared" si="7"/>
        <v>0.8140161725067385</v>
      </c>
      <c r="F60" s="21">
        <f t="shared" si="1"/>
        <v>0.07596995882565871</v>
      </c>
      <c r="N60" s="15"/>
      <c r="O60" s="15"/>
      <c r="P60" s="15"/>
    </row>
    <row r="61" spans="2:16" ht="13.5">
      <c r="B61" s="27" t="str">
        <f t="shared" si="5"/>
        <v>Luxembourg</v>
      </c>
      <c r="C61" s="27"/>
      <c r="D61" s="28">
        <f t="shared" si="6"/>
        <v>0</v>
      </c>
      <c r="E61" s="28">
        <f t="shared" si="7"/>
        <v>0.5079726651480638</v>
      </c>
      <c r="F61" s="28">
        <f t="shared" si="1"/>
        <v>0.5079726651480638</v>
      </c>
      <c r="N61" s="15"/>
      <c r="O61" s="15"/>
      <c r="P61" s="15"/>
    </row>
    <row r="62" spans="2:16" ht="13.5">
      <c r="B62" s="25" t="str">
        <f t="shared" si="5"/>
        <v>Latvia</v>
      </c>
      <c r="C62" s="25"/>
      <c r="D62" s="21">
        <f t="shared" si="6"/>
        <v>0.7442354368932039</v>
      </c>
      <c r="E62" s="21">
        <f t="shared" si="7"/>
        <v>0.8415245737211635</v>
      </c>
      <c r="F62" s="21">
        <f t="shared" si="1"/>
        <v>0.09728913682795959</v>
      </c>
      <c r="N62" s="15"/>
      <c r="O62" s="15"/>
      <c r="P62" s="15"/>
    </row>
    <row r="63" spans="2:16" ht="13.5">
      <c r="B63" s="25" t="str">
        <f t="shared" si="5"/>
        <v>Malta</v>
      </c>
      <c r="C63" s="25"/>
      <c r="D63" s="21">
        <f t="shared" si="6"/>
        <v>0.2950310559006211</v>
      </c>
      <c r="E63" s="21">
        <f t="shared" si="7"/>
        <v>0.29668674698795183</v>
      </c>
      <c r="F63" s="21">
        <f t="shared" si="1"/>
        <v>0.001655691087330713</v>
      </c>
      <c r="N63" s="15"/>
      <c r="O63" s="15"/>
      <c r="P63" s="15"/>
    </row>
    <row r="64" spans="2:16" ht="13.5">
      <c r="B64" s="25" t="str">
        <f t="shared" si="5"/>
        <v>Netherlands</v>
      </c>
      <c r="C64" s="25"/>
      <c r="D64" s="21">
        <f t="shared" si="6"/>
        <v>0.44580360176690453</v>
      </c>
      <c r="E64" s="21">
        <f t="shared" si="7"/>
        <v>0.5813925570228091</v>
      </c>
      <c r="F64" s="21">
        <f t="shared" si="1"/>
        <v>0.1355889552559046</v>
      </c>
      <c r="N64" s="15"/>
      <c r="O64" s="15"/>
      <c r="P64" s="15"/>
    </row>
    <row r="65" spans="2:16" ht="13.5">
      <c r="B65" s="27" t="str">
        <f t="shared" si="5"/>
        <v>Norway</v>
      </c>
      <c r="C65" s="27"/>
      <c r="D65" s="28">
        <f t="shared" si="6"/>
        <v>0.9710144927536232</v>
      </c>
      <c r="E65" s="28">
        <f t="shared" si="7"/>
        <v>1.1203208556149733</v>
      </c>
      <c r="F65" s="28">
        <f t="shared" si="1"/>
        <v>0.14930636286135013</v>
      </c>
      <c r="N65" s="15"/>
      <c r="O65" s="15"/>
      <c r="P65" s="15"/>
    </row>
    <row r="66" spans="2:16" ht="13.5">
      <c r="B66" s="25" t="str">
        <f t="shared" si="5"/>
        <v>Poland</v>
      </c>
      <c r="C66" s="25"/>
      <c r="D66" s="21">
        <f t="shared" si="6"/>
        <v>0.5007361798955963</v>
      </c>
      <c r="E66" s="21">
        <f t="shared" si="7"/>
        <v>0.4907472067039106</v>
      </c>
      <c r="F66" s="21">
        <f t="shared" si="1"/>
        <v>-0.00998897319168568</v>
      </c>
      <c r="N66" s="15"/>
      <c r="O66" s="15"/>
      <c r="P66" s="15"/>
    </row>
    <row r="67" spans="2:16" ht="13.5">
      <c r="B67" s="25" t="str">
        <f t="shared" si="5"/>
        <v>Portugal</v>
      </c>
      <c r="C67" s="25"/>
      <c r="D67" s="21">
        <f t="shared" si="6"/>
        <v>0.38872255489021956</v>
      </c>
      <c r="E67" s="21">
        <f t="shared" si="7"/>
        <v>0.43942857142857145</v>
      </c>
      <c r="F67" s="21">
        <f t="shared" si="1"/>
        <v>0.050706016538351883</v>
      </c>
      <c r="N67" s="15"/>
      <c r="O67" s="15"/>
      <c r="P67" s="15"/>
    </row>
    <row r="68" spans="2:16" ht="13.5">
      <c r="B68" s="25" t="str">
        <f t="shared" si="5"/>
        <v>Romania</v>
      </c>
      <c r="C68" s="25"/>
      <c r="D68" s="21">
        <f t="shared" si="6"/>
        <v>0.17179555793417178</v>
      </c>
      <c r="E68" s="21">
        <f t="shared" si="7"/>
        <v>0.5020803183791607</v>
      </c>
      <c r="F68" s="21">
        <f t="shared" si="1"/>
        <v>0.3302847604449889</v>
      </c>
      <c r="N68" s="15"/>
      <c r="O68" s="15"/>
      <c r="P68" s="15"/>
    </row>
    <row r="69" spans="2:16" ht="13.5">
      <c r="B69" s="25" t="str">
        <f t="shared" si="5"/>
        <v>Sweden</v>
      </c>
      <c r="C69" s="25"/>
      <c r="D69" s="21">
        <f t="shared" si="6"/>
        <v>0.8963886500429923</v>
      </c>
      <c r="E69" s="21">
        <f t="shared" si="7"/>
        <v>0.9551063829787234</v>
      </c>
      <c r="F69" s="21">
        <f t="shared" si="1"/>
        <v>0.058717732935731126</v>
      </c>
      <c r="N69" s="15"/>
      <c r="O69" s="15"/>
      <c r="P69" s="15"/>
    </row>
    <row r="70" spans="2:16" ht="13.5">
      <c r="B70" s="25" t="str">
        <f t="shared" si="5"/>
        <v>Slovenia</v>
      </c>
      <c r="C70" s="25"/>
      <c r="D70" s="21">
        <f t="shared" si="6"/>
        <v>0.37720588235294117</v>
      </c>
      <c r="E70" s="21">
        <f t="shared" si="7"/>
        <v>0.4323493234932349</v>
      </c>
      <c r="F70" s="21">
        <f t="shared" si="1"/>
        <v>0.055143441140293736</v>
      </c>
      <c r="N70" s="15"/>
      <c r="O70" s="15"/>
      <c r="P70" s="15"/>
    </row>
    <row r="71" spans="2:16" ht="13.5">
      <c r="B71" s="25" t="str">
        <f t="shared" si="5"/>
        <v>Slovakia</v>
      </c>
      <c r="C71" s="27"/>
      <c r="D71" s="21">
        <f t="shared" si="6"/>
        <v>0.5124875124875125</v>
      </c>
      <c r="E71" s="21">
        <f t="shared" si="7"/>
        <v>0.6131907308377896</v>
      </c>
      <c r="F71" s="21">
        <f t="shared" si="1"/>
        <v>0.10070321835027718</v>
      </c>
      <c r="N71" s="15"/>
      <c r="O71" s="15"/>
      <c r="P71" s="15"/>
    </row>
    <row r="72" spans="2:16" ht="13.5">
      <c r="B72" s="25" t="str">
        <f t="shared" si="5"/>
        <v>Turkey</v>
      </c>
      <c r="C72" s="25"/>
      <c r="D72" s="21">
        <f t="shared" si="6"/>
        <v>0.35169324021610227</v>
      </c>
      <c r="E72" s="21">
        <f t="shared" si="7"/>
        <v>0.46110243087097125</v>
      </c>
      <c r="F72" s="21">
        <f t="shared" si="1"/>
        <v>0.10940919065486898</v>
      </c>
      <c r="N72" s="15"/>
      <c r="O72" s="15"/>
      <c r="P72" s="15"/>
    </row>
    <row r="73" spans="2:16" ht="13.5">
      <c r="B73" s="25" t="str">
        <f t="shared" si="5"/>
        <v>United Kingdom</v>
      </c>
      <c r="C73" s="30"/>
      <c r="D73" s="21">
        <f t="shared" si="6"/>
        <v>0.376584440227704</v>
      </c>
      <c r="E73" s="21">
        <f t="shared" si="7"/>
        <v>0.45745050364709966</v>
      </c>
      <c r="F73" s="21">
        <f t="shared" si="1"/>
        <v>0.08086606341939567</v>
      </c>
      <c r="N73" s="15"/>
      <c r="O73" s="15"/>
      <c r="P73" s="15"/>
    </row>
    <row r="74" spans="2:16" ht="13.5">
      <c r="B74" s="25"/>
      <c r="C74" s="25"/>
      <c r="D74" s="21"/>
      <c r="E74" s="21"/>
      <c r="F74" s="21"/>
      <c r="N74" s="15"/>
      <c r="O74" s="15"/>
      <c r="P74" s="15"/>
    </row>
    <row r="75" spans="2:16" ht="13.5">
      <c r="B75" s="25" t="str">
        <f>B39</f>
        <v>EU27</v>
      </c>
      <c r="C75" s="25"/>
      <c r="D75" s="21">
        <f>D39</f>
        <v>0.42967052635926806</v>
      </c>
      <c r="E75" s="21">
        <f>U39</f>
        <v>0.4776360754791739</v>
      </c>
      <c r="F75" s="21">
        <f t="shared" si="1"/>
        <v>0.04796554911990586</v>
      </c>
      <c r="N75" s="15"/>
      <c r="O75" s="15"/>
      <c r="P75" s="15"/>
    </row>
    <row r="76" spans="2:6" ht="14.25" thickBot="1">
      <c r="B76" s="31" t="str">
        <f>B40</f>
        <v>EEA</v>
      </c>
      <c r="C76" s="47"/>
      <c r="D76" s="32">
        <f>D40</f>
        <v>0.4276889505515969</v>
      </c>
      <c r="E76" s="32">
        <f>U40</f>
        <v>0.47489530577635236</v>
      </c>
      <c r="F76" s="32">
        <f t="shared" si="1"/>
        <v>0.04720635522475547</v>
      </c>
    </row>
    <row r="77" ht="14.25" thickBot="1"/>
    <row r="78" spans="2:5" ht="13.5">
      <c r="B78" s="24"/>
      <c r="C78" s="12">
        <v>1990</v>
      </c>
      <c r="D78" s="12">
        <v>2007</v>
      </c>
      <c r="E78" s="12" t="s">
        <v>68</v>
      </c>
    </row>
    <row r="79" spans="2:5" ht="13.5">
      <c r="B79" s="27"/>
      <c r="C79" s="28"/>
      <c r="D79" s="28"/>
      <c r="E79" s="29"/>
    </row>
    <row r="80" spans="2:5" ht="13.5">
      <c r="B80" s="27"/>
      <c r="C80" s="28"/>
      <c r="D80" s="28"/>
      <c r="E80" s="29"/>
    </row>
    <row r="81" spans="2:5" ht="13.5">
      <c r="B81" s="25" t="s">
        <v>45</v>
      </c>
      <c r="C81" s="21">
        <v>0.17179555793417178</v>
      </c>
      <c r="D81" s="21">
        <v>0.5020803183791607</v>
      </c>
      <c r="E81" s="26">
        <v>0.3302847604449889</v>
      </c>
    </row>
    <row r="82" spans="2:5" ht="13.5">
      <c r="B82" s="25" t="s">
        <v>37</v>
      </c>
      <c r="C82" s="21">
        <v>0.44580360176690453</v>
      </c>
      <c r="D82" s="21">
        <v>0.5813925570228091</v>
      </c>
      <c r="E82" s="26">
        <v>0.1355889552559046</v>
      </c>
    </row>
    <row r="83" spans="2:5" ht="13.5">
      <c r="B83" s="25" t="s">
        <v>5</v>
      </c>
      <c r="C83" s="21">
        <v>0.3996250852079073</v>
      </c>
      <c r="D83" s="21">
        <v>0.52</v>
      </c>
      <c r="E83" s="26">
        <v>0.12037491479209272</v>
      </c>
    </row>
    <row r="84" spans="2:5" ht="13.5">
      <c r="B84" s="25" t="s">
        <v>24</v>
      </c>
      <c r="C84" s="21">
        <v>0.3798743173897533</v>
      </c>
      <c r="D84" s="21">
        <v>0.491013629500941</v>
      </c>
      <c r="E84" s="26">
        <v>0.11113931211118772</v>
      </c>
    </row>
    <row r="85" spans="2:5" ht="13.5">
      <c r="B85" s="25" t="s">
        <v>57</v>
      </c>
      <c r="C85" s="21">
        <v>0.35169324021610227</v>
      </c>
      <c r="D85" s="21">
        <v>0.46110243087097125</v>
      </c>
      <c r="E85" s="26">
        <v>0.10940919065486898</v>
      </c>
    </row>
    <row r="86" spans="2:5" ht="13.5">
      <c r="B86" s="25" t="s">
        <v>39</v>
      </c>
      <c r="C86" s="21">
        <v>0.5155223880597015</v>
      </c>
      <c r="D86" s="21">
        <v>0.6169280442804428</v>
      </c>
      <c r="E86" s="26">
        <v>0.10140565622074127</v>
      </c>
    </row>
    <row r="87" spans="2:5" ht="13.5">
      <c r="B87" s="25" t="s">
        <v>49</v>
      </c>
      <c r="C87" s="21">
        <v>0.5124875124875125</v>
      </c>
      <c r="D87" s="21">
        <v>0.6131907308377896</v>
      </c>
      <c r="E87" s="26">
        <v>0.10070321835027718</v>
      </c>
    </row>
    <row r="88" spans="2:5" ht="13.5">
      <c r="B88" s="25" t="s">
        <v>28</v>
      </c>
      <c r="C88" s="21">
        <v>0.7442354368932039</v>
      </c>
      <c r="D88" s="21">
        <v>0.8415245737211635</v>
      </c>
      <c r="E88" s="26">
        <v>0.09728913682795959</v>
      </c>
    </row>
    <row r="89" spans="2:5" ht="13.5">
      <c r="B89" s="25" t="s">
        <v>55</v>
      </c>
      <c r="C89" s="21">
        <v>0.376584440227704</v>
      </c>
      <c r="D89" s="21">
        <v>0.45745050364709966</v>
      </c>
      <c r="E89" s="26">
        <v>0.08086606341939567</v>
      </c>
    </row>
    <row r="90" spans="2:5" ht="13.5">
      <c r="B90" s="25" t="s">
        <v>30</v>
      </c>
      <c r="C90" s="21">
        <v>0.7380462136810798</v>
      </c>
      <c r="D90" s="21">
        <v>0.8140161725067385</v>
      </c>
      <c r="E90" s="26">
        <v>0.07596995882565871</v>
      </c>
    </row>
    <row r="91" spans="2:5" ht="13.5">
      <c r="B91" s="25" t="s">
        <v>33</v>
      </c>
      <c r="C91" s="21">
        <v>0.4846062255485627</v>
      </c>
      <c r="D91" s="21">
        <v>0.5540973111395646</v>
      </c>
      <c r="E91" s="26">
        <v>0.06949108559100192</v>
      </c>
    </row>
    <row r="92" spans="2:5" ht="13.5">
      <c r="B92" s="25" t="s">
        <v>16</v>
      </c>
      <c r="C92" s="21">
        <v>0.38572871087176036</v>
      </c>
      <c r="D92" s="21">
        <v>0.4508618759794045</v>
      </c>
      <c r="E92" s="26">
        <v>0.06513316510764416</v>
      </c>
    </row>
    <row r="93" spans="2:5" ht="13.5">
      <c r="B93" s="11" t="s">
        <v>53</v>
      </c>
      <c r="C93" s="45">
        <v>0.8963886500429923</v>
      </c>
      <c r="D93" s="45">
        <v>0.9551063829787234</v>
      </c>
      <c r="E93" s="45">
        <v>0.058717732935731126</v>
      </c>
    </row>
    <row r="94" spans="2:5" ht="13.5">
      <c r="B94" s="25" t="s">
        <v>20</v>
      </c>
      <c r="C94" s="21">
        <v>0.36916210949776856</v>
      </c>
      <c r="D94" s="21">
        <v>0.4277797241774692</v>
      </c>
      <c r="E94" s="26">
        <v>0.058617614679700614</v>
      </c>
    </row>
    <row r="95" spans="2:5" ht="13.5">
      <c r="B95" s="25" t="s">
        <v>47</v>
      </c>
      <c r="C95" s="21">
        <v>0.37720588235294117</v>
      </c>
      <c r="D95" s="21">
        <v>0.4323493234932349</v>
      </c>
      <c r="E95" s="26">
        <v>0.055143441140293736</v>
      </c>
    </row>
    <row r="96" spans="2:5" ht="13.5">
      <c r="B96" s="25" t="s">
        <v>11</v>
      </c>
      <c r="C96" s="21">
        <v>0.6275791920953211</v>
      </c>
      <c r="D96" s="21">
        <v>0.6788399570354458</v>
      </c>
      <c r="E96" s="26">
        <v>0.05126076494012466</v>
      </c>
    </row>
    <row r="97" spans="2:5" ht="13.5">
      <c r="B97" s="46" t="s">
        <v>43</v>
      </c>
      <c r="C97" s="48">
        <v>0.38872255489021956</v>
      </c>
      <c r="D97" s="48">
        <v>0.43942857142857145</v>
      </c>
      <c r="E97" s="48">
        <v>0.050706016538351883</v>
      </c>
    </row>
    <row r="98" spans="2:5" ht="13.5">
      <c r="B98" s="46"/>
      <c r="C98" s="48"/>
      <c r="D98" s="48"/>
      <c r="E98" s="48"/>
    </row>
    <row r="99" spans="2:5" ht="13.5">
      <c r="B99" s="46" t="s">
        <v>66</v>
      </c>
      <c r="C99" s="48">
        <v>0.42666193681771697</v>
      </c>
      <c r="D99" s="48">
        <v>0.472013429544999</v>
      </c>
      <c r="E99" s="48">
        <v>0.045351492727282006</v>
      </c>
    </row>
    <row r="100" spans="2:5" ht="13.5">
      <c r="B100" s="25" t="s">
        <v>67</v>
      </c>
      <c r="C100" s="21">
        <v>0.4247334419536475</v>
      </c>
      <c r="D100" s="21">
        <v>0.46963063178642656</v>
      </c>
      <c r="E100" s="26">
        <v>0.04489718983277907</v>
      </c>
    </row>
    <row r="101" spans="2:5" ht="13.5">
      <c r="B101" s="25"/>
      <c r="C101" s="21"/>
      <c r="D101" s="21"/>
      <c r="E101" s="26"/>
    </row>
    <row r="102" spans="2:5" ht="13.5">
      <c r="B102" s="25" t="s">
        <v>26</v>
      </c>
      <c r="C102" s="21">
        <v>0.32945736434108525</v>
      </c>
      <c r="D102" s="21">
        <v>0.36203866432337434</v>
      </c>
      <c r="E102" s="26">
        <v>0.03258129998228909</v>
      </c>
    </row>
    <row r="103" spans="2:5" ht="13.5">
      <c r="B103" s="25" t="s">
        <v>9</v>
      </c>
      <c r="C103" s="21">
        <v>0.42607168412151175</v>
      </c>
      <c r="D103" s="21">
        <v>0.4503896103896104</v>
      </c>
      <c r="E103" s="26">
        <v>0.024317926268098644</v>
      </c>
    </row>
    <row r="104" spans="2:5" ht="13.5">
      <c r="B104" s="25" t="s">
        <v>51</v>
      </c>
      <c r="C104" s="21">
        <v>0.7271759948925304</v>
      </c>
      <c r="D104" s="21">
        <v>0.7476684480771246</v>
      </c>
      <c r="E104" s="26">
        <v>0.02049245318459425</v>
      </c>
    </row>
    <row r="105" spans="2:5" ht="13.5">
      <c r="B105" s="25" t="s">
        <v>18</v>
      </c>
      <c r="C105" s="21">
        <v>0.3225542843801074</v>
      </c>
      <c r="D105" s="21">
        <v>0.33642017033932675</v>
      </c>
      <c r="E105" s="26">
        <v>0.013865885959219337</v>
      </c>
    </row>
    <row r="106" spans="2:5" ht="13.5">
      <c r="B106" s="25" t="s">
        <v>59</v>
      </c>
      <c r="C106" s="21">
        <v>0.11358574610244988</v>
      </c>
      <c r="D106" s="21">
        <v>0.12463627546071775</v>
      </c>
      <c r="E106" s="26">
        <v>0.011050529358267863</v>
      </c>
    </row>
    <row r="107" spans="2:5" ht="13.5">
      <c r="B107" s="25" t="s">
        <v>35</v>
      </c>
      <c r="C107" s="21">
        <v>0.2950310559006211</v>
      </c>
      <c r="D107" s="21">
        <v>0.29668674698795183</v>
      </c>
      <c r="E107" s="26">
        <v>0.001655691087330713</v>
      </c>
    </row>
    <row r="108" spans="2:5" ht="13.5">
      <c r="B108" s="25" t="s">
        <v>41</v>
      </c>
      <c r="C108" s="21">
        <v>0.5007361798955963</v>
      </c>
      <c r="D108" s="21">
        <v>0.4907472067039106</v>
      </c>
      <c r="E108" s="26">
        <v>-0.00998897319168568</v>
      </c>
    </row>
    <row r="109" spans="2:5" ht="13.5">
      <c r="B109" s="25" t="s">
        <v>64</v>
      </c>
      <c r="C109" s="21">
        <v>0.45597041211694256</v>
      </c>
      <c r="D109" s="21">
        <v>0.4436778781644154</v>
      </c>
      <c r="E109" s="26">
        <v>-0.012292533952527163</v>
      </c>
    </row>
    <row r="110" spans="2:5" ht="13.5">
      <c r="B110" s="25" t="s">
        <v>7</v>
      </c>
      <c r="C110" s="21">
        <v>0.4780915287244401</v>
      </c>
      <c r="D110" s="21">
        <v>0.4442771084337349</v>
      </c>
      <c r="E110" s="26">
        <v>-0.033814420290705194</v>
      </c>
    </row>
    <row r="111" spans="2:5" ht="13.5">
      <c r="B111" s="25" t="s">
        <v>14</v>
      </c>
      <c r="C111" s="21">
        <v>0.5057839721254356</v>
      </c>
      <c r="D111" s="21">
        <v>0.4482288828337875</v>
      </c>
      <c r="E111" s="26">
        <v>-0.0575550892916481</v>
      </c>
    </row>
    <row r="112" spans="2:5" ht="13.5">
      <c r="B112" s="25" t="s">
        <v>22</v>
      </c>
      <c r="C112" s="21">
        <v>0.3304491141326741</v>
      </c>
      <c r="D112" s="21">
        <v>0.2608728710462287</v>
      </c>
      <c r="E112" s="26">
        <v>-0.06957624308644539</v>
      </c>
    </row>
    <row r="114" spans="2:5" ht="14.25" thickBot="1">
      <c r="B114" s="31"/>
      <c r="C114" s="32"/>
      <c r="D114" s="32"/>
      <c r="E114" s="33"/>
    </row>
  </sheetData>
  <conditionalFormatting sqref="D6:U37">
    <cfRule type="cellIs" priority="1" dxfId="1" operator="greaterThan" stopIfTrue="1">
      <formula>1</formula>
    </cfRule>
  </conditionalFormatting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6"/>
  <sheetViews>
    <sheetView tabSelected="1" zoomScale="75" zoomScaleNormal="75" workbookViewId="0" topLeftCell="A16">
      <selection activeCell="B32" sqref="B32"/>
    </sheetView>
  </sheetViews>
  <sheetFormatPr defaultColWidth="9.140625" defaultRowHeight="12.75"/>
  <cols>
    <col min="1" max="1" width="5.00390625" style="11" customWidth="1"/>
    <col min="2" max="2" width="26.57421875" style="11" bestFit="1" customWidth="1"/>
    <col min="3" max="3" width="6.28125" style="11" customWidth="1"/>
    <col min="4" max="7" width="7.28125" style="11" customWidth="1"/>
    <col min="8" max="8" width="7.7109375" style="11" customWidth="1"/>
    <col min="9" max="9" width="7.28125" style="11" bestFit="1" customWidth="1"/>
    <col min="10" max="12" width="7.8515625" style="11" bestFit="1" customWidth="1"/>
    <col min="13" max="20" width="7.28125" style="11" customWidth="1"/>
    <col min="21" max="21" width="6.8515625" style="11" customWidth="1"/>
    <col min="22" max="16384" width="9.140625" style="11" customWidth="1"/>
  </cols>
  <sheetData>
    <row r="1" ht="13.5">
      <c r="A1" s="10" t="s">
        <v>69</v>
      </c>
    </row>
    <row r="2" ht="14.25" thickBot="1"/>
    <row r="3" spans="1:21" ht="13.5">
      <c r="A3" s="12"/>
      <c r="B3" s="12"/>
      <c r="C3" s="12" t="s">
        <v>0</v>
      </c>
      <c r="D3" s="12">
        <v>1990</v>
      </c>
      <c r="E3" s="12">
        <v>1991</v>
      </c>
      <c r="F3" s="12">
        <v>1992</v>
      </c>
      <c r="G3" s="12">
        <v>1993</v>
      </c>
      <c r="H3" s="12">
        <v>1994</v>
      </c>
      <c r="I3" s="12">
        <v>1995</v>
      </c>
      <c r="J3" s="12">
        <v>1996</v>
      </c>
      <c r="K3" s="12">
        <v>1997</v>
      </c>
      <c r="L3" s="12">
        <v>1998</v>
      </c>
      <c r="M3" s="12">
        <v>1999</v>
      </c>
      <c r="N3" s="12">
        <v>2000</v>
      </c>
      <c r="O3" s="12">
        <v>2001</v>
      </c>
      <c r="P3" s="12">
        <v>2002</v>
      </c>
      <c r="Q3" s="12">
        <v>2003</v>
      </c>
      <c r="R3" s="12">
        <v>2004</v>
      </c>
      <c r="S3" s="12">
        <v>2005</v>
      </c>
      <c r="T3" s="12">
        <v>2006</v>
      </c>
      <c r="U3" s="12">
        <v>2007</v>
      </c>
    </row>
    <row r="4" spans="1:20" ht="13.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3.5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1" ht="13.5">
      <c r="A6" s="13" t="s">
        <v>38</v>
      </c>
      <c r="B6" s="13" t="s">
        <v>39</v>
      </c>
      <c r="C6" s="13"/>
      <c r="D6" s="14">
        <f>(Eurostat_Data2009!B100+Eurostat_Data2009!B232)/Eurostat_Data2009!B364</f>
        <v>0.48055832502492524</v>
      </c>
      <c r="E6" s="14">
        <f>(Eurostat_Data2009!C100+Eurostat_Data2009!C232)/Eurostat_Data2009!C364</f>
        <v>0.5104529616724739</v>
      </c>
      <c r="F6" s="14">
        <f>(Eurostat_Data2009!D100+Eurostat_Data2009!D232)/Eurostat_Data2009!D364</f>
        <v>0.5302768166089965</v>
      </c>
      <c r="G6" s="14">
        <f>(Eurostat_Data2009!E100+Eurostat_Data2009!E232)/Eurostat_Data2009!E364</f>
        <v>0.44761904761904764</v>
      </c>
      <c r="H6" s="14">
        <f>(Eurostat_Data2009!F100+Eurostat_Data2009!F232)/Eurostat_Data2009!F364</f>
        <v>0.37988468930172964</v>
      </c>
      <c r="I6" s="14">
        <f>(Eurostat_Data2009!G100+Eurostat_Data2009!G232)/Eurostat_Data2009!G364</f>
        <v>0.4045161290322581</v>
      </c>
      <c r="J6" s="14">
        <f>(Eurostat_Data2009!H100+Eurostat_Data2009!H232)/Eurostat_Data2009!H364</f>
        <v>0.45622435020519836</v>
      </c>
      <c r="K6" s="14">
        <f>(Eurostat_Data2009!I100+Eurostat_Data2009!I232)/Eurostat_Data2009!I364</f>
        <v>0.4670781893004115</v>
      </c>
      <c r="L6" s="14">
        <f>(Eurostat_Data2009!J100+Eurostat_Data2009!J232)/Eurostat_Data2009!J364</f>
        <v>0.4665257223396758</v>
      </c>
      <c r="M6" s="14">
        <f>(Eurostat_Data2009!K100+Eurostat_Data2009!K232)/Eurostat_Data2009!K364</f>
        <v>0.5014619883040936</v>
      </c>
      <c r="N6" s="14">
        <f>(Eurostat_Data2009!L100+Eurostat_Data2009!L232)/Eurostat_Data2009!L364</f>
        <v>0.5967596759675967</v>
      </c>
      <c r="O6" s="14">
        <f>(Eurostat_Data2009!M100+Eurostat_Data2009!M232)/Eurostat_Data2009!M364</f>
        <v>0.5847457627118644</v>
      </c>
      <c r="P6" s="14">
        <f>(Eurostat_Data2009!N100+Eurostat_Data2009!N232)/Eurostat_Data2009!N364</f>
        <v>0.5535561268209083</v>
      </c>
      <c r="Q6" s="14">
        <f>(Eurostat_Data2009!O100+Eurostat_Data2009!O232)/Eurostat_Data2009!O364</f>
        <v>0.5163398692810458</v>
      </c>
      <c r="R6" s="14">
        <f>(Eurostat_Data2009!P100+Eurostat_Data2009!P232)/Eurostat_Data2009!P364</f>
        <v>0.5472</v>
      </c>
      <c r="S6" s="14">
        <f>(Eurostat_Data2009!Q100+Eurostat_Data2009!Q232)/Eurostat_Data2009!Q364</f>
        <v>0.5399534522885958</v>
      </c>
      <c r="T6" s="14">
        <f>(Eurostat_Data2009!R100+Eurostat_Data2009!R232)/Eurostat_Data2009!R364</f>
        <v>0.5685543964232489</v>
      </c>
      <c r="U6" s="14">
        <f>(Eurostat_Data2009!S100+Eurostat_Data2009!S232)/Eurostat_Data2009!S364</f>
        <v>0.569718309859155</v>
      </c>
    </row>
    <row r="7" spans="1:21" s="36" customFormat="1" ht="13.5">
      <c r="A7" s="13" t="s">
        <v>4</v>
      </c>
      <c r="B7" s="13" t="s">
        <v>5</v>
      </c>
      <c r="C7" s="13"/>
      <c r="D7" s="14">
        <f>(Eurostat_Data2009!B101+Eurostat_Data2009!B233)/Eurostat_Data2009!B365</f>
        <v>0.33090379008746357</v>
      </c>
      <c r="E7" s="14">
        <f>(Eurostat_Data2009!C101+Eurostat_Data2009!C233)/Eurostat_Data2009!C365</f>
        <v>0.3203342618384401</v>
      </c>
      <c r="F7" s="14">
        <f>(Eurostat_Data2009!D101+Eurostat_Data2009!D233)/Eurostat_Data2009!D365</f>
        <v>0.3194263363754889</v>
      </c>
      <c r="G7" s="14">
        <f>(Eurostat_Data2009!E101+Eurostat_Data2009!E233)/Eurostat_Data2009!E365</f>
        <v>0.3832236842105263</v>
      </c>
      <c r="H7" s="14">
        <f>(Eurostat_Data2009!F101+Eurostat_Data2009!F233)/Eurostat_Data2009!F365</f>
        <v>0.3782542113323124</v>
      </c>
      <c r="I7" s="14">
        <f>(Eurostat_Data2009!G101+Eurostat_Data2009!G233)/Eurostat_Data2009!G365</f>
        <v>0.3276089828269485</v>
      </c>
      <c r="J7" s="14">
        <f>(Eurostat_Data2009!H101+Eurostat_Data2009!H233)/Eurostat_Data2009!H365</f>
        <v>0.34392265193370164</v>
      </c>
      <c r="K7" s="14">
        <f>(Eurostat_Data2009!I101+Eurostat_Data2009!I233)/Eurostat_Data2009!I365</f>
        <v>0.3317307692307692</v>
      </c>
      <c r="L7" s="14">
        <f>(Eurostat_Data2009!J101+Eurostat_Data2009!J233)/Eurostat_Data2009!J365</f>
        <v>0.3071625344352617</v>
      </c>
      <c r="M7" s="14">
        <f>(Eurostat_Data2009!K101+Eurostat_Data2009!K233)/Eurostat_Data2009!K365</f>
        <v>0.30386740331491713</v>
      </c>
      <c r="N7" s="14">
        <f>(Eurostat_Data2009!L101+Eurostat_Data2009!L233)/Eurostat_Data2009!L365</f>
        <v>0.39210526315789473</v>
      </c>
      <c r="O7" s="14">
        <f>(Eurostat_Data2009!M101+Eurostat_Data2009!M233)/Eurostat_Data2009!M365</f>
        <v>0.4106583072100313</v>
      </c>
      <c r="P7" s="14">
        <f>(Eurostat_Data2009!N101+Eurostat_Data2009!N233)/Eurostat_Data2009!N365</f>
        <v>0.3642611683848797</v>
      </c>
      <c r="Q7" s="14">
        <f>(Eurostat_Data2009!O101+Eurostat_Data2009!O233)/Eurostat_Data2009!O365</f>
        <v>0.3022598870056497</v>
      </c>
      <c r="R7" s="14">
        <f>(Eurostat_Data2009!P101+Eurostat_Data2009!P233)/Eurostat_Data2009!P365</f>
        <v>0.3898305084745763</v>
      </c>
      <c r="S7" s="14">
        <f>(Eurostat_Data2009!Q101+Eurostat_Data2009!Q233)/Eurostat_Data2009!Q365</f>
        <v>0.5106382978723404</v>
      </c>
      <c r="T7" s="14">
        <f>(Eurostat_Data2009!R101+Eurostat_Data2009!R233)/Eurostat_Data2009!R365</f>
        <v>0.36193029490616624</v>
      </c>
      <c r="U7" s="14">
        <f>(Eurostat_Data2009!S101+Eurostat_Data2009!S233)/Eurostat_Data2009!S365</f>
        <v>0.4375</v>
      </c>
    </row>
    <row r="8" spans="1:21" s="16" customFormat="1" ht="13.5">
      <c r="A8" s="34" t="s">
        <v>6</v>
      </c>
      <c r="B8" s="34" t="s">
        <v>7</v>
      </c>
      <c r="C8" s="34"/>
      <c r="D8" s="19">
        <f>(Eurostat_Data2009!B102+Eurostat_Data2009!B234)/Eurostat_Data2009!B366</f>
        <v>2.372093023255814</v>
      </c>
      <c r="E8" s="19">
        <f>(Eurostat_Data2009!C102+Eurostat_Data2009!C234)/Eurostat_Data2009!C366</f>
        <v>0.7239382239382239</v>
      </c>
      <c r="F8" s="19">
        <f>(Eurostat_Data2009!D102+Eurostat_Data2009!D234)/Eurostat_Data2009!D366</f>
        <v>0.6030751708428246</v>
      </c>
      <c r="G8" s="19">
        <f>(Eurostat_Data2009!E102+Eurostat_Data2009!E234)/Eurostat_Data2009!E366</f>
        <v>0.6075238629983155</v>
      </c>
      <c r="H8" s="19">
        <f>(Eurostat_Data2009!F102+Eurostat_Data2009!F234)/Eurostat_Data2009!F366</f>
        <v>0.6534190531852718</v>
      </c>
      <c r="I8" s="19">
        <f>(Eurostat_Data2009!G102+Eurostat_Data2009!G234)/Eurostat_Data2009!G366</f>
        <v>0.7561267184698147</v>
      </c>
      <c r="J8" s="19">
        <f>(Eurostat_Data2009!H102+Eurostat_Data2009!H234)/Eurostat_Data2009!H366</f>
        <v>0.7090909090909091</v>
      </c>
      <c r="K8" s="19">
        <f>(Eurostat_Data2009!I102+Eurostat_Data2009!I234)/Eurostat_Data2009!I366</f>
        <v>0.22885572139303484</v>
      </c>
      <c r="L8" s="19">
        <f>(Eurostat_Data2009!J102+Eurostat_Data2009!J234)/Eurostat_Data2009!J366</f>
        <v>0.3956043956043956</v>
      </c>
      <c r="M8" s="19">
        <f>(Eurostat_Data2009!K102+Eurostat_Data2009!K234)/Eurostat_Data2009!K366</f>
        <v>0.40236686390532544</v>
      </c>
      <c r="N8" s="19">
        <f>(Eurostat_Data2009!L102+Eurostat_Data2009!L234)/Eurostat_Data2009!L366</f>
        <v>0.42452830188679247</v>
      </c>
      <c r="O8" s="19">
        <f>(Eurostat_Data2009!M102+Eurostat_Data2009!M234)/Eurostat_Data2009!M366</f>
        <v>0.43089430894308944</v>
      </c>
      <c r="P8" s="19">
        <f>(Eurostat_Data2009!N102+Eurostat_Data2009!N234)/Eurostat_Data2009!N366</f>
        <v>0.3956639566395664</v>
      </c>
      <c r="Q8" s="19">
        <f>(Eurostat_Data2009!O102+Eurostat_Data2009!O234)/Eurostat_Data2009!O366</f>
        <v>0.36622390891840606</v>
      </c>
      <c r="R8" s="19">
        <f>(Eurostat_Data2009!P102+Eurostat_Data2009!P234)/Eurostat_Data2009!P366</f>
        <v>0.4143222506393862</v>
      </c>
      <c r="S8" s="19">
        <f>(Eurostat_Data2009!Q102+Eurostat_Data2009!Q234)/Eurostat_Data2009!Q366</f>
        <v>0.3929471032745592</v>
      </c>
      <c r="T8" s="19">
        <f>(Eurostat_Data2009!R102+Eurostat_Data2009!R234)/Eurostat_Data2009!R366</f>
        <v>0.3621495327102804</v>
      </c>
      <c r="U8" s="19">
        <f>(Eurostat_Data2009!S102+Eurostat_Data2009!S234)/Eurostat_Data2009!S366</f>
        <v>0.47246376811594204</v>
      </c>
    </row>
    <row r="9" spans="1:21" ht="13.5">
      <c r="A9" s="13" t="s">
        <v>62</v>
      </c>
      <c r="B9" s="13" t="s">
        <v>63</v>
      </c>
      <c r="C9" s="13"/>
      <c r="D9" s="14">
        <f>(Eurostat_Data2009!B103+Eurostat_Data2009!B235)/Eurostat_Data2009!B367</f>
        <v>0.6827195467422096</v>
      </c>
      <c r="E9" s="14">
        <f>(Eurostat_Data2009!C103+Eurostat_Data2009!C235)/Eurostat_Data2009!C367</f>
        <v>0.7</v>
      </c>
      <c r="F9" s="14">
        <f>(Eurostat_Data2009!D103+Eurostat_Data2009!D235)/Eurostat_Data2009!D367</f>
        <v>0.7007481296758105</v>
      </c>
      <c r="G9" s="14">
        <f>(Eurostat_Data2009!E103+Eurostat_Data2009!E235)/Eurostat_Data2009!E367</f>
        <v>0.6973995271867612</v>
      </c>
      <c r="H9" s="14">
        <f>(Eurostat_Data2009!F103+Eurostat_Data2009!F235)/Eurostat_Data2009!F367</f>
        <v>0.6976241900647948</v>
      </c>
      <c r="I9" s="14">
        <f>(Eurostat_Data2009!G103+Eurostat_Data2009!G235)/Eurostat_Data2009!G367</f>
        <v>0.6975308641975309</v>
      </c>
      <c r="J9" s="14">
        <f>(Eurostat_Data2009!H103+Eurostat_Data2009!H235)/Eurostat_Data2009!H367</f>
        <v>0.7003968253968254</v>
      </c>
      <c r="K9" s="14">
        <f>(Eurostat_Data2009!I103+Eurostat_Data2009!I235)/Eurostat_Data2009!I367</f>
        <v>0.7088122605363985</v>
      </c>
      <c r="L9" s="14">
        <f>(Eurostat_Data2009!J103+Eurostat_Data2009!J235)/Eurostat_Data2009!J367</f>
        <v>0.7090909090909091</v>
      </c>
      <c r="M9" s="14">
        <f>(Eurostat_Data2009!K103+Eurostat_Data2009!K235)/Eurostat_Data2009!K367</f>
        <v>0.7061855670103093</v>
      </c>
      <c r="N9" s="14">
        <f>(Eurostat_Data2009!L103+Eurostat_Data2009!L235)/Eurostat_Data2009!L367</f>
        <v>0.7062706270627063</v>
      </c>
      <c r="O9" s="14">
        <f>(Eurostat_Data2009!M103+Eurostat_Data2009!M235)/Eurostat_Data2009!M367</f>
        <v>0.7095238095238096</v>
      </c>
      <c r="P9" s="14">
        <f>(Eurostat_Data2009!N103+Eurostat_Data2009!N235)/Eurostat_Data2009!N367</f>
        <v>0.7574750830564784</v>
      </c>
      <c r="Q9" s="14">
        <f>(Eurostat_Data2009!O103+Eurostat_Data2009!O235)/Eurostat_Data2009!O367</f>
        <v>0.7512038523274478</v>
      </c>
      <c r="R9" s="14">
        <f>(Eurostat_Data2009!P103+Eurostat_Data2009!P235)/Eurostat_Data2009!P367</f>
        <v>0.7434715821812596</v>
      </c>
      <c r="S9" s="14">
        <f>(Eurostat_Data2009!Q103+Eurostat_Data2009!Q235)/Eurostat_Data2009!Q367</f>
        <v>0.7565084226646248</v>
      </c>
      <c r="T9" s="14">
        <f>(Eurostat_Data2009!R103+Eurostat_Data2009!R235)/Eurostat_Data2009!R367</f>
        <v>0.7553342816500711</v>
      </c>
      <c r="U9" s="14">
        <f>(Eurostat_Data2009!S103+Eurostat_Data2009!S235)/Eurostat_Data2009!S367</f>
        <v>0.747887323943662</v>
      </c>
    </row>
    <row r="10" spans="1:21" ht="13.5">
      <c r="A10" s="34" t="s">
        <v>25</v>
      </c>
      <c r="B10" s="34" t="s">
        <v>26</v>
      </c>
      <c r="C10" s="3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13.5">
      <c r="A11" s="13" t="s">
        <v>8</v>
      </c>
      <c r="B11" s="13" t="s">
        <v>9</v>
      </c>
      <c r="C11" s="13"/>
      <c r="D11" s="14">
        <f>(Eurostat_Data2009!B105+Eurostat_Data2009!B237)/Eurostat_Data2009!B369</f>
        <v>0.7597477064220184</v>
      </c>
      <c r="E11" s="14">
        <f>(Eurostat_Data2009!C105+Eurostat_Data2009!C237)/Eurostat_Data2009!C369</f>
        <v>0.7771260997067448</v>
      </c>
      <c r="F11" s="14">
        <f>(Eurostat_Data2009!D105+Eurostat_Data2009!D237)/Eurostat_Data2009!D369</f>
        <v>0.7610169491525424</v>
      </c>
      <c r="G11" s="14">
        <f>(Eurostat_Data2009!E105+Eurostat_Data2009!E237)/Eurostat_Data2009!E369</f>
        <v>0.633317602642756</v>
      </c>
      <c r="H11" s="14">
        <f>(Eurostat_Data2009!F105+Eurostat_Data2009!F237)/Eurostat_Data2009!F369</f>
        <v>0.5482412060301508</v>
      </c>
      <c r="I11" s="14">
        <f>(Eurostat_Data2009!G105+Eurostat_Data2009!G237)/Eurostat_Data2009!G369</f>
        <v>0.5652173913043478</v>
      </c>
      <c r="J11" s="14">
        <f>(Eurostat_Data2009!H105+Eurostat_Data2009!H237)/Eurostat_Data2009!H369</f>
        <v>0.5418648905803997</v>
      </c>
      <c r="K11" s="14">
        <f>(Eurostat_Data2009!I105+Eurostat_Data2009!I237)/Eurostat_Data2009!I369</f>
        <v>0.5896946564885496</v>
      </c>
      <c r="L11" s="14">
        <f>(Eurostat_Data2009!J105+Eurostat_Data2009!J237)/Eurostat_Data2009!J369</f>
        <v>0.5306222439980401</v>
      </c>
      <c r="M11" s="14">
        <f>(Eurostat_Data2009!K105+Eurostat_Data2009!K237)/Eurostat_Data2009!K369</f>
        <v>0.6528555431131019</v>
      </c>
      <c r="N11" s="14">
        <f>(Eurostat_Data2009!L105+Eurostat_Data2009!L237)/Eurostat_Data2009!L369</f>
        <v>0.5935854475825754</v>
      </c>
      <c r="O11" s="14">
        <f>(Eurostat_Data2009!M105+Eurostat_Data2009!M237)/Eurostat_Data2009!M369</f>
        <v>0.5930630190522717</v>
      </c>
      <c r="P11" s="14">
        <f>(Eurostat_Data2009!N105+Eurostat_Data2009!N237)/Eurostat_Data2009!N369</f>
        <v>0.5477855477855478</v>
      </c>
      <c r="Q11" s="14">
        <f>(Eurostat_Data2009!O105+Eurostat_Data2009!O237)/Eurostat_Data2009!O369</f>
        <v>0.5923497267759563</v>
      </c>
      <c r="R11" s="14">
        <f>(Eurostat_Data2009!P105+Eurostat_Data2009!P237)/Eurostat_Data2009!P369</f>
        <v>0.5943905070118662</v>
      </c>
      <c r="S11" s="14">
        <f>(Eurostat_Data2009!Q105+Eurostat_Data2009!Q237)/Eurostat_Data2009!Q369</f>
        <v>0.6277372262773723</v>
      </c>
      <c r="T11" s="14">
        <f>(Eurostat_Data2009!R105+Eurostat_Data2009!R237)/Eurostat_Data2009!R369</f>
        <v>0.6123711340206186</v>
      </c>
      <c r="U11" s="14">
        <f>(Eurostat_Data2009!S105+Eurostat_Data2009!S237)/Eurostat_Data2009!S369</f>
        <v>0.570180229382851</v>
      </c>
    </row>
    <row r="12" spans="1:21" ht="13.5">
      <c r="A12" s="13" t="s">
        <v>12</v>
      </c>
      <c r="B12" s="13" t="s">
        <v>64</v>
      </c>
      <c r="C12" s="13"/>
      <c r="D12" s="14">
        <f>(Eurostat_Data2009!B106+Eurostat_Data2009!B238)/Eurostat_Data2009!B370</f>
        <v>0.3501766784452297</v>
      </c>
      <c r="E12" s="14">
        <f>(Eurostat_Data2009!C106+Eurostat_Data2009!C238)/Eurostat_Data2009!C370</f>
        <v>0.3274510770444127</v>
      </c>
      <c r="F12" s="14">
        <f>(Eurostat_Data2009!D106+Eurostat_Data2009!D238)/Eurostat_Data2009!D370</f>
        <v>0.3341689780243226</v>
      </c>
      <c r="G12" s="14">
        <f>(Eurostat_Data2009!E106+Eurostat_Data2009!E238)/Eurostat_Data2009!E370</f>
        <v>0.32884171158288417</v>
      </c>
      <c r="H12" s="14">
        <f>(Eurostat_Data2009!F106+Eurostat_Data2009!F238)/Eurostat_Data2009!F370</f>
        <v>0.32991559508298873</v>
      </c>
      <c r="I12" s="14">
        <f>(Eurostat_Data2009!G106+Eurostat_Data2009!G238)/Eurostat_Data2009!G370</f>
        <v>0.39665613480779355</v>
      </c>
      <c r="J12" s="14">
        <f>(Eurostat_Data2009!H106+Eurostat_Data2009!H238)/Eurostat_Data2009!H370</f>
        <v>0.3882535232051944</v>
      </c>
      <c r="K12" s="14">
        <f>(Eurostat_Data2009!I106+Eurostat_Data2009!I238)/Eurostat_Data2009!I370</f>
        <v>0.41628114601087574</v>
      </c>
      <c r="L12" s="14">
        <f>(Eurostat_Data2009!J106+Eurostat_Data2009!J238)/Eurostat_Data2009!J370</f>
        <v>0.40876885888138703</v>
      </c>
      <c r="M12" s="14">
        <f>(Eurostat_Data2009!K106+Eurostat_Data2009!K238)/Eurostat_Data2009!K370</f>
        <v>0.443560751245688</v>
      </c>
      <c r="N12" s="14">
        <f>(Eurostat_Data2009!L106+Eurostat_Data2009!L238)/Eurostat_Data2009!L370</f>
        <v>0.4354790269296226</v>
      </c>
      <c r="O12" s="14">
        <f>(Eurostat_Data2009!M106+Eurostat_Data2009!M238)/Eurostat_Data2009!M370</f>
        <v>0.42758478507370373</v>
      </c>
      <c r="P12" s="14">
        <f>(Eurostat_Data2009!N106+Eurostat_Data2009!N238)/Eurostat_Data2009!N370</f>
        <v>0.32101442443669276</v>
      </c>
      <c r="Q12" s="14">
        <f>(Eurostat_Data2009!O106+Eurostat_Data2009!O238)/Eurostat_Data2009!O370</f>
        <v>0.24308785529715762</v>
      </c>
      <c r="R12" s="14">
        <f>(Eurostat_Data2009!P106+Eurostat_Data2009!P238)/Eurostat_Data2009!P370</f>
        <v>0.2973838018369051</v>
      </c>
      <c r="S12" s="14">
        <f>(Eurostat_Data2009!Q106+Eurostat_Data2009!Q238)/Eurostat_Data2009!Q370</f>
        <v>0.34306101178545656</v>
      </c>
      <c r="T12" s="14">
        <f>(Eurostat_Data2009!R106+Eurostat_Data2009!R238)/Eurostat_Data2009!R370</f>
        <v>0.3519683768957728</v>
      </c>
      <c r="U12" s="14">
        <f>(Eurostat_Data2009!S106+Eurostat_Data2009!S238)/Eurostat_Data2009!S370</f>
        <v>0.3203185566283741</v>
      </c>
    </row>
    <row r="13" spans="1:21" s="36" customFormat="1" ht="13.5">
      <c r="A13" s="13" t="s">
        <v>10</v>
      </c>
      <c r="B13" s="13" t="s">
        <v>11</v>
      </c>
      <c r="C13" s="13"/>
      <c r="D13" s="14">
        <f>(Eurostat_Data2009!B107+Eurostat_Data2009!B239)/Eurostat_Data2009!B371</f>
        <v>0.4652777777777778</v>
      </c>
      <c r="E13" s="14">
        <f>(Eurostat_Data2009!C107+Eurostat_Data2009!C239)/Eurostat_Data2009!C371</f>
        <v>0.5555555555555556</v>
      </c>
      <c r="F13" s="14">
        <f>(Eurostat_Data2009!D107+Eurostat_Data2009!D239)/Eurostat_Data2009!D371</f>
        <v>0.5636363636363636</v>
      </c>
      <c r="G13" s="14">
        <f>(Eurostat_Data2009!E107+Eurostat_Data2009!E239)/Eurostat_Data2009!E371</f>
        <v>0.5789473684210527</v>
      </c>
      <c r="H13" s="14">
        <f>(Eurostat_Data2009!F107+Eurostat_Data2009!F239)/Eurostat_Data2009!F371</f>
        <v>0.6071428571428571</v>
      </c>
      <c r="I13" s="14">
        <f>(Eurostat_Data2009!G107+Eurostat_Data2009!G239)/Eurostat_Data2009!G371</f>
        <v>0.5845697329376854</v>
      </c>
      <c r="J13" s="14">
        <f>(Eurostat_Data2009!H107+Eurostat_Data2009!H239)/Eurostat_Data2009!H371</f>
        <v>0.5690021231422505</v>
      </c>
      <c r="K13" s="14">
        <f>(Eurostat_Data2009!I107+Eurostat_Data2009!I239)/Eurostat_Data2009!I371</f>
        <v>0.5636363636363636</v>
      </c>
      <c r="L13" s="14">
        <f>(Eurostat_Data2009!J107+Eurostat_Data2009!J239)/Eurostat_Data2009!J371</f>
        <v>0.5533333333333333</v>
      </c>
      <c r="M13" s="14">
        <f>(Eurostat_Data2009!K107+Eurostat_Data2009!K239)/Eurostat_Data2009!K371</f>
        <v>0.5722460658082976</v>
      </c>
      <c r="N13" s="14">
        <f>(Eurostat_Data2009!L107+Eurostat_Data2009!L239)/Eurostat_Data2009!L371</f>
        <v>0.5978407557354926</v>
      </c>
      <c r="O13" s="14">
        <f>(Eurostat_Data2009!M107+Eurostat_Data2009!M239)/Eurostat_Data2009!M371</f>
        <v>0.5986111111111111</v>
      </c>
      <c r="P13" s="14">
        <f>(Eurostat_Data2009!N107+Eurostat_Data2009!N239)/Eurostat_Data2009!N371</f>
        <v>0.6198910081743869</v>
      </c>
      <c r="Q13" s="14">
        <f>(Eurostat_Data2009!O107+Eurostat_Data2009!O239)/Eurostat_Data2009!O371</f>
        <v>0.6417322834645669</v>
      </c>
      <c r="R13" s="14">
        <f>(Eurostat_Data2009!P107+Eurostat_Data2009!P239)/Eurostat_Data2009!P371</f>
        <v>0.6490147783251231</v>
      </c>
      <c r="S13" s="14">
        <f>(Eurostat_Data2009!Q107+Eurostat_Data2009!Q239)/Eurostat_Data2009!Q371</f>
        <v>0.7119244391971665</v>
      </c>
      <c r="T13" s="14">
        <f>(Eurostat_Data2009!R107+Eurostat_Data2009!R239)/Eurostat_Data2009!R371</f>
        <v>0.7233782129742962</v>
      </c>
      <c r="U13" s="14">
        <f>(Eurostat_Data2009!S107+Eurostat_Data2009!S239)/Eurostat_Data2009!S371</f>
        <v>0.7237977805178791</v>
      </c>
    </row>
    <row r="14" spans="1:21" s="16" customFormat="1" ht="13.5">
      <c r="A14" s="13" t="s">
        <v>13</v>
      </c>
      <c r="B14" s="13" t="s">
        <v>14</v>
      </c>
      <c r="C14" s="13"/>
      <c r="D14" s="14">
        <f>(Eurostat_Data2009!B108+Eurostat_Data2009!B240)/Eurostat_Data2009!B372</f>
        <v>0.5</v>
      </c>
      <c r="E14" s="14">
        <f>(Eurostat_Data2009!C108+Eurostat_Data2009!C240)/Eurostat_Data2009!C372</f>
        <v>0.5303030303030303</v>
      </c>
      <c r="F14" s="14">
        <f>(Eurostat_Data2009!D108+Eurostat_Data2009!D240)/Eurostat_Data2009!D372</f>
        <v>0.6129032258064516</v>
      </c>
      <c r="G14" s="14">
        <f>(Eurostat_Data2009!E108+Eurostat_Data2009!E240)/Eurostat_Data2009!E372</f>
        <v>0.6206896551724138</v>
      </c>
      <c r="H14" s="14">
        <f>(Eurostat_Data2009!F108+Eurostat_Data2009!F240)/Eurostat_Data2009!F372</f>
        <v>0.5816326530612245</v>
      </c>
      <c r="I14" s="14">
        <f>(Eurostat_Data2009!G108+Eurostat_Data2009!G240)/Eurostat_Data2009!G372</f>
        <v>0.5373134328358209</v>
      </c>
      <c r="J14" s="14">
        <f>(Eurostat_Data2009!H108+Eurostat_Data2009!H240)/Eurostat_Data2009!H372</f>
        <v>0.6190476190476191</v>
      </c>
      <c r="K14" s="14">
        <f>(Eurostat_Data2009!I108+Eurostat_Data2009!I240)/Eurostat_Data2009!I372</f>
        <v>0.5263157894736842</v>
      </c>
      <c r="L14" s="14">
        <f>(Eurostat_Data2009!J108+Eurostat_Data2009!J240)/Eurostat_Data2009!J372</f>
        <v>0.6060606060606061</v>
      </c>
      <c r="M14" s="14">
        <f>(Eurostat_Data2009!K108+Eurostat_Data2009!K240)/Eurostat_Data2009!K372</f>
        <v>0.5263157894736842</v>
      </c>
      <c r="N14" s="14">
        <f>(Eurostat_Data2009!L108+Eurostat_Data2009!L240)/Eurostat_Data2009!L372</f>
        <v>0.6666666666666666</v>
      </c>
      <c r="O14" s="14">
        <f>(Eurostat_Data2009!M108+Eurostat_Data2009!M240)/Eurostat_Data2009!M372</f>
        <v>0.59375</v>
      </c>
      <c r="P14" s="14">
        <f>(Eurostat_Data2009!N108+Eurostat_Data2009!N240)/Eurostat_Data2009!N372</f>
        <v>0.45652173913043476</v>
      </c>
      <c r="Q14" s="14">
        <f>(Eurostat_Data2009!O108+Eurostat_Data2009!O240)/Eurostat_Data2009!O372</f>
        <v>0.6111111111111112</v>
      </c>
      <c r="R14" s="14">
        <f>(Eurostat_Data2009!P108+Eurostat_Data2009!P240)/Eurostat_Data2009!P372</f>
        <v>0.7037037037037037</v>
      </c>
      <c r="S14" s="14">
        <f>(Eurostat_Data2009!Q108+Eurostat_Data2009!Q240)/Eurostat_Data2009!Q372</f>
        <v>0.7307692307692307</v>
      </c>
      <c r="T14" s="14">
        <f>(Eurostat_Data2009!R108+Eurostat_Data2009!R240)/Eurostat_Data2009!R372</f>
        <v>0.8</v>
      </c>
      <c r="U14" s="14">
        <f>(Eurostat_Data2009!S108+Eurostat_Data2009!S240)/Eurostat_Data2009!S372</f>
        <v>0.5161290322580645</v>
      </c>
    </row>
    <row r="15" spans="1:21" s="36" customFormat="1" ht="13.5">
      <c r="A15" s="13" t="s">
        <v>19</v>
      </c>
      <c r="B15" s="13" t="s">
        <v>20</v>
      </c>
      <c r="C15" s="13"/>
      <c r="D15" s="14">
        <f>(Eurostat_Data2009!B109+Eurostat_Data2009!B241)/Eurostat_Data2009!B373</f>
        <v>0.3960546282245827</v>
      </c>
      <c r="E15" s="14">
        <f>(Eurostat_Data2009!C109+Eurostat_Data2009!C241)/Eurostat_Data2009!C373</f>
        <v>0.3511560693641618</v>
      </c>
      <c r="F15" s="14">
        <f>(Eurostat_Data2009!D109+Eurostat_Data2009!D241)/Eurostat_Data2009!D373</f>
        <v>0.39327296248382926</v>
      </c>
      <c r="G15" s="14">
        <f>(Eurostat_Data2009!E109+Eurostat_Data2009!E241)/Eurostat_Data2009!E373</f>
        <v>0.41231126596980255</v>
      </c>
      <c r="H15" s="14">
        <f>(Eurostat_Data2009!F109+Eurostat_Data2009!F241)/Eurostat_Data2009!F373</f>
        <v>0.4566874566874567</v>
      </c>
      <c r="I15" s="14">
        <f>(Eurostat_Data2009!G109+Eurostat_Data2009!G241)/Eurostat_Data2009!G373</f>
        <v>0.3248259860788863</v>
      </c>
      <c r="J15" s="14">
        <f>(Eurostat_Data2009!H109+Eurostat_Data2009!H241)/Eurostat_Data2009!H373</f>
        <v>0.5476415094339623</v>
      </c>
      <c r="K15" s="14">
        <f>(Eurostat_Data2009!I109+Eurostat_Data2009!I241)/Eurostat_Data2009!I373</f>
        <v>0.6476333583771601</v>
      </c>
      <c r="L15" s="14">
        <f>(Eurostat_Data2009!J109+Eurostat_Data2009!J241)/Eurostat_Data2009!J373</f>
        <v>0.6810403832991102</v>
      </c>
      <c r="M15" s="14">
        <f>(Eurostat_Data2009!K109+Eurostat_Data2009!K241)/Eurostat_Data2009!K373</f>
        <v>0.5690002236636099</v>
      </c>
      <c r="N15" s="14">
        <f>(Eurostat_Data2009!L109+Eurostat_Data2009!L241)/Eurostat_Data2009!L373</f>
        <v>0.6703693418494863</v>
      </c>
      <c r="O15" s="14">
        <f>(Eurostat_Data2009!M109+Eurostat_Data2009!M241)/Eurostat_Data2009!M373</f>
        <v>0.7661922741794946</v>
      </c>
      <c r="P15" s="14">
        <f>(Eurostat_Data2009!N109+Eurostat_Data2009!N241)/Eurostat_Data2009!N373</f>
        <v>0.7450784948916023</v>
      </c>
      <c r="Q15" s="14">
        <f>(Eurostat_Data2009!O109+Eurostat_Data2009!O241)/Eurostat_Data2009!O373</f>
        <v>0.7443154329946783</v>
      </c>
      <c r="R15" s="14">
        <f>(Eurostat_Data2009!P109+Eurostat_Data2009!P241)/Eurostat_Data2009!P373</f>
        <v>0.7301657458563536</v>
      </c>
      <c r="S15" s="14">
        <f>(Eurostat_Data2009!Q109+Eurostat_Data2009!Q241)/Eurostat_Data2009!Q373</f>
        <v>0.7513297872340425</v>
      </c>
      <c r="T15" s="14">
        <f>(Eurostat_Data2009!R109+Eurostat_Data2009!R241)/Eurostat_Data2009!R373</f>
        <v>0.6061538461538462</v>
      </c>
      <c r="U15" s="14">
        <f>(Eurostat_Data2009!S109+Eurostat_Data2009!S241)/Eurostat_Data2009!S373</f>
        <v>0.5866261398176292</v>
      </c>
    </row>
    <row r="16" spans="1:21" s="36" customFormat="1" ht="13.5">
      <c r="A16" s="38" t="s">
        <v>2</v>
      </c>
      <c r="B16" s="38" t="s">
        <v>3</v>
      </c>
      <c r="C16" s="38"/>
      <c r="D16" s="14">
        <f>(Eurostat_Data2009!B110+Eurostat_Data2009!B242)/Eurostat_Data2009!B374</f>
        <v>0.47535615484502325</v>
      </c>
      <c r="E16" s="14">
        <f>(Eurostat_Data2009!C110+Eurostat_Data2009!C242)/Eurostat_Data2009!C374</f>
        <v>0.46240263630916717</v>
      </c>
      <c r="F16" s="14">
        <f>(Eurostat_Data2009!D110+Eurostat_Data2009!D242)/Eurostat_Data2009!D374</f>
        <v>0.44676782073718585</v>
      </c>
      <c r="G16" s="14">
        <f>(Eurostat_Data2009!E110+Eurostat_Data2009!E242)/Eurostat_Data2009!E374</f>
        <v>0.44343280178236233</v>
      </c>
      <c r="H16" s="14">
        <f>(Eurostat_Data2009!F110+Eurostat_Data2009!F242)/Eurostat_Data2009!F374</f>
        <v>0.4665017943807062</v>
      </c>
      <c r="I16" s="14">
        <f>(Eurostat_Data2009!G110+Eurostat_Data2009!G242)/Eurostat_Data2009!G374</f>
        <v>0.45276116488891627</v>
      </c>
      <c r="J16" s="14">
        <f>(Eurostat_Data2009!H110+Eurostat_Data2009!H242)/Eurostat_Data2009!H374</f>
        <v>0.4672748990855919</v>
      </c>
      <c r="K16" s="14">
        <f>(Eurostat_Data2009!I110+Eurostat_Data2009!I242)/Eurostat_Data2009!I374</f>
        <v>0.4663532059396789</v>
      </c>
      <c r="L16" s="14">
        <f>(Eurostat_Data2009!J110+Eurostat_Data2009!J242)/Eurostat_Data2009!J374</f>
        <v>0.4708626983972044</v>
      </c>
      <c r="M16" s="14">
        <f>(Eurostat_Data2009!K110+Eurostat_Data2009!K242)/Eurostat_Data2009!K374</f>
        <v>0.481382368682621</v>
      </c>
      <c r="N16" s="14">
        <f>(Eurostat_Data2009!L110+Eurostat_Data2009!L242)/Eurostat_Data2009!L374</f>
        <v>0.5834494288102535</v>
      </c>
      <c r="O16" s="14">
        <f>(Eurostat_Data2009!M110+Eurostat_Data2009!M242)/Eurostat_Data2009!M374</f>
        <v>0.49839868868995085</v>
      </c>
      <c r="P16" s="14">
        <f>(Eurostat_Data2009!N110+Eurostat_Data2009!N242)/Eurostat_Data2009!N374</f>
        <v>0.47472643248808755</v>
      </c>
      <c r="Q16" s="14">
        <f>(Eurostat_Data2009!O110+Eurostat_Data2009!O242)/Eurostat_Data2009!O374</f>
        <v>0.44195499352000944</v>
      </c>
      <c r="R16" s="14">
        <f>(Eurostat_Data2009!P110+Eurostat_Data2009!P242)/Eurostat_Data2009!P374</f>
        <v>0.48988906971958773</v>
      </c>
      <c r="S16" s="14">
        <f>(Eurostat_Data2009!Q110+Eurostat_Data2009!Q242)/Eurostat_Data2009!Q374</f>
        <v>0.5214693846763092</v>
      </c>
      <c r="T16" s="14">
        <f>(Eurostat_Data2009!R110+Eurostat_Data2009!R242)/Eurostat_Data2009!R374</f>
        <v>0.5479787507158796</v>
      </c>
      <c r="U16" s="14">
        <f>(Eurostat_Data2009!S110+Eurostat_Data2009!S242)/Eurostat_Data2009!S374</f>
        <v>0.5258062071317594</v>
      </c>
    </row>
    <row r="17" spans="1:21" s="36" customFormat="1" ht="13.5">
      <c r="A17" s="13" t="s">
        <v>50</v>
      </c>
      <c r="B17" s="13" t="s">
        <v>51</v>
      </c>
      <c r="C17" s="13"/>
      <c r="D17" s="14">
        <f>(Eurostat_Data2009!B111+Eurostat_Data2009!B243)/Eurostat_Data2009!B375</f>
        <v>0.5637735849056604</v>
      </c>
      <c r="E17" s="14">
        <f>(Eurostat_Data2009!C111+Eurostat_Data2009!C243)/Eurostat_Data2009!C375</f>
        <v>0.6105442176870748</v>
      </c>
      <c r="F17" s="14">
        <f>(Eurostat_Data2009!D111+Eurostat_Data2009!D243)/Eurostat_Data2009!D375</f>
        <v>0.6744186046511628</v>
      </c>
      <c r="G17" s="14">
        <f>(Eurostat_Data2009!E111+Eurostat_Data2009!E243)/Eurostat_Data2009!E375</f>
        <v>0.6425339366515838</v>
      </c>
      <c r="H17" s="14">
        <f>(Eurostat_Data2009!F111+Eurostat_Data2009!F243)/Eurostat_Data2009!F375</f>
        <v>0.6452961672473868</v>
      </c>
      <c r="I17" s="14">
        <f>(Eurostat_Data2009!G111+Eurostat_Data2009!G243)/Eurostat_Data2009!G375</f>
        <v>0.6498245614035087</v>
      </c>
      <c r="J17" s="14">
        <f>(Eurostat_Data2009!H111+Eurostat_Data2009!H243)/Eurostat_Data2009!H375</f>
        <v>0.8324360699865411</v>
      </c>
      <c r="K17" s="14">
        <f>(Eurostat_Data2009!I111+Eurostat_Data2009!I243)/Eurostat_Data2009!I375</f>
        <v>0.7946745562130177</v>
      </c>
      <c r="L17" s="14">
        <f>(Eurostat_Data2009!J111+Eurostat_Data2009!J243)/Eurostat_Data2009!J375</f>
        <v>0.8220858895705522</v>
      </c>
      <c r="M17" s="14">
        <f>(Eurostat_Data2009!K111+Eurostat_Data2009!K243)/Eurostat_Data2009!K375</f>
        <v>0.8085333333333333</v>
      </c>
      <c r="N17" s="14">
        <f>(Eurostat_Data2009!L111+Eurostat_Data2009!L243)/Eurostat_Data2009!L375</f>
        <v>0.6756425948592412</v>
      </c>
      <c r="O17" s="14">
        <f>(Eurostat_Data2009!M111+Eurostat_Data2009!M243)/Eurostat_Data2009!M375</f>
        <v>0.6585067319461444</v>
      </c>
      <c r="P17" s="14">
        <f>(Eurostat_Data2009!N111+Eurostat_Data2009!N243)/Eurostat_Data2009!N375</f>
        <v>0.6600678733031674</v>
      </c>
      <c r="Q17" s="14">
        <f>(Eurostat_Data2009!O111+Eurostat_Data2009!O243)/Eurostat_Data2009!O375</f>
        <v>0.6350322202694786</v>
      </c>
      <c r="R17" s="14">
        <f>(Eurostat_Data2009!P111+Eurostat_Data2009!P243)/Eurostat_Data2009!P375</f>
        <v>0.7267230955259976</v>
      </c>
      <c r="S17" s="14">
        <f>(Eurostat_Data2009!Q111+Eurostat_Data2009!Q243)/Eurostat_Data2009!Q375</f>
        <v>0.7414372061786434</v>
      </c>
      <c r="T17" s="14">
        <f>(Eurostat_Data2009!R111+Eurostat_Data2009!R243)/Eurostat_Data2009!R375</f>
        <v>0.7377979568671964</v>
      </c>
      <c r="U17" s="14">
        <f>(Eurostat_Data2009!S111+Eurostat_Data2009!S243)/Eurostat_Data2009!S375</f>
        <v>0.7524154589371981</v>
      </c>
    </row>
    <row r="18" spans="1:21" s="16" customFormat="1" ht="13.5">
      <c r="A18" s="13" t="s">
        <v>21</v>
      </c>
      <c r="B18" s="13" t="s">
        <v>22</v>
      </c>
      <c r="C18" s="13"/>
      <c r="D18" s="14">
        <f>(Eurostat_Data2009!B112+Eurostat_Data2009!B244)/Eurostat_Data2009!B376</f>
        <v>0.38200085506626763</v>
      </c>
      <c r="E18" s="14">
        <f>(Eurostat_Data2009!C112+Eurostat_Data2009!C244)/Eurostat_Data2009!C376</f>
        <v>0.38640735199829024</v>
      </c>
      <c r="F18" s="14">
        <f>(Eurostat_Data2009!D112+Eurostat_Data2009!D244)/Eurostat_Data2009!D376</f>
        <v>0.4072445019404916</v>
      </c>
      <c r="G18" s="14">
        <f>(Eurostat_Data2009!E112+Eurostat_Data2009!E244)/Eurostat_Data2009!E376</f>
        <v>0.4258474576271186</v>
      </c>
      <c r="H18" s="14">
        <f>(Eurostat_Data2009!F112+Eurostat_Data2009!F244)/Eurostat_Data2009!F376</f>
        <v>0.45374220374220375</v>
      </c>
      <c r="I18" s="14">
        <f>(Eurostat_Data2009!G112+Eurostat_Data2009!G244)/Eurostat_Data2009!G376</f>
        <v>0.40055185100022994</v>
      </c>
      <c r="J18" s="14">
        <f>(Eurostat_Data2009!H112+Eurostat_Data2009!H244)/Eurostat_Data2009!H376</f>
        <v>0.3984615384615385</v>
      </c>
      <c r="K18" s="14">
        <f>(Eurostat_Data2009!I112+Eurostat_Data2009!I244)/Eurostat_Data2009!I376</f>
        <v>0.3768598277212216</v>
      </c>
      <c r="L18" s="14">
        <f>(Eurostat_Data2009!J112+Eurostat_Data2009!J244)/Eurostat_Data2009!J376</f>
        <v>0.3704760206810483</v>
      </c>
      <c r="M18" s="14">
        <f>(Eurostat_Data2009!K112+Eurostat_Data2009!K244)/Eurostat_Data2009!K376</f>
        <v>0.2750044099488446</v>
      </c>
      <c r="N18" s="14">
        <f>(Eurostat_Data2009!L112+Eurostat_Data2009!L244)/Eurostat_Data2009!L376</f>
        <v>0.30676908305328854</v>
      </c>
      <c r="O18" s="14">
        <f>(Eurostat_Data2009!M112+Eurostat_Data2009!M244)/Eurostat_Data2009!M376</f>
        <v>0.32272831311512934</v>
      </c>
      <c r="P18" s="14">
        <f>(Eurostat_Data2009!N112+Eurostat_Data2009!N244)/Eurostat_Data2009!N376</f>
        <v>0.33356164383561643</v>
      </c>
      <c r="Q18" s="14">
        <f>(Eurostat_Data2009!O112+Eurostat_Data2009!O244)/Eurostat_Data2009!O376</f>
        <v>0.34302196583092964</v>
      </c>
      <c r="R18" s="14">
        <f>(Eurostat_Data2009!P112+Eurostat_Data2009!P244)/Eurostat_Data2009!P376</f>
        <v>0.346460081773187</v>
      </c>
      <c r="S18" s="14">
        <f>(Eurostat_Data2009!Q112+Eurostat_Data2009!Q244)/Eurostat_Data2009!Q376</f>
        <v>0.34257842387146137</v>
      </c>
      <c r="T18" s="14">
        <f>(Eurostat_Data2009!R112+Eurostat_Data2009!R244)/Eurostat_Data2009!R376</f>
        <v>0.6635242929659173</v>
      </c>
      <c r="U18" s="14">
        <f>(Eurostat_Data2009!S112+Eurostat_Data2009!S244)/Eurostat_Data2009!S376</f>
        <v>0.6717638691322901</v>
      </c>
    </row>
    <row r="19" spans="1:21" ht="13.5">
      <c r="A19" s="34" t="s">
        <v>17</v>
      </c>
      <c r="B19" s="34" t="s">
        <v>18</v>
      </c>
      <c r="C19" s="34"/>
      <c r="D19" s="19">
        <f>(Eurostat_Data2009!B113+Eurostat_Data2009!B245)/Eurostat_Data2009!B377</f>
        <v>1.4423076923076923</v>
      </c>
      <c r="E19" s="19">
        <f>(Eurostat_Data2009!C113+Eurostat_Data2009!C245)/Eurostat_Data2009!C377</f>
        <v>0.43243243243243246</v>
      </c>
      <c r="F19" s="19">
        <f>(Eurostat_Data2009!D113+Eurostat_Data2009!D245)/Eurostat_Data2009!D377</f>
        <v>0.32653061224489793</v>
      </c>
      <c r="G19" s="19">
        <f>(Eurostat_Data2009!E113+Eurostat_Data2009!E245)/Eurostat_Data2009!E377</f>
        <v>0.32882882882882886</v>
      </c>
      <c r="H19" s="19">
        <f>(Eurostat_Data2009!F113+Eurostat_Data2009!F245)/Eurostat_Data2009!F377</f>
        <v>0.26119402985074625</v>
      </c>
      <c r="I19" s="19">
        <f>(Eurostat_Data2009!G113+Eurostat_Data2009!G245)/Eurostat_Data2009!G377</f>
        <v>0.3826530612244898</v>
      </c>
      <c r="J19" s="19">
        <f>(Eurostat_Data2009!H113+Eurostat_Data2009!H245)/Eurostat_Data2009!H377</f>
        <v>0.4393063583815029</v>
      </c>
      <c r="K19" s="19">
        <f>(Eurostat_Data2009!I113+Eurostat_Data2009!I245)/Eurostat_Data2009!I377</f>
        <v>0.44623655913978494</v>
      </c>
      <c r="L19" s="19">
        <f>(Eurostat_Data2009!J113+Eurostat_Data2009!J245)/Eurostat_Data2009!J377</f>
        <v>0.45348837209302323</v>
      </c>
      <c r="M19" s="19">
        <f>(Eurostat_Data2009!K113+Eurostat_Data2009!K245)/Eurostat_Data2009!K377</f>
        <v>0.4388888888888889</v>
      </c>
      <c r="N19" s="19">
        <f>(Eurostat_Data2009!L113+Eurostat_Data2009!L245)/Eurostat_Data2009!L377</f>
        <v>0.3359073359073359</v>
      </c>
      <c r="O19" s="19">
        <f>(Eurostat_Data2009!M113+Eurostat_Data2009!M245)/Eurostat_Data2009!M377</f>
        <v>0.5059523809523809</v>
      </c>
      <c r="P19" s="19">
        <f>(Eurostat_Data2009!N113+Eurostat_Data2009!N245)/Eurostat_Data2009!N377</f>
        <v>0.47513812154696133</v>
      </c>
      <c r="Q19" s="19">
        <f>(Eurostat_Data2009!O113+Eurostat_Data2009!O245)/Eurostat_Data2009!O377</f>
        <v>0.5180722891566265</v>
      </c>
      <c r="R19" s="19">
        <f>(Eurostat_Data2009!P113+Eurostat_Data2009!P245)/Eurostat_Data2009!P377</f>
        <v>0.5120481927710844</v>
      </c>
      <c r="S19" s="19">
        <f>(Eurostat_Data2009!Q113+Eurostat_Data2009!Q245)/Eurostat_Data2009!Q377</f>
        <v>0.6739130434782609</v>
      </c>
      <c r="T19" s="19">
        <f>(Eurostat_Data2009!R113+Eurostat_Data2009!R245)/Eurostat_Data2009!R377</f>
        <v>0.7889908256880734</v>
      </c>
      <c r="U19" s="19">
        <f>(Eurostat_Data2009!S113+Eurostat_Data2009!S245)/Eurostat_Data2009!S377</f>
        <v>1.1</v>
      </c>
    </row>
    <row r="20" spans="1:21" s="16" customFormat="1" ht="13.5">
      <c r="A20" s="13" t="s">
        <v>32</v>
      </c>
      <c r="B20" s="13" t="s">
        <v>33</v>
      </c>
      <c r="C20" s="13"/>
      <c r="D20" s="14">
        <f>(Eurostat_Data2009!B114+Eurostat_Data2009!B246)/Eurostat_Data2009!B378</f>
        <v>0.703862660944206</v>
      </c>
      <c r="E20" s="14">
        <f>(Eurostat_Data2009!C114+Eurostat_Data2009!C246)/Eurostat_Data2009!C378</f>
        <v>0.7238493723849372</v>
      </c>
      <c r="F20" s="14">
        <f>(Eurostat_Data2009!D114+Eurostat_Data2009!D246)/Eurostat_Data2009!D378</f>
        <v>0.6816326530612244</v>
      </c>
      <c r="G20" s="14">
        <f>(Eurostat_Data2009!E114+Eurostat_Data2009!E246)/Eurostat_Data2009!E378</f>
        <v>0.6932270916334662</v>
      </c>
      <c r="H20" s="14">
        <f>(Eurostat_Data2009!F114+Eurostat_Data2009!F246)/Eurostat_Data2009!F378</f>
        <v>0.6926070038910506</v>
      </c>
      <c r="I20" s="14">
        <f>(Eurostat_Data2009!G114+Eurostat_Data2009!G246)/Eurostat_Data2009!G378</f>
        <v>0.6848249027237354</v>
      </c>
      <c r="J20" s="14">
        <f>(Eurostat_Data2009!H114+Eurostat_Data2009!H246)/Eurostat_Data2009!H378</f>
        <v>0.701067615658363</v>
      </c>
      <c r="K20" s="14">
        <f>(Eurostat_Data2009!I114+Eurostat_Data2009!I246)/Eurostat_Data2009!I378</f>
        <v>0.7661691542288557</v>
      </c>
      <c r="L20" s="14">
        <f>(Eurostat_Data2009!J114+Eurostat_Data2009!J246)/Eurostat_Data2009!J378</f>
        <v>0.7142857142857143</v>
      </c>
      <c r="M20" s="14">
        <f>(Eurostat_Data2009!K114+Eurostat_Data2009!K246)/Eurostat_Data2009!K378</f>
        <v>0.8017241379310345</v>
      </c>
      <c r="N20" s="14">
        <f>(Eurostat_Data2009!L114+Eurostat_Data2009!L246)/Eurostat_Data2009!L378</f>
        <v>0.8297872340425532</v>
      </c>
      <c r="O20" s="14">
        <f>(Eurostat_Data2009!M114+Eurostat_Data2009!M246)/Eurostat_Data2009!M378</f>
        <v>0.8</v>
      </c>
      <c r="P20" s="14">
        <f>(Eurostat_Data2009!N114+Eurostat_Data2009!N246)/Eurostat_Data2009!N378</f>
        <v>0.616</v>
      </c>
      <c r="Q20" s="14">
        <f>(Eurostat_Data2009!O114+Eurostat_Data2009!O246)/Eurostat_Data2009!O378</f>
        <v>0.6588235294117647</v>
      </c>
      <c r="R20" s="14">
        <f>(Eurostat_Data2009!P114+Eurostat_Data2009!P246)/Eurostat_Data2009!P378</f>
        <v>0.7333333333333333</v>
      </c>
      <c r="S20" s="14">
        <f>(Eurostat_Data2009!Q114+Eurostat_Data2009!Q246)/Eurostat_Data2009!Q378</f>
        <v>0.56</v>
      </c>
      <c r="T20" s="14">
        <f>(Eurostat_Data2009!R114+Eurostat_Data2009!R246)/Eurostat_Data2009!R378</f>
        <v>0.5454545454545454</v>
      </c>
      <c r="U20" s="14">
        <f>(Eurostat_Data2009!S114+Eurostat_Data2009!S246)/Eurostat_Data2009!S378</f>
        <v>0.717391304347826</v>
      </c>
    </row>
    <row r="21" spans="1:21" s="16" customFormat="1" ht="13.5">
      <c r="A21" s="13" t="s">
        <v>15</v>
      </c>
      <c r="B21" s="13" t="s">
        <v>16</v>
      </c>
      <c r="C21" s="13"/>
      <c r="D21" s="14">
        <f>(Eurostat_Data2009!B115+Eurostat_Data2009!B247)/Eurostat_Data2009!B379</f>
        <v>0.375</v>
      </c>
      <c r="E21" s="14">
        <f>(Eurostat_Data2009!C115+Eurostat_Data2009!C247)/Eurostat_Data2009!C379</f>
        <v>0.3695652173913043</v>
      </c>
      <c r="F21" s="14">
        <f>(Eurostat_Data2009!D115+Eurostat_Data2009!D247)/Eurostat_Data2009!D379</f>
        <v>0.3673469387755102</v>
      </c>
      <c r="G21" s="14">
        <f>(Eurostat_Data2009!E115+Eurostat_Data2009!E247)/Eurostat_Data2009!E379</f>
        <v>0.3333333333333333</v>
      </c>
      <c r="H21" s="14">
        <f>(Eurostat_Data2009!F115+Eurostat_Data2009!F247)/Eurostat_Data2009!F379</f>
        <v>0.3442622950819672</v>
      </c>
      <c r="I21" s="14">
        <f>(Eurostat_Data2009!G115+Eurostat_Data2009!G247)/Eurostat_Data2009!G379</f>
        <v>0.3333333333333333</v>
      </c>
      <c r="J21" s="14">
        <f>(Eurostat_Data2009!H115+Eurostat_Data2009!H247)/Eurostat_Data2009!H379</f>
        <v>0.3283582089552239</v>
      </c>
      <c r="K21" s="14">
        <f>(Eurostat_Data2009!I115+Eurostat_Data2009!I247)/Eurostat_Data2009!I379</f>
        <v>0.30120481927710846</v>
      </c>
      <c r="L21" s="14">
        <f>(Eurostat_Data2009!J115+Eurostat_Data2009!J247)/Eurostat_Data2009!J379</f>
        <v>0.3333333333333333</v>
      </c>
      <c r="M21" s="14">
        <f>(Eurostat_Data2009!K115+Eurostat_Data2009!K247)/Eurostat_Data2009!K379</f>
        <v>0.3055555555555556</v>
      </c>
      <c r="N21" s="14">
        <f>(Eurostat_Data2009!L115+Eurostat_Data2009!L247)/Eurostat_Data2009!L379</f>
        <v>0.4</v>
      </c>
      <c r="O21" s="14">
        <f>(Eurostat_Data2009!M115+Eurostat_Data2009!M247)/Eurostat_Data2009!M379</f>
        <v>0.38461538461538464</v>
      </c>
      <c r="P21" s="14">
        <f>(Eurostat_Data2009!N115+Eurostat_Data2009!N247)/Eurostat_Data2009!N379</f>
        <v>0.42857142857142855</v>
      </c>
      <c r="Q21" s="14">
        <f>(Eurostat_Data2009!O115+Eurostat_Data2009!O247)/Eurostat_Data2009!O379</f>
        <v>0.4661016949152542</v>
      </c>
      <c r="R21" s="14">
        <f>(Eurostat_Data2009!P115+Eurostat_Data2009!P247)/Eurostat_Data2009!P379</f>
        <v>0.48717948717948717</v>
      </c>
      <c r="S21" s="14">
        <f>(Eurostat_Data2009!Q115+Eurostat_Data2009!Q247)/Eurostat_Data2009!Q379</f>
        <v>0.4732142857142857</v>
      </c>
      <c r="T21" s="14">
        <f>(Eurostat_Data2009!R115+Eurostat_Data2009!R247)/Eurostat_Data2009!R379</f>
        <v>0.6618357487922706</v>
      </c>
      <c r="U21" s="14">
        <f>(Eurostat_Data2009!S115+Eurostat_Data2009!S247)/Eurostat_Data2009!S379</f>
        <v>0.6254980079681275</v>
      </c>
    </row>
    <row r="22" spans="1:21" ht="13.5">
      <c r="A22" s="34" t="s">
        <v>58</v>
      </c>
      <c r="B22" s="34" t="s">
        <v>59</v>
      </c>
      <c r="C22" s="3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s="16" customFormat="1" ht="13.5">
      <c r="A23" s="13" t="s">
        <v>23</v>
      </c>
      <c r="B23" s="13" t="s">
        <v>24</v>
      </c>
      <c r="C23" s="13"/>
      <c r="D23" s="14">
        <f>(Eurostat_Data2009!B117+Eurostat_Data2009!B249)/Eurostat_Data2009!B381</f>
        <v>0.463130659767141</v>
      </c>
      <c r="E23" s="14">
        <f>(Eurostat_Data2009!C117+Eurostat_Data2009!C249)/Eurostat_Data2009!C381</f>
        <v>0.43648648648648647</v>
      </c>
      <c r="F23" s="14">
        <f>(Eurostat_Data2009!D117+Eurostat_Data2009!D249)/Eurostat_Data2009!D381</f>
        <v>0.47613687528140475</v>
      </c>
      <c r="G23" s="14">
        <f>(Eurostat_Data2009!E117+Eurostat_Data2009!E249)/Eurostat_Data2009!E381</f>
        <v>0.4605518849591916</v>
      </c>
      <c r="H23" s="14">
        <f>(Eurostat_Data2009!F117+Eurostat_Data2009!F249)/Eurostat_Data2009!F381</f>
        <v>0.48812810601877415</v>
      </c>
      <c r="I23" s="14">
        <f>(Eurostat_Data2009!G117+Eurostat_Data2009!G249)/Eurostat_Data2009!G381</f>
        <v>0.4685575364667747</v>
      </c>
      <c r="J23" s="14">
        <f>(Eurostat_Data2009!H117+Eurostat_Data2009!H249)/Eurostat_Data2009!H381</f>
        <v>0.468021961715388</v>
      </c>
      <c r="K23" s="14">
        <f>(Eurostat_Data2009!I117+Eurostat_Data2009!I249)/Eurostat_Data2009!I381</f>
        <v>0.4839774951076321</v>
      </c>
      <c r="L23" s="14">
        <f>(Eurostat_Data2009!J117+Eurostat_Data2009!J249)/Eurostat_Data2009!J381</f>
        <v>0.46980806555962906</v>
      </c>
      <c r="M23" s="14">
        <f>(Eurostat_Data2009!K117+Eurostat_Data2009!K249)/Eurostat_Data2009!K381</f>
        <v>0.47557328015952144</v>
      </c>
      <c r="N23" s="14"/>
      <c r="O23" s="14"/>
      <c r="P23" s="14">
        <f>(Eurostat_Data2009!N117+Eurostat_Data2009!N249)/Eurostat_Data2009!N381</f>
        <v>0</v>
      </c>
      <c r="Q23" s="14">
        <f>(Eurostat_Data2009!O117+Eurostat_Data2009!O249)/Eurostat_Data2009!O381</f>
        <v>0.5439258750857927</v>
      </c>
      <c r="R23" s="14">
        <f>(Eurostat_Data2009!P117+Eurostat_Data2009!P249)/Eurostat_Data2009!P381</f>
        <v>0.7203706714355389</v>
      </c>
      <c r="S23" s="14">
        <f>(Eurostat_Data2009!Q117+Eurostat_Data2009!Q249)/Eurostat_Data2009!Q381</f>
        <v>0.6988530688158711</v>
      </c>
      <c r="T23" s="14">
        <f>(Eurostat_Data2009!R117+Eurostat_Data2009!R249)/Eurostat_Data2009!R381</f>
        <v>0.7827747872894599</v>
      </c>
      <c r="U23" s="14">
        <f>(Eurostat_Data2009!S117+Eurostat_Data2009!S249)/Eurostat_Data2009!S381</f>
        <v>0.7366255144032922</v>
      </c>
    </row>
    <row r="24" spans="1:21" ht="13.5">
      <c r="A24" s="34" t="s">
        <v>29</v>
      </c>
      <c r="B24" s="34" t="s">
        <v>30</v>
      </c>
      <c r="C24" s="34"/>
      <c r="D24" s="19">
        <f>(Eurostat_Data2009!B118+Eurostat_Data2009!B250)/Eurostat_Data2009!B382</f>
        <v>1.206896551724138</v>
      </c>
      <c r="E24" s="19">
        <f>(Eurostat_Data2009!C118+Eurostat_Data2009!C250)/Eurostat_Data2009!C382</f>
        <v>1.183673469387755</v>
      </c>
      <c r="F24" s="19">
        <f>(Eurostat_Data2009!D118+Eurostat_Data2009!D250)/Eurostat_Data2009!D382</f>
        <v>1</v>
      </c>
      <c r="G24" s="19">
        <f>(Eurostat_Data2009!E118+Eurostat_Data2009!E250)/Eurostat_Data2009!E382</f>
        <v>1.4285714285714286</v>
      </c>
      <c r="H24" s="19">
        <f>(Eurostat_Data2009!F118+Eurostat_Data2009!F250)/Eurostat_Data2009!F382</f>
        <v>1.8571428571428572</v>
      </c>
      <c r="I24" s="19">
        <f>(Eurostat_Data2009!G118+Eurostat_Data2009!G250)/Eurostat_Data2009!G382</f>
        <v>2.4375</v>
      </c>
      <c r="J24" s="19">
        <f>(Eurostat_Data2009!H118+Eurostat_Data2009!H250)/Eurostat_Data2009!H382</f>
        <v>3.066666666666667</v>
      </c>
      <c r="K24" s="19">
        <f>(Eurostat_Data2009!I118+Eurostat_Data2009!I250)/Eurostat_Data2009!I382</f>
        <v>4.545454545454546</v>
      </c>
      <c r="L24" s="19">
        <f>(Eurostat_Data2009!J118+Eurostat_Data2009!J250)/Eurostat_Data2009!J382</f>
        <v>5.818181818181818</v>
      </c>
      <c r="M24" s="19">
        <f>(Eurostat_Data2009!K118+Eurostat_Data2009!K250)/Eurostat_Data2009!K382</f>
        <v>7.9</v>
      </c>
      <c r="N24" s="19">
        <f>(Eurostat_Data2009!L118+Eurostat_Data2009!L250)/Eurostat_Data2009!L382</f>
        <v>9</v>
      </c>
      <c r="O24" s="19">
        <f>(Eurostat_Data2009!M118+Eurostat_Data2009!M250)/Eurostat_Data2009!M382</f>
        <v>2.8181818181818183</v>
      </c>
      <c r="P24" s="19">
        <f>(Eurostat_Data2009!N118+Eurostat_Data2009!N250)/Eurostat_Data2009!N382</f>
        <v>4.481481481481482</v>
      </c>
      <c r="Q24" s="19">
        <f>(Eurostat_Data2009!O118+Eurostat_Data2009!O250)/Eurostat_Data2009!O382</f>
        <v>5.1923076923076925</v>
      </c>
      <c r="R24" s="19">
        <f>(Eurostat_Data2009!P118+Eurostat_Data2009!P250)/Eurostat_Data2009!P382</f>
        <v>3.9722222222222223</v>
      </c>
      <c r="S24" s="19">
        <f>(Eurostat_Data2009!Q118+Eurostat_Data2009!Q250)/Eurostat_Data2009!Q382</f>
        <v>4.575757575757576</v>
      </c>
      <c r="T24" s="19">
        <f>(Eurostat_Data2009!R118+Eurostat_Data2009!R250)/Eurostat_Data2009!R382</f>
        <v>6</v>
      </c>
      <c r="U24" s="19">
        <f>(Eurostat_Data2009!S118+Eurostat_Data2009!S250)/Eurostat_Data2009!S382</f>
        <v>8.173913043478262</v>
      </c>
    </row>
    <row r="25" spans="1:21" ht="13.5">
      <c r="A25" s="34" t="s">
        <v>31</v>
      </c>
      <c r="B25" s="34" t="s">
        <v>65</v>
      </c>
      <c r="C25" s="34"/>
      <c r="D25" s="19">
        <f>(Eurostat_Data2009!B119+Eurostat_Data2009!B251)/Eurostat_Data2009!B383</f>
        <v>0.2857142857142857</v>
      </c>
      <c r="E25" s="19">
        <f>(Eurostat_Data2009!C119+Eurostat_Data2009!C251)/Eurostat_Data2009!C383</f>
        <v>0.29411764705882354</v>
      </c>
      <c r="F25" s="19">
        <f>(Eurostat_Data2009!D119+Eurostat_Data2009!D251)/Eurostat_Data2009!D383</f>
        <v>0.2727272727272727</v>
      </c>
      <c r="G25" s="19">
        <f>(Eurostat_Data2009!E119+Eurostat_Data2009!E251)/Eurostat_Data2009!E383</f>
        <v>0.2696629213483146</v>
      </c>
      <c r="H25" s="19">
        <f>(Eurostat_Data2009!F119+Eurostat_Data2009!F251)/Eurostat_Data2009!F383</f>
        <v>0.26490066225165565</v>
      </c>
      <c r="I25" s="19">
        <f>(Eurostat_Data2009!G119+Eurostat_Data2009!G251)/Eurostat_Data2009!G383</f>
        <v>0.44339622641509435</v>
      </c>
      <c r="J25" s="19">
        <f>(Eurostat_Data2009!H119+Eurostat_Data2009!H251)/Eurostat_Data2009!H383</f>
        <v>0.46938775510204084</v>
      </c>
      <c r="K25" s="19">
        <f>(Eurostat_Data2009!I119+Eurostat_Data2009!I251)/Eurostat_Data2009!I383</f>
        <v>0.5</v>
      </c>
      <c r="L25" s="19">
        <f>(Eurostat_Data2009!J119+Eurostat_Data2009!J251)/Eurostat_Data2009!J383</f>
        <v>1.024390243902439</v>
      </c>
      <c r="M25" s="19">
        <f>(Eurostat_Data2009!K119+Eurostat_Data2009!K251)/Eurostat_Data2009!K383</f>
        <v>1</v>
      </c>
      <c r="N25" s="19">
        <f>(Eurostat_Data2009!L119+Eurostat_Data2009!L251)/Eurostat_Data2009!L383</f>
        <v>1</v>
      </c>
      <c r="O25" s="19">
        <f>(Eurostat_Data2009!M119+Eurostat_Data2009!M251)/Eurostat_Data2009!M383</f>
        <v>1</v>
      </c>
      <c r="P25" s="19">
        <f>(Eurostat_Data2009!N119+Eurostat_Data2009!N251)/Eurostat_Data2009!N383</f>
        <v>0.9696969696969697</v>
      </c>
      <c r="Q25" s="19">
        <f>(Eurostat_Data2009!O119+Eurostat_Data2009!O251)/Eurostat_Data2009!O383</f>
        <v>0.9285714285714286</v>
      </c>
      <c r="R25" s="19">
        <f>(Eurostat_Data2009!P119+Eurostat_Data2009!P251)/Eurostat_Data2009!P383</f>
        <v>0.9175257731958762</v>
      </c>
      <c r="S25" s="19">
        <f>(Eurostat_Data2009!Q119+Eurostat_Data2009!Q251)/Eurostat_Data2009!Q383</f>
        <v>0.9</v>
      </c>
      <c r="T25" s="19">
        <f>(Eurostat_Data2009!R119+Eurostat_Data2009!R251)/Eurostat_Data2009!R383</f>
        <v>0.905982905982906</v>
      </c>
      <c r="U25" s="19">
        <f>(Eurostat_Data2009!S119+Eurostat_Data2009!S251)/Eurostat_Data2009!S383</f>
        <v>0.9090909090909091</v>
      </c>
    </row>
    <row r="26" spans="1:21" ht="13.5">
      <c r="A26" s="13" t="s">
        <v>27</v>
      </c>
      <c r="B26" s="13" t="s">
        <v>28</v>
      </c>
      <c r="C26" s="13"/>
      <c r="D26" s="14">
        <f>(Eurostat_Data2009!B120+Eurostat_Data2009!B252)/Eurostat_Data2009!B384</f>
        <v>0.8045112781954887</v>
      </c>
      <c r="E26" s="14">
        <f>(Eurostat_Data2009!C120+Eurostat_Data2009!C252)/Eurostat_Data2009!C384</f>
        <v>0.811965811965812</v>
      </c>
      <c r="F26" s="14">
        <f>(Eurostat_Data2009!D120+Eurostat_Data2009!D252)/Eurostat_Data2009!D384</f>
        <v>0.7946428571428571</v>
      </c>
      <c r="G26" s="14">
        <f>(Eurostat_Data2009!E120+Eurostat_Data2009!E252)/Eurostat_Data2009!E384</f>
        <v>0.7872340425531915</v>
      </c>
      <c r="H26" s="14">
        <f>(Eurostat_Data2009!F120+Eurostat_Data2009!F252)/Eurostat_Data2009!F384</f>
        <v>0.78125</v>
      </c>
      <c r="I26" s="14">
        <f>(Eurostat_Data2009!G120+Eurostat_Data2009!G252)/Eurostat_Data2009!G384</f>
        <v>0.7887323943661971</v>
      </c>
      <c r="J26" s="14">
        <f>(Eurostat_Data2009!H120+Eurostat_Data2009!H252)/Eurostat_Data2009!H384</f>
        <v>0.8</v>
      </c>
      <c r="K26" s="14">
        <f>(Eurostat_Data2009!I120+Eurostat_Data2009!I252)/Eurostat_Data2009!I384</f>
        <v>0.7659574468085106</v>
      </c>
      <c r="L26" s="14">
        <f>(Eurostat_Data2009!J120+Eurostat_Data2009!J252)/Eurostat_Data2009!J384</f>
        <v>0.6842105263157895</v>
      </c>
      <c r="M26" s="14">
        <f>(Eurostat_Data2009!K120+Eurostat_Data2009!K252)/Eurostat_Data2009!K384</f>
        <v>0.7142857142857143</v>
      </c>
      <c r="N26" s="14">
        <f>(Eurostat_Data2009!L120+Eurostat_Data2009!L252)/Eurostat_Data2009!L384</f>
        <v>0.95</v>
      </c>
      <c r="O26" s="14">
        <f>(Eurostat_Data2009!M120+Eurostat_Data2009!M252)/Eurostat_Data2009!M384</f>
        <v>0.7894736842105263</v>
      </c>
      <c r="P26" s="14">
        <f>(Eurostat_Data2009!N120+Eurostat_Data2009!N252)/Eurostat_Data2009!N384</f>
        <v>0.8</v>
      </c>
      <c r="Q26" s="14">
        <f>(Eurostat_Data2009!O120+Eurostat_Data2009!O252)/Eurostat_Data2009!O384</f>
        <v>0.8461538461538461</v>
      </c>
      <c r="R26" s="14">
        <f>(Eurostat_Data2009!P120+Eurostat_Data2009!P252)/Eurostat_Data2009!P384</f>
        <v>0.8095238095238095</v>
      </c>
      <c r="S26" s="14">
        <f>(Eurostat_Data2009!Q120+Eurostat_Data2009!Q252)/Eurostat_Data2009!Q384</f>
        <v>0.7391304347826086</v>
      </c>
      <c r="T26" s="14">
        <f>(Eurostat_Data2009!R120+Eurostat_Data2009!R252)/Eurostat_Data2009!R384</f>
        <v>0.8</v>
      </c>
      <c r="U26" s="14">
        <f>(Eurostat_Data2009!S120+Eurostat_Data2009!S252)/Eurostat_Data2009!S384</f>
        <v>0.8947368421052632</v>
      </c>
    </row>
    <row r="27" spans="1:21" ht="13.5">
      <c r="A27" s="34" t="s">
        <v>34</v>
      </c>
      <c r="B27" s="34" t="s">
        <v>35</v>
      </c>
      <c r="C27" s="3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s="16" customFormat="1" ht="13.5">
      <c r="A28" s="13" t="s">
        <v>36</v>
      </c>
      <c r="B28" s="13" t="s">
        <v>37</v>
      </c>
      <c r="C28" s="13"/>
      <c r="D28" s="14">
        <f>(Eurostat_Data2009!B122+Eurostat_Data2009!B254)/Eurostat_Data2009!B386</f>
        <v>0.39304347826086955</v>
      </c>
      <c r="E28" s="14">
        <f>(Eurostat_Data2009!C122+Eurostat_Data2009!C254)/Eurostat_Data2009!C386</f>
        <v>0.4008931638612161</v>
      </c>
      <c r="F28" s="14">
        <f>(Eurostat_Data2009!D122+Eurostat_Data2009!D254)/Eurostat_Data2009!D386</f>
        <v>0.40914990266061</v>
      </c>
      <c r="G28" s="14">
        <f>(Eurostat_Data2009!E122+Eurostat_Data2009!E254)/Eurostat_Data2009!E386</f>
        <v>0.4052346570397112</v>
      </c>
      <c r="H28" s="14">
        <f>(Eurostat_Data2009!F122+Eurostat_Data2009!F254)/Eurostat_Data2009!F386</f>
        <v>0.39190556492411466</v>
      </c>
      <c r="I28" s="14">
        <f>(Eurostat_Data2009!G122+Eurostat_Data2009!G254)/Eurostat_Data2009!G386</f>
        <v>0.383757406761938</v>
      </c>
      <c r="J28" s="14">
        <f>(Eurostat_Data2009!H122+Eurostat_Data2009!H254)/Eurostat_Data2009!H386</f>
        <v>0.3790765256700032</v>
      </c>
      <c r="K28" s="14">
        <f>(Eurostat_Data2009!I122+Eurostat_Data2009!I254)/Eurostat_Data2009!I386</f>
        <v>0.4197608558842039</v>
      </c>
      <c r="L28" s="14">
        <f>(Eurostat_Data2009!J122+Eurostat_Data2009!J254)/Eurostat_Data2009!J386</f>
        <v>0.4137002692192641</v>
      </c>
      <c r="M28" s="14">
        <f>(Eurostat_Data2009!K122+Eurostat_Data2009!K254)/Eurostat_Data2009!K386</f>
        <v>0.40939597315436244</v>
      </c>
      <c r="N28" s="14">
        <f>(Eurostat_Data2009!L122+Eurostat_Data2009!L254)/Eurostat_Data2009!L386</f>
        <v>0.42892383595436323</v>
      </c>
      <c r="O28" s="14">
        <f>(Eurostat_Data2009!M122+Eurostat_Data2009!M254)/Eurostat_Data2009!M386</f>
        <v>0.41653951785169363</v>
      </c>
      <c r="P28" s="14">
        <f>(Eurostat_Data2009!N122+Eurostat_Data2009!N254)/Eurostat_Data2009!N386</f>
        <v>0.4108191653786708</v>
      </c>
      <c r="Q28" s="14">
        <f>(Eurostat_Data2009!O122+Eurostat_Data2009!O254)/Eurostat_Data2009!O386</f>
        <v>0.36507453605111045</v>
      </c>
      <c r="R28" s="14">
        <f>(Eurostat_Data2009!P122+Eurostat_Data2009!P254)/Eurostat_Data2009!P386</f>
        <v>0.375</v>
      </c>
      <c r="S28" s="14">
        <f>(Eurostat_Data2009!Q122+Eurostat_Data2009!Q254)/Eurostat_Data2009!Q386</f>
        <v>0.5800376647834274</v>
      </c>
      <c r="T28" s="14">
        <f>(Eurostat_Data2009!R122+Eurostat_Data2009!R254)/Eurostat_Data2009!R386</f>
        <v>0.5906529665230361</v>
      </c>
      <c r="U28" s="14">
        <f>(Eurostat_Data2009!S122+Eurostat_Data2009!S254)/Eurostat_Data2009!S386</f>
        <v>0.5965982028241335</v>
      </c>
    </row>
    <row r="29" spans="1:21" s="16" customFormat="1" ht="13.5">
      <c r="A29" s="34" t="s">
        <v>60</v>
      </c>
      <c r="B29" s="34" t="s">
        <v>61</v>
      </c>
      <c r="C29" s="34"/>
      <c r="D29" s="35">
        <f>(Eurostat_Data2009!B123+Eurostat_Data2009!B255)/Eurostat_Data2009!B387</f>
        <v>0</v>
      </c>
      <c r="E29" s="35">
        <f>(Eurostat_Data2009!C123+Eurostat_Data2009!C255)/Eurostat_Data2009!C387</f>
        <v>0</v>
      </c>
      <c r="F29" s="35">
        <f>(Eurostat_Data2009!D123+Eurostat_Data2009!D255)/Eurostat_Data2009!D387</f>
        <v>0</v>
      </c>
      <c r="G29" s="35">
        <f>(Eurostat_Data2009!E123+Eurostat_Data2009!E255)/Eurostat_Data2009!E387</f>
        <v>0</v>
      </c>
      <c r="H29" s="35">
        <f>(Eurostat_Data2009!F123+Eurostat_Data2009!F255)/Eurostat_Data2009!F387</f>
        <v>0.42</v>
      </c>
      <c r="I29" s="35">
        <f>(Eurostat_Data2009!G123+Eurostat_Data2009!G255)/Eurostat_Data2009!G387</f>
        <v>0.603448275862069</v>
      </c>
      <c r="J29" s="35">
        <f>(Eurostat_Data2009!H123+Eurostat_Data2009!H255)/Eurostat_Data2009!H387</f>
        <v>0.5846153846153846</v>
      </c>
      <c r="K29" s="35">
        <f>(Eurostat_Data2009!I123+Eurostat_Data2009!I255)/Eurostat_Data2009!I387</f>
        <v>0.9811320754716981</v>
      </c>
      <c r="L29" s="35">
        <f>(Eurostat_Data2009!J123+Eurostat_Data2009!J255)/Eurostat_Data2009!J387</f>
        <v>0.9814814814814815</v>
      </c>
      <c r="M29" s="35">
        <f>(Eurostat_Data2009!K123+Eurostat_Data2009!K255)/Eurostat_Data2009!K387</f>
        <v>0.7761194029850746</v>
      </c>
      <c r="N29" s="35">
        <f>(Eurostat_Data2009!L123+Eurostat_Data2009!L255)/Eurostat_Data2009!L387</f>
        <v>0.8214285714285714</v>
      </c>
      <c r="O29" s="35">
        <f>(Eurostat_Data2009!M123+Eurostat_Data2009!M255)/Eurostat_Data2009!M387</f>
        <v>0.6714285714285714</v>
      </c>
      <c r="P29" s="35">
        <f>(Eurostat_Data2009!N123+Eurostat_Data2009!N255)/Eurostat_Data2009!N387</f>
        <v>0.7741935483870968</v>
      </c>
      <c r="Q29" s="35">
        <f>(Eurostat_Data2009!O123+Eurostat_Data2009!O255)/Eurostat_Data2009!O387</f>
        <v>0.7631578947368421</v>
      </c>
      <c r="R29" s="35">
        <f>(Eurostat_Data2009!P123+Eurostat_Data2009!P255)/Eurostat_Data2009!P387</f>
        <v>0.8023255813953488</v>
      </c>
      <c r="S29" s="35">
        <f>(Eurostat_Data2009!Q123+Eurostat_Data2009!Q255)/Eurostat_Data2009!Q387</f>
        <v>0.8780487804878049</v>
      </c>
      <c r="T29" s="35">
        <f>(Eurostat_Data2009!R123+Eurostat_Data2009!R255)/Eurostat_Data2009!R387</f>
        <v>0.8315789473684211</v>
      </c>
      <c r="U29" s="35">
        <f>(Eurostat_Data2009!S123+Eurostat_Data2009!S255)/Eurostat_Data2009!S387</f>
        <v>0.8470588235294118</v>
      </c>
    </row>
    <row r="30" spans="1:21" s="36" customFormat="1" ht="13.5">
      <c r="A30" s="13" t="s">
        <v>40</v>
      </c>
      <c r="B30" s="13" t="s">
        <v>41</v>
      </c>
      <c r="C30" s="13"/>
      <c r="D30" s="14">
        <f>(Eurostat_Data2009!B124+Eurostat_Data2009!B256)/Eurostat_Data2009!B388</f>
        <v>0.778310715956949</v>
      </c>
      <c r="E30" s="14">
        <f>(Eurostat_Data2009!C124+Eurostat_Data2009!C256)/Eurostat_Data2009!C388</f>
        <v>0.7556528081692195</v>
      </c>
      <c r="F30" s="14">
        <f>(Eurostat_Data2009!D124+Eurostat_Data2009!D256)/Eurostat_Data2009!D388</f>
        <v>0.7469474208821331</v>
      </c>
      <c r="G30" s="14">
        <f>(Eurostat_Data2009!E124+Eurostat_Data2009!E256)/Eurostat_Data2009!E388</f>
        <v>0.7324577404840082</v>
      </c>
      <c r="H30" s="14">
        <f>(Eurostat_Data2009!F124+Eurostat_Data2009!F256)/Eurostat_Data2009!F388</f>
        <v>0.7350669412976313</v>
      </c>
      <c r="I30" s="14">
        <f>(Eurostat_Data2009!G124+Eurostat_Data2009!G256)/Eurostat_Data2009!G388</f>
        <v>0.638763197586727</v>
      </c>
      <c r="J30" s="14">
        <f>(Eurostat_Data2009!H124+Eurostat_Data2009!H256)/Eurostat_Data2009!H388</f>
        <v>0.6214255228339736</v>
      </c>
      <c r="K30" s="14">
        <f>(Eurostat_Data2009!I124+Eurostat_Data2009!I256)/Eurostat_Data2009!I388</f>
        <v>0.629805615550756</v>
      </c>
      <c r="L30" s="14">
        <f>(Eurostat_Data2009!J124+Eurostat_Data2009!J256)/Eurostat_Data2009!J388</f>
        <v>0.7387904066736184</v>
      </c>
      <c r="M30" s="14">
        <f>(Eurostat_Data2009!K124+Eurostat_Data2009!K256)/Eurostat_Data2009!K388</f>
        <v>0.7261966031909418</v>
      </c>
      <c r="N30" s="14">
        <f>(Eurostat_Data2009!L124+Eurostat_Data2009!L256)/Eurostat_Data2009!L388</f>
        <v>0.7516629711751663</v>
      </c>
      <c r="O30" s="14">
        <f>(Eurostat_Data2009!M124+Eurostat_Data2009!M256)/Eurostat_Data2009!M388</f>
        <v>0.7940528634361234</v>
      </c>
      <c r="P30" s="14">
        <f>(Eurostat_Data2009!N124+Eurostat_Data2009!N256)/Eurostat_Data2009!N388</f>
        <v>0.8010282776349614</v>
      </c>
      <c r="Q30" s="14">
        <f>(Eurostat_Data2009!O124+Eurostat_Data2009!O256)/Eurostat_Data2009!O388</f>
        <v>0.8160436791264175</v>
      </c>
      <c r="R30" s="14">
        <f>(Eurostat_Data2009!P124+Eurostat_Data2009!P256)/Eurostat_Data2009!P388</f>
        <v>0.7476997578692494</v>
      </c>
      <c r="S30" s="14">
        <f>(Eurostat_Data2009!Q124+Eurostat_Data2009!Q256)/Eurostat_Data2009!Q388</f>
        <v>0.7487945998071359</v>
      </c>
      <c r="T30" s="14">
        <f>(Eurostat_Data2009!R124+Eurostat_Data2009!R256)/Eurostat_Data2009!R388</f>
        <v>0.7675033025099075</v>
      </c>
      <c r="U30" s="14">
        <f>(Eurostat_Data2009!S124+Eurostat_Data2009!S256)/Eurostat_Data2009!S388</f>
        <v>0.7442605445808863</v>
      </c>
    </row>
    <row r="31" spans="1:21" ht="13.5">
      <c r="A31" s="13" t="s">
        <v>42</v>
      </c>
      <c r="B31" s="13" t="s">
        <v>43</v>
      </c>
      <c r="C31" s="13"/>
      <c r="D31" s="14">
        <f>(Eurostat_Data2009!B125+Eurostat_Data2009!B257)/Eurostat_Data2009!B389</f>
        <v>0.40878378378378377</v>
      </c>
      <c r="E31" s="14">
        <f>(Eurostat_Data2009!C125+Eurostat_Data2009!C257)/Eurostat_Data2009!C389</f>
        <v>0.3954154727793696</v>
      </c>
      <c r="F31" s="14">
        <f>(Eurostat_Data2009!D125+Eurostat_Data2009!D257)/Eurostat_Data2009!D389</f>
        <v>0.4782608695652174</v>
      </c>
      <c r="G31" s="14">
        <f>(Eurostat_Data2009!E125+Eurostat_Data2009!E257)/Eurostat_Data2009!E389</f>
        <v>0.4295774647887324</v>
      </c>
      <c r="H31" s="14">
        <f>(Eurostat_Data2009!F125+Eurostat_Data2009!F257)/Eurostat_Data2009!F389</f>
        <v>0.49130434782608695</v>
      </c>
      <c r="I31" s="14">
        <f>(Eurostat_Data2009!G125+Eurostat_Data2009!G257)/Eurostat_Data2009!G389</f>
        <v>0.44816053511705684</v>
      </c>
      <c r="J31" s="14">
        <f>(Eurostat_Data2009!H125+Eurostat_Data2009!H257)/Eurostat_Data2009!H389</f>
        <v>0.4782608695652174</v>
      </c>
      <c r="K31" s="14">
        <f>(Eurostat_Data2009!I125+Eurostat_Data2009!I257)/Eurostat_Data2009!I389</f>
        <v>0.4791666666666667</v>
      </c>
      <c r="L31" s="14">
        <f>(Eurostat_Data2009!J125+Eurostat_Data2009!J257)/Eurostat_Data2009!J389</f>
        <v>0.5034106412005457</v>
      </c>
      <c r="M31" s="14">
        <f>(Eurostat_Data2009!K125+Eurostat_Data2009!K257)/Eurostat_Data2009!K389</f>
        <v>0.550561797752809</v>
      </c>
      <c r="N31" s="14">
        <f>(Eurostat_Data2009!L125+Eurostat_Data2009!L257)/Eurostat_Data2009!L389</f>
        <v>0.5839243498817966</v>
      </c>
      <c r="O31" s="14">
        <f>(Eurostat_Data2009!M125+Eurostat_Data2009!M257)/Eurostat_Data2009!M389</f>
        <v>0.6076099881093936</v>
      </c>
      <c r="P31" s="14">
        <f>(Eurostat_Data2009!N125+Eurostat_Data2009!N257)/Eurostat_Data2009!N389</f>
        <v>0.6451259583789705</v>
      </c>
      <c r="Q31" s="14">
        <f>(Eurostat_Data2009!O125+Eurostat_Data2009!O257)/Eurostat_Data2009!O389</f>
        <v>0.6220633299284984</v>
      </c>
      <c r="R31" s="14">
        <f>(Eurostat_Data2009!P125+Eurostat_Data2009!P257)/Eurostat_Data2009!P389</f>
        <v>0.5483005366726297</v>
      </c>
      <c r="S31" s="14">
        <f>(Eurostat_Data2009!Q125+Eurostat_Data2009!Q257)/Eurostat_Data2009!Q389</f>
        <v>0.6015228426395939</v>
      </c>
      <c r="T31" s="14">
        <f>(Eurostat_Data2009!R125+Eurostat_Data2009!R257)/Eurostat_Data2009!R389</f>
        <v>0.6026380873866447</v>
      </c>
      <c r="U31" s="14">
        <f>(Eurostat_Data2009!S125+Eurostat_Data2009!S257)/Eurostat_Data2009!S389</f>
        <v>0.6239882266372333</v>
      </c>
    </row>
    <row r="32" spans="1:21" ht="13.5">
      <c r="A32" s="34" t="s">
        <v>44</v>
      </c>
      <c r="B32" s="34" t="s">
        <v>45</v>
      </c>
      <c r="C32" s="34"/>
      <c r="D32" s="19">
        <f>(Eurostat_Data2009!B126+Eurostat_Data2009!B258)/Eurostat_Data2009!B390</f>
        <v>0.08799497171590195</v>
      </c>
      <c r="E32" s="19">
        <f>(Eurostat_Data2009!C126+Eurostat_Data2009!C258)/Eurostat_Data2009!C390</f>
        <v>1.5058823529411764</v>
      </c>
      <c r="F32" s="19">
        <f>(Eurostat_Data2009!D126+Eurostat_Data2009!D258)/Eurostat_Data2009!D390</f>
        <v>0.23362592842673868</v>
      </c>
      <c r="G32" s="19">
        <f>(Eurostat_Data2009!E126+Eurostat_Data2009!E258)/Eurostat_Data2009!E390</f>
        <v>0.27064564564564564</v>
      </c>
      <c r="H32" s="19">
        <f>(Eurostat_Data2009!F126+Eurostat_Data2009!F258)/Eurostat_Data2009!F390</f>
        <v>0.5978260869565217</v>
      </c>
      <c r="I32" s="19">
        <f>(Eurostat_Data2009!G126+Eurostat_Data2009!G258)/Eurostat_Data2009!G390</f>
        <v>0.8724279835390947</v>
      </c>
      <c r="J32" s="19">
        <f>(Eurostat_Data2009!H126+Eurostat_Data2009!H258)/Eurostat_Data2009!H390</f>
        <v>0.7984251968503937</v>
      </c>
      <c r="K32" s="19">
        <f>(Eurostat_Data2009!I126+Eurostat_Data2009!I258)/Eurostat_Data2009!I390</f>
        <v>0.7577741407528642</v>
      </c>
      <c r="L32" s="19">
        <f>(Eurostat_Data2009!J126+Eurostat_Data2009!J258)/Eurostat_Data2009!J390</f>
        <v>0.6033210332103321</v>
      </c>
      <c r="M32" s="19">
        <f>(Eurostat_Data2009!K126+Eurostat_Data2009!K258)/Eurostat_Data2009!K390</f>
        <v>0.6333333333333333</v>
      </c>
      <c r="N32" s="19">
        <f>(Eurostat_Data2009!L126+Eurostat_Data2009!L258)/Eurostat_Data2009!L390</f>
        <v>0.5575221238938053</v>
      </c>
      <c r="O32" s="19">
        <f>(Eurostat_Data2009!M126+Eurostat_Data2009!M258)/Eurostat_Data2009!M390</f>
        <v>0.5524475524475524</v>
      </c>
      <c r="P32" s="19">
        <f>(Eurostat_Data2009!N126+Eurostat_Data2009!N258)/Eurostat_Data2009!N390</f>
        <v>0.4897579143389199</v>
      </c>
      <c r="Q32" s="19">
        <f>(Eurostat_Data2009!O126+Eurostat_Data2009!O258)/Eurostat_Data2009!O390</f>
        <v>0.5008944543828264</v>
      </c>
      <c r="R32" s="19">
        <f>(Eurostat_Data2009!P126+Eurostat_Data2009!P258)/Eurostat_Data2009!P390</f>
        <v>0.42461964038727523</v>
      </c>
      <c r="S32" s="19">
        <f>(Eurostat_Data2009!Q126+Eurostat_Data2009!Q258)/Eurostat_Data2009!Q390</f>
        <v>0.45792880258899676</v>
      </c>
      <c r="T32" s="19">
        <f>(Eurostat_Data2009!R126+Eurostat_Data2009!R258)/Eurostat_Data2009!R390</f>
        <v>0.45726495726495725</v>
      </c>
      <c r="U32" s="19">
        <f>(Eurostat_Data2009!S126+Eurostat_Data2009!S258)/Eurostat_Data2009!S390</f>
        <v>0.4268142681426814</v>
      </c>
    </row>
    <row r="33" spans="1:21" s="36" customFormat="1" ht="13.5">
      <c r="A33" s="13" t="s">
        <v>52</v>
      </c>
      <c r="B33" s="13" t="s">
        <v>53</v>
      </c>
      <c r="C33" s="13"/>
      <c r="D33" s="14">
        <f>(Eurostat_Data2009!B127+Eurostat_Data2009!B259)/Eurostat_Data2009!B391</f>
        <v>0.8166089965397924</v>
      </c>
      <c r="E33" s="14">
        <f>(Eurostat_Data2009!C127+Eurostat_Data2009!C259)/Eurostat_Data2009!C391</f>
        <v>0.756838905775076</v>
      </c>
      <c r="F33" s="14">
        <f>(Eurostat_Data2009!D127+Eurostat_Data2009!D259)/Eurostat_Data2009!D391</f>
        <v>0.38179148311306904</v>
      </c>
      <c r="G33" s="14">
        <f>(Eurostat_Data2009!E127+Eurostat_Data2009!E259)/Eurostat_Data2009!E391</f>
        <v>0.4174496644295302</v>
      </c>
      <c r="H33" s="14">
        <f>(Eurostat_Data2009!F127+Eurostat_Data2009!F259)/Eurostat_Data2009!F391</f>
        <v>0.42712294043092525</v>
      </c>
      <c r="I33" s="14">
        <f>(Eurostat_Data2009!G127+Eurostat_Data2009!G259)/Eurostat_Data2009!G391</f>
        <v>0.4327784891165173</v>
      </c>
      <c r="J33" s="14">
        <f>(Eurostat_Data2009!H127+Eurostat_Data2009!H259)/Eurostat_Data2009!H391</f>
        <v>0.7846715328467153</v>
      </c>
      <c r="K33" s="14">
        <f>(Eurostat_Data2009!I127+Eurostat_Data2009!I259)/Eurostat_Data2009!I391</f>
        <v>0.7797619047619048</v>
      </c>
      <c r="L33" s="14">
        <f>(Eurostat_Data2009!J127+Eurostat_Data2009!J259)/Eurostat_Data2009!J391</f>
        <v>0.7925659472422062</v>
      </c>
      <c r="M33" s="14">
        <f>(Eurostat_Data2009!K127+Eurostat_Data2009!K259)/Eurostat_Data2009!K391</f>
        <v>0.7962382445141066</v>
      </c>
      <c r="N33" s="14">
        <f>(Eurostat_Data2009!L127+Eurostat_Data2009!L259)/Eurostat_Data2009!L391</f>
        <v>0.7944214876033058</v>
      </c>
      <c r="O33" s="14">
        <f>(Eurostat_Data2009!M127+Eurostat_Data2009!M259)/Eurostat_Data2009!M391</f>
        <v>0.7855691056910569</v>
      </c>
      <c r="P33" s="14">
        <f>(Eurostat_Data2009!N127+Eurostat_Data2009!N259)/Eurostat_Data2009!N391</f>
        <v>0.7965056526207606</v>
      </c>
      <c r="Q33" s="14">
        <f>(Eurostat_Data2009!O127+Eurostat_Data2009!O259)/Eurostat_Data2009!O391</f>
        <v>0.7190553745928339</v>
      </c>
      <c r="R33" s="14">
        <f>(Eurostat_Data2009!P127+Eurostat_Data2009!P259)/Eurostat_Data2009!P391</f>
        <v>0.7735408560311284</v>
      </c>
      <c r="S33" s="14">
        <f>(Eurostat_Data2009!Q127+Eurostat_Data2009!Q259)/Eurostat_Data2009!Q391</f>
        <v>0.7589413447782547</v>
      </c>
      <c r="T33" s="14">
        <f>(Eurostat_Data2009!R127+Eurostat_Data2009!R259)/Eurostat_Data2009!R391</f>
        <v>0.7913907284768212</v>
      </c>
      <c r="U33" s="14">
        <f>(Eurostat_Data2009!S127+Eurostat_Data2009!S259)/Eurostat_Data2009!S391</f>
        <v>0.8152173913043478</v>
      </c>
    </row>
    <row r="34" spans="1:21" ht="13.5">
      <c r="A34" s="13" t="s">
        <v>46</v>
      </c>
      <c r="B34" s="13" t="s">
        <v>47</v>
      </c>
      <c r="C34" s="13"/>
      <c r="D34" s="14">
        <f>(Eurostat_Data2009!B128+Eurostat_Data2009!B260)/Eurostat_Data2009!B392</f>
        <v>0.49295774647887325</v>
      </c>
      <c r="E34" s="14">
        <f>(Eurostat_Data2009!C128+Eurostat_Data2009!C260)/Eurostat_Data2009!C392</f>
        <v>0.44871794871794873</v>
      </c>
      <c r="F34" s="14">
        <f>(Eurostat_Data2009!D128+Eurostat_Data2009!D260)/Eurostat_Data2009!D392</f>
        <v>0.2772727272727273</v>
      </c>
      <c r="G34" s="14">
        <f>(Eurostat_Data2009!E128+Eurostat_Data2009!E260)/Eurostat_Data2009!E392</f>
        <v>0.2676056338028169</v>
      </c>
      <c r="H34" s="14">
        <f>(Eurostat_Data2009!F128+Eurostat_Data2009!F260)/Eurostat_Data2009!F392</f>
        <v>0.2318840579710145</v>
      </c>
      <c r="I34" s="14">
        <f>(Eurostat_Data2009!G128+Eurostat_Data2009!G260)/Eurostat_Data2009!G392</f>
        <v>0.23113207547169812</v>
      </c>
      <c r="J34" s="14">
        <f>(Eurostat_Data2009!H128+Eurostat_Data2009!H260)/Eurostat_Data2009!H392</f>
        <v>0.22613065326633167</v>
      </c>
      <c r="K34" s="14">
        <f>(Eurostat_Data2009!I128+Eurostat_Data2009!I260)/Eurostat_Data2009!I392</f>
        <v>0.55</v>
      </c>
      <c r="L34" s="14">
        <f>(Eurostat_Data2009!J128+Eurostat_Data2009!J260)/Eurostat_Data2009!J392</f>
        <v>0.32</v>
      </c>
      <c r="M34" s="14">
        <f>(Eurostat_Data2009!K128+Eurostat_Data2009!K260)/Eurostat_Data2009!K392</f>
        <v>0.3763440860215054</v>
      </c>
      <c r="N34" s="14">
        <f>(Eurostat_Data2009!L128+Eurostat_Data2009!L260)/Eurostat_Data2009!L392</f>
        <v>0.6630434782608695</v>
      </c>
      <c r="O34" s="14">
        <f>(Eurostat_Data2009!M128+Eurostat_Data2009!M260)/Eurostat_Data2009!M392</f>
        <v>0.5747126436781609</v>
      </c>
      <c r="P34" s="14">
        <f>(Eurostat_Data2009!N128+Eurostat_Data2009!N260)/Eurostat_Data2009!N392</f>
        <v>0.5</v>
      </c>
      <c r="Q34" s="14">
        <f>(Eurostat_Data2009!O128+Eurostat_Data2009!O260)/Eurostat_Data2009!O392</f>
        <v>0.5769230769230769</v>
      </c>
      <c r="R34" s="14">
        <f>(Eurostat_Data2009!P128+Eurostat_Data2009!P260)/Eurostat_Data2009!P392</f>
        <v>0.5862068965517241</v>
      </c>
      <c r="S34" s="14">
        <f>(Eurostat_Data2009!Q128+Eurostat_Data2009!Q260)/Eurostat_Data2009!Q392</f>
        <v>0.6140350877192983</v>
      </c>
      <c r="T34" s="14">
        <f>(Eurostat_Data2009!R128+Eurostat_Data2009!R260)/Eurostat_Data2009!R392</f>
        <v>0.6122448979591837</v>
      </c>
      <c r="U34" s="14">
        <f>(Eurostat_Data2009!S128+Eurostat_Data2009!S260)/Eurostat_Data2009!S392</f>
        <v>0.6382978723404256</v>
      </c>
    </row>
    <row r="35" spans="1:21" s="16" customFormat="1" ht="13.5">
      <c r="A35" s="13" t="s">
        <v>48</v>
      </c>
      <c r="B35" s="13" t="s">
        <v>49</v>
      </c>
      <c r="C35" s="13"/>
      <c r="D35" s="14">
        <f>(Eurostat_Data2009!B129+Eurostat_Data2009!B261)/Eurostat_Data2009!B393</f>
        <v>0.18223234624145787</v>
      </c>
      <c r="E35" s="14">
        <f>(Eurostat_Data2009!C129+Eurostat_Data2009!C261)/Eurostat_Data2009!C393</f>
        <v>0.17590361445783131</v>
      </c>
      <c r="F35" s="14">
        <f>(Eurostat_Data2009!D129+Eurostat_Data2009!D261)/Eurostat_Data2009!D393</f>
        <v>0.18227848101265823</v>
      </c>
      <c r="G35" s="14">
        <f>(Eurostat_Data2009!E129+Eurostat_Data2009!E261)/Eurostat_Data2009!E393</f>
        <v>0.25688073394495414</v>
      </c>
      <c r="H35" s="14">
        <f>(Eurostat_Data2009!F129+Eurostat_Data2009!F261)/Eurostat_Data2009!F393</f>
        <v>0.25308641975308643</v>
      </c>
      <c r="I35" s="14">
        <f>(Eurostat_Data2009!G129+Eurostat_Data2009!G261)/Eurostat_Data2009!G393</f>
        <v>0.25872093023255816</v>
      </c>
      <c r="J35" s="14">
        <f>(Eurostat_Data2009!H129+Eurostat_Data2009!H261)/Eurostat_Data2009!H393</f>
        <v>0.2664835164835165</v>
      </c>
      <c r="K35" s="14">
        <f>(Eurostat_Data2009!I129+Eurostat_Data2009!I261)/Eurostat_Data2009!I393</f>
        <v>0.23425692695214106</v>
      </c>
      <c r="L35" s="14">
        <f>(Eurostat_Data2009!J129+Eurostat_Data2009!J261)/Eurostat_Data2009!J393</f>
        <v>0.2773972602739726</v>
      </c>
      <c r="M35" s="14">
        <f>(Eurostat_Data2009!K129+Eurostat_Data2009!K261)/Eurostat_Data2009!K393</f>
        <v>0.2857142857142857</v>
      </c>
      <c r="N35" s="14">
        <f>(Eurostat_Data2009!L129+Eurostat_Data2009!L261)/Eurostat_Data2009!L393</f>
        <v>0.2247557003257329</v>
      </c>
      <c r="O35" s="14">
        <f>(Eurostat_Data2009!M129+Eurostat_Data2009!M261)/Eurostat_Data2009!M393</f>
        <v>0.7280898876404495</v>
      </c>
      <c r="P35" s="14">
        <f>(Eurostat_Data2009!N129+Eurostat_Data2009!N261)/Eurostat_Data2009!N393</f>
        <v>0.764179104477612</v>
      </c>
      <c r="Q35" s="14">
        <f>(Eurostat_Data2009!O129+Eurostat_Data2009!O261)/Eurostat_Data2009!O393</f>
        <v>0.6771084337349398</v>
      </c>
      <c r="R35" s="14">
        <f>(Eurostat_Data2009!P129+Eurostat_Data2009!P261)/Eurostat_Data2009!P393</f>
        <v>0.7220708446866485</v>
      </c>
      <c r="S35" s="14">
        <f>(Eurostat_Data2009!Q129+Eurostat_Data2009!Q261)/Eurostat_Data2009!Q393</f>
        <v>0.67828418230563</v>
      </c>
      <c r="T35" s="14">
        <f>(Eurostat_Data2009!R129+Eurostat_Data2009!R261)/Eurostat_Data2009!R393</f>
        <v>0.7021791767554479</v>
      </c>
      <c r="U35" s="14">
        <f>(Eurostat_Data2009!S129+Eurostat_Data2009!S261)/Eurostat_Data2009!S393</f>
        <v>0.6987951807228916</v>
      </c>
    </row>
    <row r="36" spans="1:21" ht="13.5">
      <c r="A36" s="13" t="s">
        <v>56</v>
      </c>
      <c r="B36" s="13" t="s">
        <v>57</v>
      </c>
      <c r="C36" s="13"/>
      <c r="D36" s="14">
        <f>(Eurostat_Data2009!B130+Eurostat_Data2009!B262)/Eurostat_Data2009!B394</f>
        <v>0.23645320197044334</v>
      </c>
      <c r="E36" s="14">
        <f>(Eurostat_Data2009!C130+Eurostat_Data2009!C262)/Eurostat_Data2009!C394</f>
        <v>0.2372742200328407</v>
      </c>
      <c r="F36" s="14">
        <f>(Eurostat_Data2009!D130+Eurostat_Data2009!D262)/Eurostat_Data2009!D394</f>
        <v>0.25977198697068404</v>
      </c>
      <c r="G36" s="14">
        <f>(Eurostat_Data2009!E130+Eurostat_Data2009!E262)/Eurostat_Data2009!E394</f>
        <v>0.23318092749836708</v>
      </c>
      <c r="H36" s="14">
        <f>(Eurostat_Data2009!F130+Eurostat_Data2009!F262)/Eurostat_Data2009!F394</f>
        <v>0.2517438173747622</v>
      </c>
      <c r="I36" s="14">
        <f>(Eurostat_Data2009!G130+Eurostat_Data2009!G262)/Eurostat_Data2009!G394</f>
        <v>0.2554204124801692</v>
      </c>
      <c r="J36" s="14">
        <f>(Eurostat_Data2009!H130+Eurostat_Data2009!H262)/Eurostat_Data2009!H394</f>
        <v>0.2650050864699898</v>
      </c>
      <c r="K36" s="14">
        <f>(Eurostat_Data2009!I130+Eurostat_Data2009!I262)/Eurostat_Data2009!I394</f>
        <v>0.2829226847918437</v>
      </c>
      <c r="L36" s="14">
        <f>(Eurostat_Data2009!J130+Eurostat_Data2009!J262)/Eurostat_Data2009!J394</f>
        <v>0.3088967971530249</v>
      </c>
      <c r="M36" s="14">
        <f>(Eurostat_Data2009!K130+Eurostat_Data2009!K262)/Eurostat_Data2009!K394</f>
        <v>0.34019638897687676</v>
      </c>
      <c r="N36" s="14">
        <f>(Eurostat_Data2009!L130+Eurostat_Data2009!L262)/Eurostat_Data2009!L394</f>
        <v>0.5219076005961252</v>
      </c>
      <c r="O36" s="14">
        <f>(Eurostat_Data2009!M130+Eurostat_Data2009!M262)/Eurostat_Data2009!M394</f>
        <v>0.5211066742726754</v>
      </c>
      <c r="P36" s="14">
        <f>(Eurostat_Data2009!N130+Eurostat_Data2009!N262)/Eurostat_Data2009!N394</f>
        <v>0.5320782759474858</v>
      </c>
      <c r="Q36" s="14">
        <f>(Eurostat_Data2009!O130+Eurostat_Data2009!O262)/Eurostat_Data2009!O394</f>
        <v>0.5193395159466184</v>
      </c>
      <c r="R36" s="14">
        <f>(Eurostat_Data2009!P130+Eurostat_Data2009!P262)/Eurostat_Data2009!P394</f>
        <v>0.4974128233970754</v>
      </c>
      <c r="S36" s="14">
        <f>(Eurostat_Data2009!Q130+Eurostat_Data2009!Q262)/Eurostat_Data2009!Q394</f>
        <v>0.5380034032898469</v>
      </c>
      <c r="T36" s="14">
        <f>(Eurostat_Data2009!R130+Eurostat_Data2009!R262)/Eurostat_Data2009!R394</f>
        <v>0.5312196700097056</v>
      </c>
      <c r="U36" s="14">
        <f>(Eurostat_Data2009!S130+Eurostat_Data2009!S262)/Eurostat_Data2009!S394</f>
        <v>0.5286069651741293</v>
      </c>
    </row>
    <row r="37" spans="1:21" ht="13.5">
      <c r="A37" s="13" t="s">
        <v>54</v>
      </c>
      <c r="B37" s="13" t="s">
        <v>55</v>
      </c>
      <c r="C37" s="13"/>
      <c r="D37" s="14">
        <f>(Eurostat_Data2009!B131+Eurostat_Data2009!B263)/Eurostat_Data2009!B395</f>
        <v>0.3632361034672537</v>
      </c>
      <c r="E37" s="14">
        <f>(Eurostat_Data2009!C131+Eurostat_Data2009!C263)/Eurostat_Data2009!C395</f>
        <v>0.4094691535150646</v>
      </c>
      <c r="F37" s="14">
        <f>(Eurostat_Data2009!D131+Eurostat_Data2009!D263)/Eurostat_Data2009!D395</f>
        <v>0.333806146572104</v>
      </c>
      <c r="G37" s="14">
        <f>(Eurostat_Data2009!E131+Eurostat_Data2009!E263)/Eurostat_Data2009!E395</f>
        <v>0.31802041722148244</v>
      </c>
      <c r="H37" s="14">
        <f>(Eurostat_Data2009!F131+Eurostat_Data2009!F263)/Eurostat_Data2009!F395</f>
        <v>0.43790849673202614</v>
      </c>
      <c r="I37" s="14">
        <f>(Eurostat_Data2009!G131+Eurostat_Data2009!G263)/Eurostat_Data2009!G395</f>
        <v>0.422279792746114</v>
      </c>
      <c r="J37" s="14">
        <f>(Eurostat_Data2009!H131+Eurostat_Data2009!H263)/Eurostat_Data2009!H395</f>
        <v>0.3700364885168491</v>
      </c>
      <c r="K37" s="14">
        <f>(Eurostat_Data2009!I131+Eurostat_Data2009!I263)/Eurostat_Data2009!I395</f>
        <v>0.31788450756867875</v>
      </c>
      <c r="L37" s="14">
        <f>(Eurostat_Data2009!J131+Eurostat_Data2009!J263)/Eurostat_Data2009!J395</f>
        <v>0.3613389121338912</v>
      </c>
      <c r="M37" s="14">
        <f>(Eurostat_Data2009!K131+Eurostat_Data2009!K263)/Eurostat_Data2009!K395</f>
        <v>0.42694676986258095</v>
      </c>
      <c r="N37" s="14">
        <f>(Eurostat_Data2009!L131+Eurostat_Data2009!L263)/Eurostat_Data2009!L395</f>
        <v>0.459585933068633</v>
      </c>
      <c r="O37" s="14">
        <f>(Eurostat_Data2009!M131+Eurostat_Data2009!M263)/Eurostat_Data2009!M395</f>
        <v>0.37829293993677554</v>
      </c>
      <c r="P37" s="14">
        <f>(Eurostat_Data2009!N131+Eurostat_Data2009!N263)/Eurostat_Data2009!N395</f>
        <v>0.39753830037973026</v>
      </c>
      <c r="Q37" s="14">
        <f>(Eurostat_Data2009!O131+Eurostat_Data2009!O263)/Eurostat_Data2009!O395</f>
        <v>0.40628883917474523</v>
      </c>
      <c r="R37" s="14">
        <f>(Eurostat_Data2009!P131+Eurostat_Data2009!P263)/Eurostat_Data2009!P395</f>
        <v>0.41172906821761784</v>
      </c>
      <c r="S37" s="14">
        <f>(Eurostat_Data2009!Q131+Eurostat_Data2009!Q263)/Eurostat_Data2009!Q395</f>
        <v>0.40730144197756923</v>
      </c>
      <c r="T37" s="14">
        <f>(Eurostat_Data2009!R131+Eurostat_Data2009!R263)/Eurostat_Data2009!R395</f>
        <v>0.4062857142857143</v>
      </c>
      <c r="U37" s="14">
        <f>(Eurostat_Data2009!S131+Eurostat_Data2009!S263)/Eurostat_Data2009!S395</f>
        <v>0.4017247172135737</v>
      </c>
    </row>
    <row r="38" spans="1:20" ht="13.5">
      <c r="A38" s="13"/>
      <c r="B38" s="13"/>
      <c r="C38" s="13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1:21" s="36" customFormat="1" ht="13.5">
      <c r="A39" s="13"/>
      <c r="B39" s="13" t="s">
        <v>66</v>
      </c>
      <c r="C39" s="13"/>
      <c r="D39" s="75">
        <f>D16</f>
        <v>0.47535615484502325</v>
      </c>
      <c r="E39" s="75">
        <f aca="true" t="shared" si="0" ref="E39:U39">E16</f>
        <v>0.46240263630916717</v>
      </c>
      <c r="F39" s="75">
        <f t="shared" si="0"/>
        <v>0.44676782073718585</v>
      </c>
      <c r="G39" s="75">
        <f t="shared" si="0"/>
        <v>0.44343280178236233</v>
      </c>
      <c r="H39" s="75">
        <f t="shared" si="0"/>
        <v>0.4665017943807062</v>
      </c>
      <c r="I39" s="75">
        <f t="shared" si="0"/>
        <v>0.45276116488891627</v>
      </c>
      <c r="J39" s="75">
        <f t="shared" si="0"/>
        <v>0.4672748990855919</v>
      </c>
      <c r="K39" s="75">
        <f t="shared" si="0"/>
        <v>0.4663532059396789</v>
      </c>
      <c r="L39" s="75">
        <f t="shared" si="0"/>
        <v>0.4708626983972044</v>
      </c>
      <c r="M39" s="75">
        <f t="shared" si="0"/>
        <v>0.481382368682621</v>
      </c>
      <c r="N39" s="75">
        <f t="shared" si="0"/>
        <v>0.5834494288102535</v>
      </c>
      <c r="O39" s="75">
        <f t="shared" si="0"/>
        <v>0.49839868868995085</v>
      </c>
      <c r="P39" s="75">
        <f t="shared" si="0"/>
        <v>0.47472643248808755</v>
      </c>
      <c r="Q39" s="75">
        <f t="shared" si="0"/>
        <v>0.44195499352000944</v>
      </c>
      <c r="R39" s="75">
        <f t="shared" si="0"/>
        <v>0.48988906971958773</v>
      </c>
      <c r="S39" s="75">
        <f t="shared" si="0"/>
        <v>0.5214693846763092</v>
      </c>
      <c r="T39" s="75">
        <f t="shared" si="0"/>
        <v>0.5479787507158796</v>
      </c>
      <c r="U39" s="75">
        <f t="shared" si="0"/>
        <v>0.5258062071317594</v>
      </c>
    </row>
    <row r="40" spans="1:21" s="36" customFormat="1" ht="14.25" thickBot="1">
      <c r="A40" s="22"/>
      <c r="B40" s="22" t="s">
        <v>67</v>
      </c>
      <c r="C40" s="22"/>
      <c r="D40" s="23">
        <f>((SUM(Eurostat_Data2009!B100:B131)-Eurostat_Data2009!B110-Eurostat_Data2009!B102-Eurostat_Data2009!B104-Eurostat_Data2009!B113-Eurostat_Data2009!B116-Eurostat_Data2009!B118-Eurostat_Data2009!B119-Eurostat_Data2009!B121-Eurostat_Data2009!B126)+(SUM(Eurostat_Data2009!B232:B263)-Eurostat_Data2009!B242-Eurostat_Data2009!B234-Eurostat_Data2009!B236-Eurostat_Data2009!B245-Eurostat_Data2009!B248-Eurostat_Data2009!B250-Eurostat_Data2009!B251-Eurostat_Data2009!B253-Eurostat_Data2009!B258))/((SUM(Eurostat_Data2009!B364:B395)-Eurostat_Data2009!B374-Eurostat_Data2009!B366-Eurostat_Data2009!B368-Eurostat_Data2009!B377-Eurostat_Data2009!B380-Eurostat_Data2009!B382-Eurostat_Data2009!B383-Eurostat_Data2009!B385-Eurostat_Data2009!B390))</f>
        <v>0.4613399105196742</v>
      </c>
      <c r="E40" s="23">
        <f>((SUM(Eurostat_Data2009!C100:C131)-Eurostat_Data2009!C110-Eurostat_Data2009!C102-Eurostat_Data2009!C104-Eurostat_Data2009!C113-Eurostat_Data2009!C116-Eurostat_Data2009!C118-Eurostat_Data2009!C119-Eurostat_Data2009!C121-Eurostat_Data2009!C126)+(SUM(Eurostat_Data2009!C232:C263)-Eurostat_Data2009!C242-Eurostat_Data2009!C234-Eurostat_Data2009!C236-Eurostat_Data2009!C245-Eurostat_Data2009!C248-Eurostat_Data2009!C250-Eurostat_Data2009!C251-Eurostat_Data2009!C253-Eurostat_Data2009!C258))/((SUM(Eurostat_Data2009!C364:C395)-Eurostat_Data2009!C374-Eurostat_Data2009!C366-Eurostat_Data2009!C368-Eurostat_Data2009!C377-Eurostat_Data2009!C380-Eurostat_Data2009!C382-Eurostat_Data2009!C383-Eurostat_Data2009!C385-Eurostat_Data2009!C390))</f>
        <v>0.44925812662815723</v>
      </c>
      <c r="F40" s="23">
        <f>((SUM(Eurostat_Data2009!D100:D131)-Eurostat_Data2009!D110-Eurostat_Data2009!D102-Eurostat_Data2009!D104-Eurostat_Data2009!D113-Eurostat_Data2009!D116-Eurostat_Data2009!D118-Eurostat_Data2009!D119-Eurostat_Data2009!D121-Eurostat_Data2009!D126)+(SUM(Eurostat_Data2009!D232:D263)-Eurostat_Data2009!D242-Eurostat_Data2009!D234-Eurostat_Data2009!D236-Eurostat_Data2009!D245-Eurostat_Data2009!D248-Eurostat_Data2009!D250-Eurostat_Data2009!D251-Eurostat_Data2009!D253-Eurostat_Data2009!D258))/((SUM(Eurostat_Data2009!D364:D395)-Eurostat_Data2009!D374-Eurostat_Data2009!D366-Eurostat_Data2009!D368-Eurostat_Data2009!D377-Eurostat_Data2009!D380-Eurostat_Data2009!D382-Eurostat_Data2009!D383-Eurostat_Data2009!D385-Eurostat_Data2009!D390))</f>
        <v>0.45175894886910956</v>
      </c>
      <c r="G40" s="23">
        <f>((SUM(Eurostat_Data2009!E100:E131)-Eurostat_Data2009!E110-Eurostat_Data2009!E102-Eurostat_Data2009!E104-Eurostat_Data2009!E113-Eurostat_Data2009!E116-Eurostat_Data2009!E118-Eurostat_Data2009!E119-Eurostat_Data2009!E121-Eurostat_Data2009!E126)+(SUM(Eurostat_Data2009!E232:E263)-Eurostat_Data2009!E242-Eurostat_Data2009!E234-Eurostat_Data2009!E236-Eurostat_Data2009!E245-Eurostat_Data2009!E248-Eurostat_Data2009!E250-Eurostat_Data2009!E251-Eurostat_Data2009!E253-Eurostat_Data2009!E258))/((SUM(Eurostat_Data2009!E364:E395)-Eurostat_Data2009!E374-Eurostat_Data2009!E366-Eurostat_Data2009!E368-Eurostat_Data2009!E377-Eurostat_Data2009!E380-Eurostat_Data2009!E382-Eurostat_Data2009!E383-Eurostat_Data2009!E385-Eurostat_Data2009!E390))</f>
        <v>0.4431408775981524</v>
      </c>
      <c r="H40" s="23">
        <f>((SUM(Eurostat_Data2009!F100:F131)-Eurostat_Data2009!F110-Eurostat_Data2009!F102-Eurostat_Data2009!F104-Eurostat_Data2009!F113-Eurostat_Data2009!F116-Eurostat_Data2009!F118-Eurostat_Data2009!F119-Eurostat_Data2009!F121-Eurostat_Data2009!F126)+(SUM(Eurostat_Data2009!F232:F263)-Eurostat_Data2009!F242-Eurostat_Data2009!F234-Eurostat_Data2009!F236-Eurostat_Data2009!F245-Eurostat_Data2009!F248-Eurostat_Data2009!F250-Eurostat_Data2009!F251-Eurostat_Data2009!F253-Eurostat_Data2009!F258))/((SUM(Eurostat_Data2009!F364:F395)-Eurostat_Data2009!F374-Eurostat_Data2009!F366-Eurostat_Data2009!F368-Eurostat_Data2009!F377-Eurostat_Data2009!F380-Eurostat_Data2009!F382-Eurostat_Data2009!F383-Eurostat_Data2009!F385-Eurostat_Data2009!F390))</f>
        <v>0.45470756739324264</v>
      </c>
      <c r="I40" s="23">
        <f>((SUM(Eurostat_Data2009!G100:G131)-Eurostat_Data2009!G110-Eurostat_Data2009!G102-Eurostat_Data2009!G104-Eurostat_Data2009!G113-Eurostat_Data2009!G116-Eurostat_Data2009!G118-Eurostat_Data2009!G119-Eurostat_Data2009!G121-Eurostat_Data2009!G126)+(SUM(Eurostat_Data2009!G232:G263)-Eurostat_Data2009!G242-Eurostat_Data2009!G234-Eurostat_Data2009!G236-Eurostat_Data2009!G245-Eurostat_Data2009!G248-Eurostat_Data2009!G250-Eurostat_Data2009!G251-Eurostat_Data2009!G253-Eurostat_Data2009!G258))/((SUM(Eurostat_Data2009!G364:G395)-Eurostat_Data2009!G374-Eurostat_Data2009!G366-Eurostat_Data2009!G368-Eurostat_Data2009!G377-Eurostat_Data2009!G380-Eurostat_Data2009!G382-Eurostat_Data2009!G383-Eurostat_Data2009!G385-Eurostat_Data2009!G390))</f>
        <v>0.43055900107500206</v>
      </c>
      <c r="J40" s="23">
        <f>((SUM(Eurostat_Data2009!H100:H131)-Eurostat_Data2009!H110-Eurostat_Data2009!H102-Eurostat_Data2009!H104-Eurostat_Data2009!H113-Eurostat_Data2009!H116-Eurostat_Data2009!H118-Eurostat_Data2009!H119-Eurostat_Data2009!H121-Eurostat_Data2009!H126)+(SUM(Eurostat_Data2009!H232:H263)-Eurostat_Data2009!H242-Eurostat_Data2009!H234-Eurostat_Data2009!H236-Eurostat_Data2009!H245-Eurostat_Data2009!H248-Eurostat_Data2009!H250-Eurostat_Data2009!H251-Eurostat_Data2009!H253-Eurostat_Data2009!H258))/((SUM(Eurostat_Data2009!H364:H395)-Eurostat_Data2009!H374-Eurostat_Data2009!H366-Eurostat_Data2009!H368-Eurostat_Data2009!H377-Eurostat_Data2009!H380-Eurostat_Data2009!H382-Eurostat_Data2009!H383-Eurostat_Data2009!H385-Eurostat_Data2009!H390))</f>
        <v>0.44718426501035197</v>
      </c>
      <c r="K40" s="23">
        <f>((SUM(Eurostat_Data2009!I100:I131)-Eurostat_Data2009!I110-Eurostat_Data2009!I102-Eurostat_Data2009!I104-Eurostat_Data2009!I113-Eurostat_Data2009!I116-Eurostat_Data2009!I118-Eurostat_Data2009!I119-Eurostat_Data2009!I121-Eurostat_Data2009!I126)+(SUM(Eurostat_Data2009!I232:I263)-Eurostat_Data2009!I242-Eurostat_Data2009!I234-Eurostat_Data2009!I236-Eurostat_Data2009!I245-Eurostat_Data2009!I248-Eurostat_Data2009!I250-Eurostat_Data2009!I251-Eurostat_Data2009!I253-Eurostat_Data2009!I258))/((SUM(Eurostat_Data2009!I364:I395)-Eurostat_Data2009!I374-Eurostat_Data2009!I366-Eurostat_Data2009!I368-Eurostat_Data2009!I377-Eurostat_Data2009!I380-Eurostat_Data2009!I382-Eurostat_Data2009!I383-Eurostat_Data2009!I385-Eurostat_Data2009!I390))</f>
        <v>0.46121750083646595</v>
      </c>
      <c r="L40" s="23">
        <f>((SUM(Eurostat_Data2009!J100:J131)-Eurostat_Data2009!J110-Eurostat_Data2009!J102-Eurostat_Data2009!J104-Eurostat_Data2009!J113-Eurostat_Data2009!J116-Eurostat_Data2009!J118-Eurostat_Data2009!J119-Eurostat_Data2009!J121-Eurostat_Data2009!J126)+(SUM(Eurostat_Data2009!J232:J263)-Eurostat_Data2009!J242-Eurostat_Data2009!J234-Eurostat_Data2009!J236-Eurostat_Data2009!J245-Eurostat_Data2009!J248-Eurostat_Data2009!J250-Eurostat_Data2009!J251-Eurostat_Data2009!J253-Eurostat_Data2009!J258))/((SUM(Eurostat_Data2009!J364:J395)-Eurostat_Data2009!J374-Eurostat_Data2009!J366-Eurostat_Data2009!J368-Eurostat_Data2009!J377-Eurostat_Data2009!J380-Eurostat_Data2009!J382-Eurostat_Data2009!J383-Eurostat_Data2009!J385-Eurostat_Data2009!J390))</f>
        <v>0.4632261936016202</v>
      </c>
      <c r="M40" s="23">
        <f>((SUM(Eurostat_Data2009!K100:K131)-Eurostat_Data2009!K110-Eurostat_Data2009!K102-Eurostat_Data2009!K104-Eurostat_Data2009!K113-Eurostat_Data2009!K116-Eurostat_Data2009!K118-Eurostat_Data2009!K119-Eurostat_Data2009!K121-Eurostat_Data2009!K126)+(SUM(Eurostat_Data2009!K232:K263)-Eurostat_Data2009!K242-Eurostat_Data2009!K234-Eurostat_Data2009!K236-Eurostat_Data2009!K245-Eurostat_Data2009!K248-Eurostat_Data2009!K250-Eurostat_Data2009!K251-Eurostat_Data2009!K253-Eurostat_Data2009!K258))/((SUM(Eurostat_Data2009!K364:K395)-Eurostat_Data2009!K374-Eurostat_Data2009!K366-Eurostat_Data2009!K368-Eurostat_Data2009!K377-Eurostat_Data2009!K380-Eurostat_Data2009!K382-Eurostat_Data2009!K383-Eurostat_Data2009!K385-Eurostat_Data2009!K390))</f>
        <v>0.4734816004086771</v>
      </c>
      <c r="N40" s="23">
        <f>((SUM(Eurostat_Data2009!L100:L131)-Eurostat_Data2009!L110-Eurostat_Data2009!L102-Eurostat_Data2009!L104-Eurostat_Data2009!L113-Eurostat_Data2009!L116-Eurostat_Data2009!L118-Eurostat_Data2009!L119-Eurostat_Data2009!L121-Eurostat_Data2009!L126)+(SUM(Eurostat_Data2009!L232:L263)-Eurostat_Data2009!L242-Eurostat_Data2009!L234-Eurostat_Data2009!L236-Eurostat_Data2009!L245-Eurostat_Data2009!L248-Eurostat_Data2009!L250-Eurostat_Data2009!L251-Eurostat_Data2009!L253-Eurostat_Data2009!L258))/((SUM(Eurostat_Data2009!L364:L395)-Eurostat_Data2009!L374-Eurostat_Data2009!L366-Eurostat_Data2009!L368-Eurostat_Data2009!L377-Eurostat_Data2009!L380-Eurostat_Data2009!L382-Eurostat_Data2009!L383-Eurostat_Data2009!L385-Eurostat_Data2009!L390))</f>
        <v>0.5817378149671442</v>
      </c>
      <c r="O40" s="23">
        <f>((SUM(Eurostat_Data2009!M100:M131)-Eurostat_Data2009!M110-Eurostat_Data2009!M102-Eurostat_Data2009!M104-Eurostat_Data2009!M113-Eurostat_Data2009!M116-Eurostat_Data2009!M118-Eurostat_Data2009!M119-Eurostat_Data2009!M121-Eurostat_Data2009!M126)+(SUM(Eurostat_Data2009!M232:M263)-Eurostat_Data2009!M242-Eurostat_Data2009!M234-Eurostat_Data2009!M236-Eurostat_Data2009!M245-Eurostat_Data2009!M248-Eurostat_Data2009!M250-Eurostat_Data2009!M251-Eurostat_Data2009!M253-Eurostat_Data2009!M258))/((SUM(Eurostat_Data2009!M364:M395)-Eurostat_Data2009!M374-Eurostat_Data2009!M366-Eurostat_Data2009!M368-Eurostat_Data2009!M377-Eurostat_Data2009!M380-Eurostat_Data2009!M382-Eurostat_Data2009!M383-Eurostat_Data2009!M385-Eurostat_Data2009!M390))</f>
        <v>0.5017751202877564</v>
      </c>
      <c r="P40" s="23">
        <f>((SUM(Eurostat_Data2009!N100:N131)-Eurostat_Data2009!N110-Eurostat_Data2009!N102-Eurostat_Data2009!N104-Eurostat_Data2009!N113-Eurostat_Data2009!N116-Eurostat_Data2009!N118-Eurostat_Data2009!N119-Eurostat_Data2009!N121-Eurostat_Data2009!N126)+(SUM(Eurostat_Data2009!N232:N263)-Eurostat_Data2009!N242-Eurostat_Data2009!N234-Eurostat_Data2009!N236-Eurostat_Data2009!N245-Eurostat_Data2009!N248-Eurostat_Data2009!N250-Eurostat_Data2009!N251-Eurostat_Data2009!N253-Eurostat_Data2009!N258))/((SUM(Eurostat_Data2009!N364:N395)-Eurostat_Data2009!N374-Eurostat_Data2009!N366-Eurostat_Data2009!N368-Eurostat_Data2009!N377-Eurostat_Data2009!N380-Eurostat_Data2009!N382-Eurostat_Data2009!N383-Eurostat_Data2009!N385-Eurostat_Data2009!N390))</f>
        <v>0.4813612472947308</v>
      </c>
      <c r="Q40" s="23">
        <f>((SUM(Eurostat_Data2009!O100:O131)-Eurostat_Data2009!O110-Eurostat_Data2009!O102-Eurostat_Data2009!O104-Eurostat_Data2009!O113-Eurostat_Data2009!O116-Eurostat_Data2009!O118-Eurostat_Data2009!O119-Eurostat_Data2009!O121-Eurostat_Data2009!O126)+(SUM(Eurostat_Data2009!O232:O263)-Eurostat_Data2009!O242-Eurostat_Data2009!O234-Eurostat_Data2009!O236-Eurostat_Data2009!O245-Eurostat_Data2009!O248-Eurostat_Data2009!O250-Eurostat_Data2009!O251-Eurostat_Data2009!O253-Eurostat_Data2009!O258))/((SUM(Eurostat_Data2009!O364:O395)-Eurostat_Data2009!O374-Eurostat_Data2009!O366-Eurostat_Data2009!O368-Eurostat_Data2009!O377-Eurostat_Data2009!O380-Eurostat_Data2009!O382-Eurostat_Data2009!O383-Eurostat_Data2009!O385-Eurostat_Data2009!O390))</f>
        <v>0.4490993874005669</v>
      </c>
      <c r="R40" s="23">
        <f>((SUM(Eurostat_Data2009!P100:P131)-Eurostat_Data2009!P110-Eurostat_Data2009!P102-Eurostat_Data2009!P104-Eurostat_Data2009!P113-Eurostat_Data2009!P116-Eurostat_Data2009!P118-Eurostat_Data2009!P119-Eurostat_Data2009!P121-Eurostat_Data2009!P126)+(SUM(Eurostat_Data2009!P232:P263)-Eurostat_Data2009!P242-Eurostat_Data2009!P234-Eurostat_Data2009!P236-Eurostat_Data2009!P245-Eurostat_Data2009!P248-Eurostat_Data2009!P250-Eurostat_Data2009!P251-Eurostat_Data2009!P253-Eurostat_Data2009!P258))/((SUM(Eurostat_Data2009!P364:P395)-Eurostat_Data2009!P374-Eurostat_Data2009!P366-Eurostat_Data2009!P368-Eurostat_Data2009!P377-Eurostat_Data2009!P380-Eurostat_Data2009!P382-Eurostat_Data2009!P383-Eurostat_Data2009!P385-Eurostat_Data2009!P390))</f>
        <v>0.49217999126256007</v>
      </c>
      <c r="S40" s="23">
        <f>((SUM(Eurostat_Data2009!Q100:Q131)-Eurostat_Data2009!Q110-Eurostat_Data2009!Q102-Eurostat_Data2009!Q104-Eurostat_Data2009!Q113-Eurostat_Data2009!Q116-Eurostat_Data2009!Q118-Eurostat_Data2009!Q119-Eurostat_Data2009!Q121-Eurostat_Data2009!Q126)+(SUM(Eurostat_Data2009!Q232:Q263)-Eurostat_Data2009!Q242-Eurostat_Data2009!Q234-Eurostat_Data2009!Q236-Eurostat_Data2009!Q245-Eurostat_Data2009!Q248-Eurostat_Data2009!Q250-Eurostat_Data2009!Q251-Eurostat_Data2009!Q253-Eurostat_Data2009!Q258))/((SUM(Eurostat_Data2009!Q364:Q395)-Eurostat_Data2009!Q374-Eurostat_Data2009!Q366-Eurostat_Data2009!Q368-Eurostat_Data2009!Q377-Eurostat_Data2009!Q380-Eurostat_Data2009!Q382-Eurostat_Data2009!Q383-Eurostat_Data2009!Q385-Eurostat_Data2009!Q390))</f>
        <v>0.523868202518082</v>
      </c>
      <c r="T40" s="23">
        <f>((SUM(Eurostat_Data2009!R100:R131)-Eurostat_Data2009!R110-Eurostat_Data2009!R102-Eurostat_Data2009!R104-Eurostat_Data2009!R113-Eurostat_Data2009!R116-Eurostat_Data2009!R118-Eurostat_Data2009!R119-Eurostat_Data2009!R121-Eurostat_Data2009!R126)+(SUM(Eurostat_Data2009!R232:R263)-Eurostat_Data2009!R242-Eurostat_Data2009!R234-Eurostat_Data2009!R236-Eurostat_Data2009!R245-Eurostat_Data2009!R248-Eurostat_Data2009!R250-Eurostat_Data2009!R251-Eurostat_Data2009!R253-Eurostat_Data2009!R258))/((SUM(Eurostat_Data2009!R364:R395)-Eurostat_Data2009!R374-Eurostat_Data2009!R366-Eurostat_Data2009!R368-Eurostat_Data2009!R377-Eurostat_Data2009!R380-Eurostat_Data2009!R382-Eurostat_Data2009!R383-Eurostat_Data2009!R385-Eurostat_Data2009!R390))</f>
        <v>0.5490074324960015</v>
      </c>
      <c r="U40" s="23">
        <f>((SUM(Eurostat_Data2009!S100:S131)-Eurostat_Data2009!S110-Eurostat_Data2009!S102-Eurostat_Data2009!S104-Eurostat_Data2009!S113-Eurostat_Data2009!S116-Eurostat_Data2009!S118-Eurostat_Data2009!S119-Eurostat_Data2009!S121-Eurostat_Data2009!S126)+(SUM(Eurostat_Data2009!S232:S263)-Eurostat_Data2009!S242-Eurostat_Data2009!S234-Eurostat_Data2009!S236-Eurostat_Data2009!S245-Eurostat_Data2009!S248-Eurostat_Data2009!S250-Eurostat_Data2009!S251-Eurostat_Data2009!S253-Eurostat_Data2009!S258))/((SUM(Eurostat_Data2009!S364:S395)-Eurostat_Data2009!S374-Eurostat_Data2009!S366-Eurostat_Data2009!S368-Eurostat_Data2009!S377-Eurostat_Data2009!S380-Eurostat_Data2009!S382-Eurostat_Data2009!S383-Eurostat_Data2009!S385-Eurostat_Data2009!S390))</f>
        <v>0.5263718027345864</v>
      </c>
    </row>
    <row r="41" ht="14.25" thickBot="1"/>
    <row r="42" spans="2:6" ht="13.5">
      <c r="B42" s="24"/>
      <c r="C42" s="24"/>
      <c r="D42" s="12">
        <v>1990</v>
      </c>
      <c r="E42" s="12">
        <v>2007</v>
      </c>
      <c r="F42" s="12" t="s">
        <v>68</v>
      </c>
    </row>
    <row r="43" spans="2:16" ht="13.5">
      <c r="B43" s="13" t="str">
        <f>B6</f>
        <v>Austria</v>
      </c>
      <c r="C43" s="25"/>
      <c r="D43" s="21">
        <f>D6</f>
        <v>0.48055832502492524</v>
      </c>
      <c r="E43" s="21">
        <f>U6</f>
        <v>0.569718309859155</v>
      </c>
      <c r="F43" s="26">
        <f>E43-D43</f>
        <v>0.08915998483422971</v>
      </c>
      <c r="N43" s="15"/>
      <c r="O43" s="15"/>
      <c r="P43" s="15"/>
    </row>
    <row r="44" spans="2:16" ht="13.5">
      <c r="B44" s="11" t="str">
        <f>B7</f>
        <v>Belgium</v>
      </c>
      <c r="C44" s="37"/>
      <c r="D44" s="21">
        <f aca="true" t="shared" si="1" ref="D44:D77">D7</f>
        <v>0.33090379008746357</v>
      </c>
      <c r="E44" s="21">
        <f aca="true" t="shared" si="2" ref="E44:E77">U7</f>
        <v>0.4375</v>
      </c>
      <c r="F44" s="26">
        <f aca="true" t="shared" si="3" ref="F44:F77">E44-D44</f>
        <v>0.10659620991253643</v>
      </c>
      <c r="N44" s="15"/>
      <c r="O44" s="15"/>
      <c r="P44" s="15"/>
    </row>
    <row r="45" spans="2:16" ht="13.5">
      <c r="B45" s="18" t="str">
        <f>B8</f>
        <v>Bulgaria</v>
      </c>
      <c r="C45" s="27"/>
      <c r="D45" s="28">
        <f t="shared" si="1"/>
        <v>2.372093023255814</v>
      </c>
      <c r="E45" s="28">
        <f t="shared" si="2"/>
        <v>0.47246376811594204</v>
      </c>
      <c r="F45" s="29">
        <f t="shared" si="3"/>
        <v>-1.8996292551398721</v>
      </c>
      <c r="N45" s="15"/>
      <c r="O45" s="15"/>
      <c r="P45" s="15"/>
    </row>
    <row r="46" spans="2:16" ht="13.5">
      <c r="B46" s="13" t="str">
        <f aca="true" t="shared" si="4" ref="B46:B74">B9</f>
        <v>Switzerland</v>
      </c>
      <c r="C46" s="25"/>
      <c r="D46" s="21">
        <f t="shared" si="1"/>
        <v>0.6827195467422096</v>
      </c>
      <c r="E46" s="21">
        <f t="shared" si="2"/>
        <v>0.747887323943662</v>
      </c>
      <c r="F46" s="26">
        <f t="shared" si="3"/>
        <v>0.06516777720145239</v>
      </c>
      <c r="N46" s="15"/>
      <c r="O46" s="15"/>
      <c r="P46" s="15"/>
    </row>
    <row r="47" spans="2:16" ht="13.5">
      <c r="B47" s="18" t="str">
        <f t="shared" si="4"/>
        <v>Cyprus</v>
      </c>
      <c r="C47" s="27"/>
      <c r="D47" s="28">
        <f t="shared" si="1"/>
        <v>0</v>
      </c>
      <c r="E47" s="28">
        <f t="shared" si="2"/>
        <v>0</v>
      </c>
      <c r="F47" s="29">
        <f t="shared" si="3"/>
        <v>0</v>
      </c>
      <c r="N47" s="15"/>
      <c r="O47" s="15"/>
      <c r="P47" s="15"/>
    </row>
    <row r="48" spans="2:16" ht="13.5">
      <c r="B48" s="13" t="str">
        <f t="shared" si="4"/>
        <v>Czech Republic</v>
      </c>
      <c r="C48" s="25"/>
      <c r="D48" s="21">
        <f t="shared" si="1"/>
        <v>0.7597477064220184</v>
      </c>
      <c r="E48" s="21">
        <f t="shared" si="2"/>
        <v>0.570180229382851</v>
      </c>
      <c r="F48" s="26">
        <f t="shared" si="3"/>
        <v>-0.18956747703916743</v>
      </c>
      <c r="N48" s="15"/>
      <c r="O48" s="15"/>
      <c r="P48" s="15"/>
    </row>
    <row r="49" spans="2:16" ht="13.5">
      <c r="B49" s="13" t="str">
        <f t="shared" si="4"/>
        <v>Germany</v>
      </c>
      <c r="C49" s="25"/>
      <c r="D49" s="21">
        <f t="shared" si="1"/>
        <v>0.3501766784452297</v>
      </c>
      <c r="E49" s="21">
        <f t="shared" si="2"/>
        <v>0.3203185566283741</v>
      </c>
      <c r="F49" s="26">
        <f t="shared" si="3"/>
        <v>-0.0298581218168556</v>
      </c>
      <c r="N49" s="15"/>
      <c r="O49" s="15"/>
      <c r="P49" s="15"/>
    </row>
    <row r="50" spans="2:16" ht="13.5">
      <c r="B50" s="13" t="str">
        <f t="shared" si="4"/>
        <v>Denmark</v>
      </c>
      <c r="C50" s="37"/>
      <c r="D50" s="21">
        <f t="shared" si="1"/>
        <v>0.4652777777777778</v>
      </c>
      <c r="E50" s="21">
        <f t="shared" si="2"/>
        <v>0.7237977805178791</v>
      </c>
      <c r="F50" s="26">
        <f t="shared" si="3"/>
        <v>0.25852000274010134</v>
      </c>
      <c r="N50" s="15"/>
      <c r="O50" s="15"/>
      <c r="P50" s="15"/>
    </row>
    <row r="51" spans="2:16" ht="13.5">
      <c r="B51" s="13" t="str">
        <f t="shared" si="4"/>
        <v>Estonia</v>
      </c>
      <c r="C51" s="25"/>
      <c r="D51" s="21">
        <f t="shared" si="1"/>
        <v>0.5</v>
      </c>
      <c r="E51" s="21">
        <f t="shared" si="2"/>
        <v>0.5161290322580645</v>
      </c>
      <c r="F51" s="26">
        <f t="shared" si="3"/>
        <v>0.016129032258064502</v>
      </c>
      <c r="N51" s="15"/>
      <c r="O51" s="15"/>
      <c r="P51" s="15"/>
    </row>
    <row r="52" spans="2:16" ht="13.5">
      <c r="B52" s="13" t="str">
        <f t="shared" si="4"/>
        <v>Spain</v>
      </c>
      <c r="C52" s="25"/>
      <c r="D52" s="21">
        <f t="shared" si="1"/>
        <v>0.3960546282245827</v>
      </c>
      <c r="E52" s="21">
        <f t="shared" si="2"/>
        <v>0.5866261398176292</v>
      </c>
      <c r="F52" s="26">
        <f t="shared" si="3"/>
        <v>0.19057151159304653</v>
      </c>
      <c r="N52" s="15"/>
      <c r="O52" s="15"/>
      <c r="P52" s="15"/>
    </row>
    <row r="53" spans="2:16" ht="13.5">
      <c r="B53" s="13" t="str">
        <f t="shared" si="4"/>
        <v>European Union (27 countries)</v>
      </c>
      <c r="C53" s="25"/>
      <c r="D53" s="21">
        <f t="shared" si="1"/>
        <v>0.47535615484502325</v>
      </c>
      <c r="E53" s="21">
        <f t="shared" si="2"/>
        <v>0.5258062071317594</v>
      </c>
      <c r="F53" s="26">
        <f t="shared" si="3"/>
        <v>0.05045005228673616</v>
      </c>
      <c r="N53" s="15"/>
      <c r="O53" s="15"/>
      <c r="P53" s="15"/>
    </row>
    <row r="54" spans="2:15" ht="13.5">
      <c r="B54" s="13" t="str">
        <f t="shared" si="4"/>
        <v>Finland</v>
      </c>
      <c r="C54" s="37"/>
      <c r="D54" s="21">
        <f t="shared" si="1"/>
        <v>0.5637735849056604</v>
      </c>
      <c r="E54" s="21">
        <f t="shared" si="2"/>
        <v>0.7524154589371981</v>
      </c>
      <c r="F54" s="26">
        <f t="shared" si="3"/>
        <v>0.18864187403153765</v>
      </c>
      <c r="N54" s="15"/>
      <c r="O54" s="15"/>
    </row>
    <row r="55" spans="2:15" ht="13.5">
      <c r="B55" s="13" t="str">
        <f t="shared" si="4"/>
        <v>France</v>
      </c>
      <c r="C55" s="25"/>
      <c r="D55" s="21">
        <f t="shared" si="1"/>
        <v>0.38200085506626763</v>
      </c>
      <c r="E55" s="21">
        <f t="shared" si="2"/>
        <v>0.6717638691322901</v>
      </c>
      <c r="F55" s="26">
        <f t="shared" si="3"/>
        <v>0.2897630140660225</v>
      </c>
      <c r="N55" s="15"/>
      <c r="O55" s="15"/>
    </row>
    <row r="56" spans="2:15" ht="13.5">
      <c r="B56" s="18" t="str">
        <f t="shared" si="4"/>
        <v>Greece</v>
      </c>
      <c r="C56" s="37"/>
      <c r="D56" s="21">
        <f t="shared" si="1"/>
        <v>1.4423076923076923</v>
      </c>
      <c r="E56" s="21">
        <f t="shared" si="2"/>
        <v>1.1</v>
      </c>
      <c r="F56" s="26">
        <f t="shared" si="3"/>
        <v>-0.3423076923076922</v>
      </c>
      <c r="N56" s="15"/>
      <c r="O56" s="15"/>
    </row>
    <row r="57" spans="2:15" ht="13.5">
      <c r="B57" s="13" t="str">
        <f t="shared" si="4"/>
        <v>Hungary</v>
      </c>
      <c r="C57" s="37"/>
      <c r="D57" s="21">
        <f t="shared" si="1"/>
        <v>0.703862660944206</v>
      </c>
      <c r="E57" s="21">
        <f t="shared" si="2"/>
        <v>0.717391304347826</v>
      </c>
      <c r="F57" s="26">
        <f t="shared" si="3"/>
        <v>0.013528643403620033</v>
      </c>
      <c r="N57" s="15"/>
      <c r="O57" s="15"/>
    </row>
    <row r="58" spans="2:15" ht="13.5">
      <c r="B58" s="13" t="str">
        <f t="shared" si="4"/>
        <v>Ireland</v>
      </c>
      <c r="C58" s="25"/>
      <c r="D58" s="21">
        <f t="shared" si="1"/>
        <v>0.375</v>
      </c>
      <c r="E58" s="21">
        <f t="shared" si="2"/>
        <v>0.6254980079681275</v>
      </c>
      <c r="F58" s="26">
        <f t="shared" si="3"/>
        <v>0.2504980079681275</v>
      </c>
      <c r="N58" s="15"/>
      <c r="O58" s="15"/>
    </row>
    <row r="59" spans="2:15" ht="13.5">
      <c r="B59" s="18" t="str">
        <f t="shared" si="4"/>
        <v>Iceland</v>
      </c>
      <c r="C59" s="37"/>
      <c r="D59" s="21">
        <f t="shared" si="1"/>
        <v>0</v>
      </c>
      <c r="E59" s="21">
        <f t="shared" si="2"/>
        <v>0</v>
      </c>
      <c r="F59" s="26">
        <f t="shared" si="3"/>
        <v>0</v>
      </c>
      <c r="N59" s="15"/>
      <c r="O59" s="15"/>
    </row>
    <row r="60" spans="2:15" ht="13.5">
      <c r="B60" s="13" t="str">
        <f t="shared" si="4"/>
        <v>Italy</v>
      </c>
      <c r="C60" s="25"/>
      <c r="D60" s="21">
        <f t="shared" si="1"/>
        <v>0.463130659767141</v>
      </c>
      <c r="E60" s="21">
        <f t="shared" si="2"/>
        <v>0.7366255144032922</v>
      </c>
      <c r="F60" s="26">
        <f t="shared" si="3"/>
        <v>0.27349485463615114</v>
      </c>
      <c r="N60" s="15"/>
      <c r="O60" s="15"/>
    </row>
    <row r="61" spans="2:15" ht="13.5">
      <c r="B61" s="18" t="str">
        <f t="shared" si="4"/>
        <v>Lithuania</v>
      </c>
      <c r="C61" s="25"/>
      <c r="D61" s="21">
        <f t="shared" si="1"/>
        <v>1.206896551724138</v>
      </c>
      <c r="E61" s="21">
        <f t="shared" si="2"/>
        <v>8.173913043478262</v>
      </c>
      <c r="F61" s="26">
        <f t="shared" si="3"/>
        <v>6.967016491754124</v>
      </c>
      <c r="N61" s="15"/>
      <c r="O61" s="15"/>
    </row>
    <row r="62" spans="2:15" ht="13.5">
      <c r="B62" s="18" t="str">
        <f t="shared" si="4"/>
        <v>Luxembourg</v>
      </c>
      <c r="C62" s="25"/>
      <c r="D62" s="21">
        <f t="shared" si="1"/>
        <v>0.2857142857142857</v>
      </c>
      <c r="E62" s="21">
        <f t="shared" si="2"/>
        <v>0.9090909090909091</v>
      </c>
      <c r="F62" s="26">
        <f t="shared" si="3"/>
        <v>0.6233766233766234</v>
      </c>
      <c r="N62" s="15"/>
      <c r="O62" s="15"/>
    </row>
    <row r="63" spans="2:15" ht="13.5">
      <c r="B63" s="13" t="str">
        <f t="shared" si="4"/>
        <v>Latvia</v>
      </c>
      <c r="C63" s="25"/>
      <c r="D63" s="21">
        <f t="shared" si="1"/>
        <v>0.8045112781954887</v>
      </c>
      <c r="E63" s="21">
        <f t="shared" si="2"/>
        <v>0.8947368421052632</v>
      </c>
      <c r="F63" s="26">
        <f t="shared" si="3"/>
        <v>0.09022556390977443</v>
      </c>
      <c r="N63" s="15"/>
      <c r="O63" s="15"/>
    </row>
    <row r="64" spans="2:15" ht="13.5">
      <c r="B64" s="18" t="str">
        <f t="shared" si="4"/>
        <v>Malta</v>
      </c>
      <c r="C64" s="37"/>
      <c r="D64" s="21">
        <f t="shared" si="1"/>
        <v>0</v>
      </c>
      <c r="E64" s="21">
        <f t="shared" si="2"/>
        <v>0</v>
      </c>
      <c r="F64" s="26">
        <f t="shared" si="3"/>
        <v>0</v>
      </c>
      <c r="N64" s="15"/>
      <c r="O64" s="15"/>
    </row>
    <row r="65" spans="2:15" ht="13.5">
      <c r="B65" s="13" t="str">
        <f t="shared" si="4"/>
        <v>Netherlands</v>
      </c>
      <c r="C65" s="25"/>
      <c r="D65" s="21">
        <f t="shared" si="1"/>
        <v>0.39304347826086955</v>
      </c>
      <c r="E65" s="21">
        <f t="shared" si="2"/>
        <v>0.5965982028241335</v>
      </c>
      <c r="F65" s="26">
        <f t="shared" si="3"/>
        <v>0.2035547245632639</v>
      </c>
      <c r="N65" s="15"/>
      <c r="O65" s="15"/>
    </row>
    <row r="66" spans="2:15" ht="13.5">
      <c r="B66" s="13" t="str">
        <f t="shared" si="4"/>
        <v>Norway</v>
      </c>
      <c r="C66" s="25"/>
      <c r="D66" s="21">
        <f t="shared" si="1"/>
        <v>0</v>
      </c>
      <c r="E66" s="21">
        <f t="shared" si="2"/>
        <v>0.8470588235294118</v>
      </c>
      <c r="F66" s="26">
        <f t="shared" si="3"/>
        <v>0.8470588235294118</v>
      </c>
      <c r="N66" s="15"/>
      <c r="O66" s="15"/>
    </row>
    <row r="67" spans="2:15" ht="13.5">
      <c r="B67" s="13" t="str">
        <f t="shared" si="4"/>
        <v>Poland</v>
      </c>
      <c r="C67" s="25"/>
      <c r="D67" s="21">
        <f t="shared" si="1"/>
        <v>0.778310715956949</v>
      </c>
      <c r="E67" s="21">
        <f t="shared" si="2"/>
        <v>0.7442605445808863</v>
      </c>
      <c r="F67" s="26">
        <f t="shared" si="3"/>
        <v>-0.0340501713760627</v>
      </c>
      <c r="N67" s="15"/>
      <c r="O67" s="15"/>
    </row>
    <row r="68" spans="2:15" ht="13.5">
      <c r="B68" s="13" t="str">
        <f t="shared" si="4"/>
        <v>Portugal</v>
      </c>
      <c r="C68" s="25"/>
      <c r="D68" s="21">
        <f t="shared" si="1"/>
        <v>0.40878378378378377</v>
      </c>
      <c r="E68" s="21">
        <f t="shared" si="2"/>
        <v>0.6239882266372333</v>
      </c>
      <c r="F68" s="26">
        <f t="shared" si="3"/>
        <v>0.21520444285344953</v>
      </c>
      <c r="N68" s="15"/>
      <c r="O68" s="15"/>
    </row>
    <row r="69" spans="2:15" ht="13.5">
      <c r="B69" s="18" t="str">
        <f t="shared" si="4"/>
        <v>Romania</v>
      </c>
      <c r="C69" s="25"/>
      <c r="D69" s="21">
        <f t="shared" si="1"/>
        <v>0.08799497171590195</v>
      </c>
      <c r="E69" s="21">
        <f t="shared" si="2"/>
        <v>0.4268142681426814</v>
      </c>
      <c r="F69" s="26">
        <f t="shared" si="3"/>
        <v>0.33881929642677944</v>
      </c>
      <c r="N69" s="15"/>
      <c r="O69" s="15"/>
    </row>
    <row r="70" spans="2:15" ht="13.5">
      <c r="B70" s="13" t="str">
        <f t="shared" si="4"/>
        <v>Sweden</v>
      </c>
      <c r="C70" s="25"/>
      <c r="D70" s="21">
        <f t="shared" si="1"/>
        <v>0.8166089965397924</v>
      </c>
      <c r="E70" s="21">
        <f t="shared" si="2"/>
        <v>0.8152173913043478</v>
      </c>
      <c r="F70" s="26">
        <f t="shared" si="3"/>
        <v>-0.0013916052354445707</v>
      </c>
      <c r="N70" s="15"/>
      <c r="O70" s="15"/>
    </row>
    <row r="71" spans="2:15" ht="13.5">
      <c r="B71" s="13" t="str">
        <f t="shared" si="4"/>
        <v>Slovenia</v>
      </c>
      <c r="C71" s="37"/>
      <c r="D71" s="21">
        <f t="shared" si="1"/>
        <v>0.49295774647887325</v>
      </c>
      <c r="E71" s="21">
        <f t="shared" si="2"/>
        <v>0.6382978723404256</v>
      </c>
      <c r="F71" s="26">
        <f t="shared" si="3"/>
        <v>0.14534012586155232</v>
      </c>
      <c r="N71" s="15"/>
      <c r="O71" s="15"/>
    </row>
    <row r="72" spans="2:15" ht="13.5">
      <c r="B72" s="13" t="str">
        <f t="shared" si="4"/>
        <v>Slovakia</v>
      </c>
      <c r="C72" s="25"/>
      <c r="D72" s="21">
        <f t="shared" si="1"/>
        <v>0.18223234624145787</v>
      </c>
      <c r="E72" s="21">
        <f t="shared" si="2"/>
        <v>0.6987951807228916</v>
      </c>
      <c r="F72" s="26">
        <f t="shared" si="3"/>
        <v>0.5165628344814337</v>
      </c>
      <c r="N72" s="15"/>
      <c r="O72" s="15"/>
    </row>
    <row r="73" spans="2:15" ht="13.5">
      <c r="B73" s="13" t="str">
        <f t="shared" si="4"/>
        <v>Turkey</v>
      </c>
      <c r="C73" s="25"/>
      <c r="D73" s="21">
        <f t="shared" si="1"/>
        <v>0.23645320197044334</v>
      </c>
      <c r="E73" s="21">
        <f t="shared" si="2"/>
        <v>0.5286069651741293</v>
      </c>
      <c r="F73" s="26">
        <f t="shared" si="3"/>
        <v>0.29215376320368597</v>
      </c>
      <c r="N73" s="15"/>
      <c r="O73" s="15"/>
    </row>
    <row r="74" spans="2:15" ht="13.5">
      <c r="B74" s="13" t="str">
        <f t="shared" si="4"/>
        <v>United Kingdom</v>
      </c>
      <c r="C74" s="25"/>
      <c r="D74" s="21">
        <f t="shared" si="1"/>
        <v>0.3632361034672537</v>
      </c>
      <c r="E74" s="21">
        <f t="shared" si="2"/>
        <v>0.4017247172135737</v>
      </c>
      <c r="F74" s="26">
        <f t="shared" si="3"/>
        <v>0.03848861374632001</v>
      </c>
      <c r="N74" s="15"/>
      <c r="O74" s="15"/>
    </row>
    <row r="75" spans="2:15" ht="13.5">
      <c r="B75" s="13"/>
      <c r="C75" s="25"/>
      <c r="D75" s="21"/>
      <c r="E75" s="21"/>
      <c r="F75" s="26"/>
      <c r="N75" s="15"/>
      <c r="O75" s="15"/>
    </row>
    <row r="76" spans="2:15" ht="13.5">
      <c r="B76" s="13" t="s">
        <v>66</v>
      </c>
      <c r="C76" s="25"/>
      <c r="D76" s="21">
        <f t="shared" si="1"/>
        <v>0.47535615484502325</v>
      </c>
      <c r="E76" s="21">
        <f t="shared" si="2"/>
        <v>0.5258062071317594</v>
      </c>
      <c r="F76" s="26">
        <f t="shared" si="3"/>
        <v>0.05045005228673616</v>
      </c>
      <c r="N76" s="15"/>
      <c r="O76" s="15"/>
    </row>
    <row r="77" spans="2:15" ht="14.25" thickBot="1">
      <c r="B77" s="22" t="s">
        <v>67</v>
      </c>
      <c r="C77" s="31"/>
      <c r="D77" s="32">
        <f t="shared" si="1"/>
        <v>0.4613399105196742</v>
      </c>
      <c r="E77" s="32">
        <f t="shared" si="2"/>
        <v>0.5263718027345864</v>
      </c>
      <c r="F77" s="33">
        <f t="shared" si="3"/>
        <v>0.06503189221491218</v>
      </c>
      <c r="N77" s="15"/>
      <c r="O77" s="15"/>
    </row>
    <row r="78" ht="14.25" thickBot="1"/>
    <row r="79" spans="2:5" ht="13.5">
      <c r="B79" s="24"/>
      <c r="C79" s="12">
        <v>1990</v>
      </c>
      <c r="D79" s="12">
        <v>2007</v>
      </c>
      <c r="E79" s="12" t="s">
        <v>68</v>
      </c>
    </row>
    <row r="80" spans="2:5" ht="13.5">
      <c r="B80" s="25" t="s">
        <v>61</v>
      </c>
      <c r="C80" s="21">
        <v>0</v>
      </c>
      <c r="D80" s="21">
        <v>0.8470588235294118</v>
      </c>
      <c r="E80" s="26">
        <v>0.8470588235294118</v>
      </c>
    </row>
    <row r="81" spans="2:5" ht="13.5">
      <c r="B81" s="11" t="s">
        <v>49</v>
      </c>
      <c r="C81" s="49">
        <v>0.18223234624145787</v>
      </c>
      <c r="D81" s="49">
        <v>0.6987951807228916</v>
      </c>
      <c r="E81" s="49">
        <v>0.5165628344814337</v>
      </c>
    </row>
    <row r="82" spans="2:5" ht="13.5">
      <c r="B82" s="11" t="s">
        <v>57</v>
      </c>
      <c r="C82" s="49">
        <v>0.23645320197044334</v>
      </c>
      <c r="D82" s="49">
        <v>0.5286069651741293</v>
      </c>
      <c r="E82" s="49">
        <v>0.29215376320368597</v>
      </c>
    </row>
    <row r="83" spans="2:5" ht="13.5">
      <c r="B83" s="25" t="s">
        <v>22</v>
      </c>
      <c r="C83" s="14">
        <v>0.38200085506626763</v>
      </c>
      <c r="D83" s="14">
        <v>0.6717638691322901</v>
      </c>
      <c r="E83" s="26">
        <v>0.2897630140660225</v>
      </c>
    </row>
    <row r="84" spans="2:5" ht="13.5">
      <c r="B84" s="25" t="s">
        <v>24</v>
      </c>
      <c r="C84" s="21">
        <v>0.463130659767141</v>
      </c>
      <c r="D84" s="14">
        <v>0.7366255144032922</v>
      </c>
      <c r="E84" s="26">
        <v>0.27349485463615114</v>
      </c>
    </row>
    <row r="85" spans="2:5" ht="13.5">
      <c r="B85" s="25" t="s">
        <v>11</v>
      </c>
      <c r="C85" s="21">
        <v>0.4652777777777778</v>
      </c>
      <c r="D85" s="21">
        <v>0.7237977805178791</v>
      </c>
      <c r="E85" s="26">
        <v>0.25852000274010134</v>
      </c>
    </row>
    <row r="86" spans="2:5" ht="13.5">
      <c r="B86" s="25" t="s">
        <v>16</v>
      </c>
      <c r="C86" s="21">
        <v>0.375</v>
      </c>
      <c r="D86" s="21">
        <v>0.6254980079681275</v>
      </c>
      <c r="E86" s="26">
        <v>0.2504980079681275</v>
      </c>
    </row>
    <row r="87" spans="2:5" ht="13.5">
      <c r="B87" s="25" t="s">
        <v>43</v>
      </c>
      <c r="C87" s="50">
        <v>0.40878378378378377</v>
      </c>
      <c r="D87" s="50">
        <v>0.6239882266372333</v>
      </c>
      <c r="E87" s="50">
        <v>0.21520444285344953</v>
      </c>
    </row>
    <row r="88" spans="2:5" ht="13.5">
      <c r="B88" s="25" t="s">
        <v>37</v>
      </c>
      <c r="C88" s="21">
        <v>0.39304347826086955</v>
      </c>
      <c r="D88" s="21">
        <v>0.5965982028241335</v>
      </c>
      <c r="E88" s="26">
        <v>0.2035547245632639</v>
      </c>
    </row>
    <row r="89" spans="2:5" ht="13.5">
      <c r="B89" s="25" t="s">
        <v>20</v>
      </c>
      <c r="C89" s="21">
        <v>0.3960546282245827</v>
      </c>
      <c r="D89" s="14">
        <v>0.5866261398176292</v>
      </c>
      <c r="E89" s="26">
        <v>0.19057151159304653</v>
      </c>
    </row>
    <row r="90" spans="2:5" ht="13.5">
      <c r="B90" s="25" t="s">
        <v>51</v>
      </c>
      <c r="C90" s="21">
        <v>0.5637735849056604</v>
      </c>
      <c r="D90" s="14">
        <v>0.7524154589371981</v>
      </c>
      <c r="E90" s="26">
        <v>0.18864187403153765</v>
      </c>
    </row>
    <row r="91" spans="2:5" ht="13.5">
      <c r="B91" s="11" t="s">
        <v>47</v>
      </c>
      <c r="C91" s="49">
        <v>0.49295774647887325</v>
      </c>
      <c r="D91" s="49">
        <v>0.6382978723404256</v>
      </c>
      <c r="E91" s="49">
        <v>0.14534012586155232</v>
      </c>
    </row>
    <row r="92" spans="2:5" ht="13.5">
      <c r="B92" s="25" t="s">
        <v>5</v>
      </c>
      <c r="C92" s="21">
        <v>0.33090379008746357</v>
      </c>
      <c r="D92" s="14">
        <v>0.4375</v>
      </c>
      <c r="E92" s="26">
        <v>0.10659620991253643</v>
      </c>
    </row>
    <row r="93" spans="2:5" ht="13.5">
      <c r="B93" s="25" t="s">
        <v>28</v>
      </c>
      <c r="C93" s="21">
        <v>0.8045112781954887</v>
      </c>
      <c r="D93" s="21">
        <v>0.8947368421052632</v>
      </c>
      <c r="E93" s="26">
        <v>0.09022556390977443</v>
      </c>
    </row>
    <row r="94" spans="2:5" ht="13.5">
      <c r="B94" s="25" t="s">
        <v>39</v>
      </c>
      <c r="C94" s="14">
        <v>0.48055832502492524</v>
      </c>
      <c r="D94" s="14">
        <v>0.569718309859155</v>
      </c>
      <c r="E94" s="26">
        <v>0.08915998483422971</v>
      </c>
    </row>
    <row r="95" spans="2:5" ht="13.5">
      <c r="B95" s="25"/>
      <c r="C95" s="14"/>
      <c r="D95" s="14"/>
      <c r="E95" s="26"/>
    </row>
    <row r="96" spans="2:5" ht="13.5">
      <c r="B96" s="11" t="s">
        <v>66</v>
      </c>
      <c r="C96" s="49">
        <v>0.48055832502492524</v>
      </c>
      <c r="D96" s="49">
        <v>0.569718309859155</v>
      </c>
      <c r="E96" s="49">
        <v>0.08915998483422971</v>
      </c>
    </row>
    <row r="97" spans="2:7" ht="13.5">
      <c r="B97" s="11" t="s">
        <v>67</v>
      </c>
      <c r="C97" s="49">
        <v>0.4613399105196742</v>
      </c>
      <c r="D97" s="49">
        <v>0.5263718027345864</v>
      </c>
      <c r="E97" s="49">
        <v>0.06503189221491218</v>
      </c>
      <c r="G97" s="45"/>
    </row>
    <row r="98" spans="3:7" ht="13.5">
      <c r="C98" s="49"/>
      <c r="D98" s="49"/>
      <c r="E98" s="49"/>
      <c r="G98" s="45"/>
    </row>
    <row r="99" spans="2:5" ht="13.5">
      <c r="B99" s="25" t="s">
        <v>63</v>
      </c>
      <c r="C99" s="21">
        <v>0.6827195467422096</v>
      </c>
      <c r="D99" s="21">
        <v>0.747887323943662</v>
      </c>
      <c r="E99" s="26">
        <v>0.06516777720145239</v>
      </c>
    </row>
    <row r="100" spans="2:7" ht="13.5">
      <c r="B100" s="11" t="s">
        <v>55</v>
      </c>
      <c r="C100" s="49">
        <v>0.3632361034672537</v>
      </c>
      <c r="D100" s="49">
        <v>0.4017247172135737</v>
      </c>
      <c r="E100" s="49">
        <v>0.03848861374632001</v>
      </c>
      <c r="G100" s="45"/>
    </row>
    <row r="101" spans="2:7" ht="13.5">
      <c r="B101" s="25" t="s">
        <v>14</v>
      </c>
      <c r="C101" s="21">
        <v>0.5</v>
      </c>
      <c r="D101" s="14">
        <v>0.5161290322580645</v>
      </c>
      <c r="E101" s="26">
        <v>0.016129032258064502</v>
      </c>
      <c r="G101" s="45"/>
    </row>
    <row r="102" spans="2:7" ht="13.5">
      <c r="B102" s="25" t="s">
        <v>33</v>
      </c>
      <c r="C102" s="14">
        <v>0.703862660944206</v>
      </c>
      <c r="D102" s="14">
        <v>0.717391304347826</v>
      </c>
      <c r="E102" s="26">
        <v>0.013528643403620033</v>
      </c>
      <c r="G102" s="45"/>
    </row>
    <row r="103" spans="2:7" ht="13.5">
      <c r="B103" s="11" t="s">
        <v>53</v>
      </c>
      <c r="C103" s="49">
        <v>0.8166089965397924</v>
      </c>
      <c r="D103" s="49">
        <v>0.8152173913043478</v>
      </c>
      <c r="E103" s="49">
        <v>-0.0013916052354445707</v>
      </c>
      <c r="G103" s="45"/>
    </row>
    <row r="104" spans="2:7" ht="13.5">
      <c r="B104" s="25" t="s">
        <v>64</v>
      </c>
      <c r="C104" s="14">
        <v>0.3501766784452297</v>
      </c>
      <c r="D104" s="14">
        <v>0.3203185566283741</v>
      </c>
      <c r="E104" s="26">
        <v>-0.0298581218168556</v>
      </c>
      <c r="G104" s="45"/>
    </row>
    <row r="105" spans="2:7" ht="13.5">
      <c r="B105" s="25" t="s">
        <v>41</v>
      </c>
      <c r="C105" s="14">
        <v>0.778310715956949</v>
      </c>
      <c r="D105" s="14">
        <v>0.7442605445808863</v>
      </c>
      <c r="E105" s="26">
        <v>-0.0340501713760627</v>
      </c>
      <c r="G105" s="45"/>
    </row>
    <row r="106" spans="2:7" ht="13.5">
      <c r="B106" s="25" t="s">
        <v>9</v>
      </c>
      <c r="C106" s="21">
        <v>0.7597477064220184</v>
      </c>
      <c r="D106" s="14">
        <v>0.570180229382851</v>
      </c>
      <c r="E106" s="26">
        <v>-0.18956747703916743</v>
      </c>
      <c r="G106" s="45"/>
    </row>
  </sheetData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Benno Schepers</dc:creator>
  <cp:keywords/>
  <dc:description/>
  <cp:lastModifiedBy>fernandez</cp:lastModifiedBy>
  <cp:lastPrinted>2009-11-20T07:18:45Z</cp:lastPrinted>
  <dcterms:created xsi:type="dcterms:W3CDTF">2008-01-11T13:11:24Z</dcterms:created>
  <dcterms:modified xsi:type="dcterms:W3CDTF">2010-02-24T18:18:32Z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-513228909</vt:i4>
  </property>
  <property fmtid="{D5CDD505-2E9C-101B-9397-08002B2CF9AE}" pid="3" name="_NewReviewCycle">
    <vt:lpwstr/>
  </property>
  <property fmtid="{D5CDD505-2E9C-101B-9397-08002B2CF9AE}" pid="4" name="_EmailSubject">
    <vt:lpwstr>Revisions of indicators</vt:lpwstr>
  </property>
  <property fmtid="{D5CDD505-2E9C-101B-9397-08002B2CF9AE}" pid="5" name="_AuthorEmail">
    <vt:lpwstr>Ricardo.Fernandez@eea.europa.eu</vt:lpwstr>
  </property>
  <property fmtid="{D5CDD505-2E9C-101B-9397-08002B2CF9AE}" pid="6" name="_AuthorEmailDisplayName">
    <vt:lpwstr>Ricardo Fernandez</vt:lpwstr>
  </property>
  <property fmtid="{D5CDD505-2E9C-101B-9397-08002B2CF9AE}" pid="7" name="DM_Links_Updated">
    <vt:bool>true</vt:bool>
  </property>
  <property fmtid="{D5CDD505-2E9C-101B-9397-08002B2CF9AE}" pid="8" name="_PreviousAdHocReviewCycleID">
    <vt:i4>1666318832</vt:i4>
  </property>
</Properties>
</file>