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9020" windowHeight="11895"/>
  </bookViews>
  <sheets>
    <sheet name="Fig 9 Thermal regulations" sheetId="1" r:id="rId1"/>
  </sheets>
  <externalReferences>
    <externalReference r:id="rId2"/>
    <externalReference r:id="rId3"/>
    <externalReference r:id="rId4"/>
  </externalReferences>
  <definedNames>
    <definedName name="Colheads">#REF!</definedName>
    <definedName name="Datamat">#REF!</definedName>
    <definedName name="Leontief138">#REF!</definedName>
    <definedName name="Matrix138">#REF!</definedName>
    <definedName name="Rowtitles">#REF!</definedName>
  </definedNames>
  <calcPr calcId="145621"/>
</workbook>
</file>

<file path=xl/calcChain.xml><?xml version="1.0" encoding="utf-8"?>
<calcChain xmlns="http://schemas.openxmlformats.org/spreadsheetml/2006/main">
  <c r="U87" i="1" l="1"/>
  <c r="X87" i="1" s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C89" i="1" s="1"/>
  <c r="D89" i="1" s="1"/>
  <c r="E89" i="1" s="1"/>
  <c r="F89" i="1" s="1"/>
  <c r="G89" i="1" s="1"/>
  <c r="H89" i="1" s="1"/>
  <c r="I89" i="1" s="1"/>
  <c r="J89" i="1" s="1"/>
  <c r="K89" i="1" s="1"/>
  <c r="L89" i="1" s="1"/>
  <c r="M89" i="1" s="1"/>
  <c r="N89" i="1" s="1"/>
  <c r="O89" i="1" s="1"/>
  <c r="P89" i="1" s="1"/>
  <c r="Q89" i="1" s="1"/>
  <c r="R89" i="1" s="1"/>
  <c r="S89" i="1" s="1"/>
  <c r="T89" i="1" s="1"/>
  <c r="U89" i="1" s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U75" i="1"/>
  <c r="Y75" i="1" s="1"/>
  <c r="M8" i="1" s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C77" i="1" s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U63" i="1"/>
  <c r="X63" i="1" s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C65" i="1" s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U50" i="1"/>
  <c r="X50" i="1" s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C52" i="1" s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U37" i="1"/>
  <c r="X37" i="1" s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C39" i="1" s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U25" i="1"/>
  <c r="X25" i="1" s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C27" i="1" s="1"/>
  <c r="D27" i="1" l="1"/>
  <c r="D52" i="1"/>
  <c r="E27" i="1"/>
  <c r="F27" i="1" s="1"/>
  <c r="G27" i="1" s="1"/>
  <c r="H27" i="1" s="1"/>
  <c r="I27" i="1" s="1"/>
  <c r="J27" i="1" s="1"/>
  <c r="K27" i="1" s="1"/>
  <c r="L27" i="1" s="1"/>
  <c r="M27" i="1" s="1"/>
  <c r="N27" i="1" s="1"/>
  <c r="O27" i="1" s="1"/>
  <c r="P27" i="1" s="1"/>
  <c r="Q27" i="1" s="1"/>
  <c r="R27" i="1" s="1"/>
  <c r="S27" i="1" s="1"/>
  <c r="T27" i="1" s="1"/>
  <c r="U27" i="1" s="1"/>
  <c r="D39" i="1"/>
  <c r="E39" i="1" s="1"/>
  <c r="F39" i="1" s="1"/>
  <c r="G39" i="1" s="1"/>
  <c r="H39" i="1" s="1"/>
  <c r="I39" i="1" s="1"/>
  <c r="J39" i="1" s="1"/>
  <c r="K39" i="1" s="1"/>
  <c r="L39" i="1" s="1"/>
  <c r="M39" i="1" s="1"/>
  <c r="N39" i="1" s="1"/>
  <c r="O39" i="1" s="1"/>
  <c r="P39" i="1" s="1"/>
  <c r="Q39" i="1" s="1"/>
  <c r="R39" i="1" s="1"/>
  <c r="S39" i="1" s="1"/>
  <c r="T39" i="1" s="1"/>
  <c r="U39" i="1" s="1"/>
  <c r="E52" i="1"/>
  <c r="F52" i="1" s="1"/>
  <c r="G52" i="1" s="1"/>
  <c r="H52" i="1" s="1"/>
  <c r="I52" i="1" s="1"/>
  <c r="J52" i="1" s="1"/>
  <c r="K52" i="1" s="1"/>
  <c r="L52" i="1" s="1"/>
  <c r="M52" i="1" s="1"/>
  <c r="N52" i="1" s="1"/>
  <c r="O52" i="1" s="1"/>
  <c r="P52" i="1" s="1"/>
  <c r="Q52" i="1" s="1"/>
  <c r="R52" i="1" s="1"/>
  <c r="S52" i="1" s="1"/>
  <c r="T52" i="1" s="1"/>
  <c r="U52" i="1" s="1"/>
  <c r="D65" i="1"/>
  <c r="E65" i="1" s="1"/>
  <c r="F65" i="1" s="1"/>
  <c r="G65" i="1" s="1"/>
  <c r="H65" i="1" s="1"/>
  <c r="I65" i="1" s="1"/>
  <c r="J65" i="1" s="1"/>
  <c r="K65" i="1" s="1"/>
  <c r="L65" i="1" s="1"/>
  <c r="M65" i="1" s="1"/>
  <c r="N65" i="1" s="1"/>
  <c r="O65" i="1" s="1"/>
  <c r="P65" i="1" s="1"/>
  <c r="Q65" i="1" s="1"/>
  <c r="R65" i="1" s="1"/>
  <c r="S65" i="1" s="1"/>
  <c r="T65" i="1" s="1"/>
  <c r="U65" i="1" s="1"/>
  <c r="D77" i="1"/>
  <c r="E77" i="1" s="1"/>
  <c r="F77" i="1" s="1"/>
  <c r="G77" i="1" s="1"/>
  <c r="H77" i="1" s="1"/>
  <c r="I77" i="1" s="1"/>
  <c r="J77" i="1" s="1"/>
  <c r="K77" i="1" s="1"/>
  <c r="L77" i="1" s="1"/>
  <c r="M77" i="1" s="1"/>
  <c r="N77" i="1" s="1"/>
  <c r="O77" i="1" s="1"/>
  <c r="P77" i="1" s="1"/>
  <c r="Q77" i="1" s="1"/>
  <c r="R77" i="1" s="1"/>
  <c r="S77" i="1" s="1"/>
  <c r="T77" i="1" s="1"/>
  <c r="U77" i="1" s="1"/>
  <c r="Y89" i="1"/>
  <c r="Z87" i="1" s="1"/>
  <c r="X89" i="1"/>
  <c r="Y25" i="1"/>
  <c r="M5" i="1" s="1"/>
  <c r="Y37" i="1"/>
  <c r="M9" i="1" s="1"/>
  <c r="Y50" i="1"/>
  <c r="M10" i="1" s="1"/>
  <c r="Y63" i="1"/>
  <c r="M6" i="1" s="1"/>
  <c r="X75" i="1"/>
  <c r="Y87" i="1"/>
  <c r="M7" i="1" s="1"/>
  <c r="X65" i="1" l="1"/>
  <c r="Y65" i="1"/>
  <c r="Z63" i="1" s="1"/>
  <c r="X39" i="1"/>
  <c r="Y39" i="1"/>
  <c r="Z37" i="1" s="1"/>
  <c r="Y77" i="1"/>
  <c r="Z75" i="1" s="1"/>
  <c r="X77" i="1"/>
  <c r="X52" i="1"/>
  <c r="Y52" i="1"/>
  <c r="Z50" i="1" s="1"/>
  <c r="X27" i="1"/>
  <c r="Y27" i="1"/>
  <c r="Z25" i="1" s="1"/>
  <c r="N7" i="1"/>
  <c r="O7" i="1" s="1"/>
  <c r="AB87" i="1"/>
  <c r="N5" i="1" l="1"/>
  <c r="O5" i="1" s="1"/>
  <c r="AB25" i="1"/>
  <c r="AB50" i="1"/>
  <c r="N10" i="1"/>
  <c r="O10" i="1" s="1"/>
  <c r="N9" i="1"/>
  <c r="O9" i="1" s="1"/>
  <c r="AB37" i="1"/>
  <c r="AB63" i="1"/>
  <c r="N6" i="1"/>
  <c r="O6" i="1" s="1"/>
  <c r="AB75" i="1"/>
  <c r="N8" i="1"/>
  <c r="O8" i="1" s="1"/>
</calcChain>
</file>

<file path=xl/sharedStrings.xml><?xml version="1.0" encoding="utf-8"?>
<sst xmlns="http://schemas.openxmlformats.org/spreadsheetml/2006/main" count="202" uniqueCount="31">
  <si>
    <t>Fig 9 : Impact of new dwellings on unit consumption</t>
  </si>
  <si>
    <t>%/year</t>
  </si>
  <si>
    <t>Total decrease</t>
  </si>
  <si>
    <t>Decrease from new dwellings</t>
  </si>
  <si>
    <t>Denmark</t>
  </si>
  <si>
    <t>Germany</t>
  </si>
  <si>
    <t>Poland</t>
  </si>
  <si>
    <t>Sweden</t>
  </si>
  <si>
    <t>France</t>
  </si>
  <si>
    <t>Netherlands</t>
  </si>
  <si>
    <t>1990-2008</t>
  </si>
  <si>
    <t>%/y</t>
  </si>
  <si>
    <t>Heating per dwelling (with climatic corrections)</t>
  </si>
  <si>
    <t>toe/dw</t>
  </si>
  <si>
    <t>Odyssee</t>
  </si>
  <si>
    <t>Theoritical unit consumption of new dwellings</t>
  </si>
  <si>
    <t>Calculation</t>
  </si>
  <si>
    <t>Heating consumption variation from new dwellings</t>
  </si>
  <si>
    <t>Theorical unit consumption of new house</t>
  </si>
  <si>
    <t>Theorical unit consumption of new flat</t>
  </si>
  <si>
    <t>Annual construction of new dwellings</t>
  </si>
  <si>
    <t>k</t>
  </si>
  <si>
    <t>number of new houses</t>
  </si>
  <si>
    <t>share of new houses</t>
  </si>
  <si>
    <t>%</t>
  </si>
  <si>
    <t>Stock of permanently occupied dwellings</t>
  </si>
  <si>
    <t>Heating consumption  (with climatic corrections)</t>
  </si>
  <si>
    <t>Mtoe</t>
  </si>
  <si>
    <t>share of new houses as 1990 structure</t>
  </si>
  <si>
    <t>Heating cons. of stock with only impact of new dwellings</t>
  </si>
  <si>
    <t>n.d.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</si>
</sst>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65" formatCode="0.0"/>
    <numFmt numFmtId="166" formatCode="0.0000%"/>
    <numFmt numFmtId="167" formatCode="#,##0.0_)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Geneva"/>
      <family val="2"/>
    </font>
    <font>
      <sz val="9"/>
      <name val="Geneva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10"/>
      <color indexed="54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Geneva"/>
      <family val="2"/>
    </font>
    <font>
      <sz val="9"/>
      <name val="Times New Roman"/>
      <family val="1"/>
    </font>
    <font>
      <sz val="7"/>
      <name val="Arial"/>
      <family val="2"/>
    </font>
    <font>
      <b/>
      <sz val="9"/>
      <name val="Times New Roman"/>
      <family val="1"/>
    </font>
    <font>
      <sz val="10"/>
      <name val="Times New Roman"/>
      <family val="1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4" fillId="0" borderId="0"/>
    <xf numFmtId="9" fontId="6" fillId="0" borderId="0" applyFont="0" applyFill="0" applyBorder="0" applyAlignment="0" applyProtection="0"/>
    <xf numFmtId="49" fontId="14" fillId="0" borderId="1" applyNumberFormat="0" applyFont="0" applyFill="0" applyBorder="0" applyProtection="0">
      <alignment horizontal="left" vertical="center" indent="2"/>
    </xf>
    <xf numFmtId="49" fontId="14" fillId="0" borderId="2" applyNumberFormat="0" applyFont="0" applyFill="0" applyBorder="0" applyProtection="0">
      <alignment horizontal="left" vertical="center" indent="5"/>
    </xf>
    <xf numFmtId="167" fontId="15" fillId="0" borderId="0" applyAlignment="0" applyProtection="0"/>
    <xf numFmtId="0" fontId="1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49" fontId="16" fillId="0" borderId="1" applyNumberFormat="0" applyFill="0" applyBorder="0" applyProtection="0">
      <alignment horizontal="left" vertical="center"/>
    </xf>
    <xf numFmtId="0" fontId="18" fillId="0" borderId="0"/>
  </cellStyleXfs>
  <cellXfs count="60">
    <xf numFmtId="0" fontId="0" fillId="0" borderId="0" xfId="0"/>
    <xf numFmtId="0" fontId="2" fillId="0" borderId="0" xfId="0" applyFont="1" applyFill="1"/>
    <xf numFmtId="0" fontId="0" fillId="0" borderId="0" xfId="0" applyFill="1"/>
    <xf numFmtId="0" fontId="3" fillId="0" borderId="0" xfId="0" applyFont="1" applyFill="1"/>
    <xf numFmtId="0" fontId="3" fillId="0" borderId="0" xfId="1" applyFont="1" applyFill="1" applyBorder="1" applyAlignment="1">
      <alignment wrapText="1"/>
    </xf>
    <xf numFmtId="164" fontId="0" fillId="0" borderId="0" xfId="0" applyNumberFormat="1" applyFill="1"/>
    <xf numFmtId="0" fontId="4" fillId="0" borderId="0" xfId="1" applyFill="1" applyBorder="1"/>
    <xf numFmtId="0" fontId="5" fillId="0" borderId="0" xfId="1" applyFont="1" applyFill="1" applyBorder="1"/>
    <xf numFmtId="0" fontId="5" fillId="0" borderId="0" xfId="1" applyFont="1" applyBorder="1"/>
    <xf numFmtId="0" fontId="1" fillId="0" borderId="0" xfId="1" applyFont="1" applyFill="1" applyBorder="1"/>
    <xf numFmtId="0" fontId="2" fillId="2" borderId="0" xfId="1" applyFont="1" applyFill="1" applyBorder="1"/>
    <xf numFmtId="0" fontId="0" fillId="2" borderId="0" xfId="0" applyFill="1"/>
    <xf numFmtId="165" fontId="0" fillId="2" borderId="0" xfId="0" applyNumberFormat="1" applyFill="1"/>
    <xf numFmtId="0" fontId="4" fillId="0" borderId="0" xfId="1" applyFont="1" applyFill="1" applyBorder="1"/>
    <xf numFmtId="0" fontId="4" fillId="0" borderId="0" xfId="1" applyFont="1" applyFill="1" applyBorder="1" applyAlignment="1">
      <alignment horizontal="center"/>
    </xf>
    <xf numFmtId="2" fontId="3" fillId="0" borderId="0" xfId="1" applyNumberFormat="1" applyFont="1" applyFill="1" applyBorder="1"/>
    <xf numFmtId="9" fontId="3" fillId="3" borderId="0" xfId="2" applyFont="1" applyFill="1" applyBorder="1"/>
    <xf numFmtId="164" fontId="0" fillId="0" borderId="0" xfId="0" applyNumberFormat="1" applyFont="1" applyFill="1"/>
    <xf numFmtId="0" fontId="7" fillId="0" borderId="0" xfId="1" applyFont="1" applyFill="1" applyBorder="1" applyProtection="1">
      <protection locked="0"/>
    </xf>
    <xf numFmtId="2" fontId="8" fillId="0" borderId="0" xfId="1" applyNumberFormat="1" applyFont="1" applyFill="1" applyBorder="1" applyAlignment="1"/>
    <xf numFmtId="0" fontId="4" fillId="3" borderId="0" xfId="1" applyFont="1" applyFill="1" applyBorder="1"/>
    <xf numFmtId="0" fontId="4" fillId="3" borderId="0" xfId="1" applyFont="1" applyFill="1" applyBorder="1" applyAlignment="1">
      <alignment horizontal="center"/>
    </xf>
    <xf numFmtId="2" fontId="3" fillId="3" borderId="0" xfId="1" applyNumberFormat="1" applyFont="1" applyFill="1" applyBorder="1"/>
    <xf numFmtId="9" fontId="3" fillId="0" borderId="0" xfId="2" applyFont="1" applyFill="1" applyBorder="1"/>
    <xf numFmtId="166" fontId="0" fillId="0" borderId="0" xfId="0" applyNumberFormat="1" applyFill="1"/>
    <xf numFmtId="2" fontId="9" fillId="2" borderId="0" xfId="0" applyNumberFormat="1" applyFont="1" applyFill="1"/>
    <xf numFmtId="2" fontId="0" fillId="0" borderId="0" xfId="0" applyNumberFormat="1" applyFill="1"/>
    <xf numFmtId="1" fontId="0" fillId="0" borderId="0" xfId="0" applyNumberFormat="1" applyFill="1"/>
    <xf numFmtId="9" fontId="3" fillId="0" borderId="0" xfId="2" applyFont="1" applyFill="1" applyBorder="1" applyAlignment="1">
      <alignment horizontal="right"/>
    </xf>
    <xf numFmtId="0" fontId="3" fillId="0" borderId="0" xfId="1" applyFont="1" applyFill="1" applyBorder="1"/>
    <xf numFmtId="0" fontId="4" fillId="0" borderId="0" xfId="1" applyFill="1" applyBorder="1" applyProtection="1">
      <protection locked="0"/>
    </xf>
    <xf numFmtId="165" fontId="0" fillId="0" borderId="0" xfId="0" applyNumberFormat="1" applyFill="1"/>
    <xf numFmtId="2" fontId="0" fillId="2" borderId="0" xfId="0" applyNumberFormat="1" applyFill="1"/>
    <xf numFmtId="9" fontId="10" fillId="0" borderId="0" xfId="2" applyFont="1" applyFill="1" applyBorder="1" applyAlignment="1">
      <alignment horizontal="right"/>
    </xf>
    <xf numFmtId="0" fontId="6" fillId="0" borderId="0" xfId="1" applyFont="1" applyFill="1" applyBorder="1" applyProtection="1">
      <protection locked="0"/>
    </xf>
    <xf numFmtId="0" fontId="3" fillId="3" borderId="0" xfId="1" applyFont="1" applyFill="1" applyBorder="1"/>
    <xf numFmtId="2" fontId="0" fillId="0" borderId="0" xfId="0" applyNumberFormat="1" applyFill="1" applyAlignment="1">
      <alignment horizontal="right"/>
    </xf>
    <xf numFmtId="2" fontId="3" fillId="0" borderId="0" xfId="2" applyNumberFormat="1" applyFont="1" applyFill="1" applyBorder="1" applyAlignment="1">
      <alignment horizontal="right"/>
    </xf>
    <xf numFmtId="0" fontId="3" fillId="0" borderId="0" xfId="1" applyFont="1" applyFill="1" applyBorder="1" applyProtection="1">
      <protection locked="0"/>
    </xf>
    <xf numFmtId="0" fontId="11" fillId="0" borderId="0" xfId="1" applyFont="1" applyFill="1" applyBorder="1"/>
    <xf numFmtId="0" fontId="11" fillId="0" borderId="0" xfId="1" applyFont="1" applyFill="1" applyBorder="1" applyAlignment="1">
      <alignment horizontal="center"/>
    </xf>
    <xf numFmtId="2" fontId="12" fillId="0" borderId="0" xfId="1" applyNumberFormat="1" applyFont="1" applyFill="1" applyBorder="1"/>
    <xf numFmtId="9" fontId="12" fillId="3" borderId="0" xfId="2" applyFont="1" applyFill="1" applyBorder="1"/>
    <xf numFmtId="0" fontId="0" fillId="0" borderId="0" xfId="0" applyFont="1" applyFill="1"/>
    <xf numFmtId="0" fontId="13" fillId="0" borderId="0" xfId="1" applyFont="1" applyFill="1" applyBorder="1" applyProtection="1">
      <protection locked="0"/>
    </xf>
    <xf numFmtId="2" fontId="12" fillId="0" borderId="0" xfId="1" applyNumberFormat="1" applyFont="1" applyFill="1" applyBorder="1" applyAlignment="1"/>
    <xf numFmtId="0" fontId="11" fillId="3" borderId="0" xfId="1" applyFont="1" applyFill="1" applyBorder="1"/>
    <xf numFmtId="0" fontId="11" fillId="3" borderId="0" xfId="1" applyFont="1" applyFill="1" applyBorder="1" applyAlignment="1">
      <alignment horizontal="center"/>
    </xf>
    <xf numFmtId="2" fontId="12" fillId="3" borderId="0" xfId="1" applyNumberFormat="1" applyFont="1" applyFill="1" applyBorder="1"/>
    <xf numFmtId="2" fontId="12" fillId="0" borderId="0" xfId="0" applyNumberFormat="1" applyFont="1" applyFill="1" applyAlignment="1">
      <alignment horizontal="right"/>
    </xf>
    <xf numFmtId="2" fontId="0" fillId="0" borderId="0" xfId="0" applyNumberFormat="1" applyFont="1" applyFill="1"/>
    <xf numFmtId="1" fontId="12" fillId="0" borderId="0" xfId="0" applyNumberFormat="1" applyFont="1" applyFill="1" applyAlignment="1">
      <alignment horizontal="right"/>
    </xf>
    <xf numFmtId="1" fontId="0" fillId="0" borderId="0" xfId="0" applyNumberFormat="1" applyFont="1" applyFill="1"/>
    <xf numFmtId="0" fontId="12" fillId="0" borderId="0" xfId="0" applyFont="1" applyFill="1"/>
    <xf numFmtId="2" fontId="12" fillId="0" borderId="0" xfId="2" applyNumberFormat="1" applyFont="1" applyFill="1" applyBorder="1" applyAlignment="1">
      <alignment horizontal="right"/>
    </xf>
    <xf numFmtId="0" fontId="12" fillId="0" borderId="0" xfId="1" applyFont="1" applyFill="1" applyBorder="1"/>
    <xf numFmtId="0" fontId="11" fillId="0" borderId="0" xfId="1" applyFont="1" applyFill="1" applyBorder="1" applyProtection="1">
      <protection locked="0"/>
    </xf>
    <xf numFmtId="1" fontId="3" fillId="0" borderId="0" xfId="2" applyNumberFormat="1" applyFont="1" applyFill="1" applyBorder="1" applyAlignment="1">
      <alignment horizontal="right"/>
    </xf>
    <xf numFmtId="1" fontId="12" fillId="0" borderId="0" xfId="2" applyNumberFormat="1" applyFont="1" applyFill="1" applyBorder="1" applyAlignment="1">
      <alignment horizontal="right"/>
    </xf>
    <xf numFmtId="0" fontId="0" fillId="4" borderId="0" xfId="0" applyFill="1"/>
  </cellXfs>
  <cellStyles count="12">
    <cellStyle name="2x indented GHG Textfiels" xfId="3"/>
    <cellStyle name="5x indented GHG Textfiels" xfId="4"/>
    <cellStyle name="AZ1" xfId="5"/>
    <cellStyle name="Normal" xfId="0" builtinId="0"/>
    <cellStyle name="Normal 2" xfId="6"/>
    <cellStyle name="Normal 2 4" xfId="7"/>
    <cellStyle name="Normal 3" xfId="8"/>
    <cellStyle name="Normal 4" xfId="9"/>
    <cellStyle name="Normal GHG Textfiels Bold" xfId="10"/>
    <cellStyle name="Normal_ODEX_aut-slcl" xfId="1"/>
    <cellStyle name="Pourcentage 2" xfId="2"/>
    <cellStyle name="Standard_ENR_REF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571183477260351E-2"/>
          <c:y val="8.8505131217845298E-2"/>
          <c:w val="0.92070542664226251"/>
          <c:h val="0.809672827211550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 9 Thermal regulations'!$M$4</c:f>
              <c:strCache>
                <c:ptCount val="1"/>
                <c:pt idx="0">
                  <c:v>Total decrease</c:v>
                </c:pt>
              </c:strCache>
            </c:strRef>
          </c:tx>
          <c:invertIfNegative val="0"/>
          <c:cat>
            <c:strRef>
              <c:f>'Fig 9 Thermal regulations'!$L$5:$L$10</c:f>
              <c:strCache>
                <c:ptCount val="6"/>
                <c:pt idx="0">
                  <c:v>Denmark</c:v>
                </c:pt>
                <c:pt idx="1">
                  <c:v>Germany</c:v>
                </c:pt>
                <c:pt idx="2">
                  <c:v>Poland</c:v>
                </c:pt>
                <c:pt idx="3">
                  <c:v>Sweden</c:v>
                </c:pt>
                <c:pt idx="4">
                  <c:v>France</c:v>
                </c:pt>
                <c:pt idx="5">
                  <c:v>Netherlands</c:v>
                </c:pt>
              </c:strCache>
            </c:strRef>
          </c:cat>
          <c:val>
            <c:numRef>
              <c:f>'Fig 9 Thermal regulations'!$M$5:$M$10</c:f>
              <c:numCache>
                <c:formatCode>0.0%</c:formatCode>
                <c:ptCount val="6"/>
                <c:pt idx="0">
                  <c:v>-4.7058530879319216E-3</c:v>
                </c:pt>
                <c:pt idx="1">
                  <c:v>-8.1415339984024504E-3</c:v>
                </c:pt>
                <c:pt idx="2">
                  <c:v>-1.0204432466123681E-2</c:v>
                </c:pt>
                <c:pt idx="3">
                  <c:v>-1.3140359304599003E-2</c:v>
                </c:pt>
                <c:pt idx="4">
                  <c:v>-1.4301346002440929E-2</c:v>
                </c:pt>
                <c:pt idx="5">
                  <c:v>-2.2109943786492336E-2</c:v>
                </c:pt>
              </c:numCache>
            </c:numRef>
          </c:val>
        </c:ser>
        <c:ser>
          <c:idx val="1"/>
          <c:order val="1"/>
          <c:tx>
            <c:strRef>
              <c:f>'Fig 9 Thermal regulations'!$N$4</c:f>
              <c:strCache>
                <c:ptCount val="1"/>
                <c:pt idx="0">
                  <c:v>Decrease from new dwellings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6350"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prstDash val="dash"/>
            </a:ln>
          </c:spPr>
          <c:invertIfNegative val="0"/>
          <c:cat>
            <c:strRef>
              <c:f>'Fig 9 Thermal regulations'!$L$5:$L$10</c:f>
              <c:strCache>
                <c:ptCount val="6"/>
                <c:pt idx="0">
                  <c:v>Denmark</c:v>
                </c:pt>
                <c:pt idx="1">
                  <c:v>Germany</c:v>
                </c:pt>
                <c:pt idx="2">
                  <c:v>Poland</c:v>
                </c:pt>
                <c:pt idx="3">
                  <c:v>Sweden</c:v>
                </c:pt>
                <c:pt idx="4">
                  <c:v>France</c:v>
                </c:pt>
                <c:pt idx="5">
                  <c:v>Netherlands</c:v>
                </c:pt>
              </c:strCache>
            </c:strRef>
          </c:cat>
          <c:val>
            <c:numRef>
              <c:f>'Fig 9 Thermal regulations'!$N$5:$N$10</c:f>
              <c:numCache>
                <c:formatCode>0.0%</c:formatCode>
                <c:ptCount val="6"/>
                <c:pt idx="0">
                  <c:v>-2.3221129565593746E-3</c:v>
                </c:pt>
                <c:pt idx="1">
                  <c:v>-5.5456554487687271E-3</c:v>
                </c:pt>
                <c:pt idx="2">
                  <c:v>-4.030068900479522E-3</c:v>
                </c:pt>
                <c:pt idx="3">
                  <c:v>-1.6050448374175241E-3</c:v>
                </c:pt>
                <c:pt idx="4">
                  <c:v>-4.9146181213776119E-3</c:v>
                </c:pt>
                <c:pt idx="5">
                  <c:v>-8.030500322728229E-3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537088"/>
        <c:axId val="164538624"/>
      </c:barChart>
      <c:catAx>
        <c:axId val="164537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high"/>
        <c:txPr>
          <a:bodyPr/>
          <a:lstStyle/>
          <a:p>
            <a:pPr>
              <a:defRPr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164538624"/>
        <c:crosses val="autoZero"/>
        <c:auto val="1"/>
        <c:lblAlgn val="ctr"/>
        <c:lblOffset val="100"/>
        <c:noMultiLvlLbl val="0"/>
      </c:catAx>
      <c:valAx>
        <c:axId val="164538624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%/year</a:t>
                </a:r>
              </a:p>
            </c:rich>
          </c:tx>
          <c:layout>
            <c:manualLayout>
              <c:xMode val="edge"/>
              <c:yMode val="edge"/>
              <c:x val="5.8242329693187725E-2"/>
              <c:y val="0.81683150648352576"/>
            </c:manualLayout>
          </c:layout>
          <c:overlay val="0"/>
        </c:title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1645370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2932917316692666"/>
          <c:y val="0.92555935470845296"/>
          <c:w val="0.54134165366614662"/>
          <c:h val="5.4590570719602938E-2"/>
        </c:manualLayout>
      </c:layout>
      <c:overlay val="0"/>
      <c:txPr>
        <a:bodyPr/>
        <a:lstStyle/>
        <a:p>
          <a:pPr>
            <a:defRPr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2</xdr:row>
      <xdr:rowOff>123825</xdr:rowOff>
    </xdr:from>
    <xdr:to>
      <xdr:col>6</xdr:col>
      <xdr:colOff>285750</xdr:colOff>
      <xdr:row>16</xdr:row>
      <xdr:rowOff>95250</xdr:rowOff>
    </xdr:to>
    <xdr:graphicFrame macro="">
      <xdr:nvGraphicFramePr>
        <xdr:cNvPr id="2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0.16167</cdr:x>
      <cdr:y>0.16952</cdr:y>
    </cdr:from>
    <cdr:to>
      <cdr:x>0.20535</cdr:x>
      <cdr:y>0.23099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981075" y="636725"/>
          <a:ext cx="266700" cy="2348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3175">
          <a:prstDash val="sysDot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0.31301</cdr:x>
      <cdr:y>0.26891</cdr:y>
    </cdr:from>
    <cdr:to>
      <cdr:x>0.35668</cdr:x>
      <cdr:y>0.35662</cdr:y>
    </cdr:to>
    <cdr:sp macro="" textlink="">
      <cdr:nvSpPr>
        <cdr:cNvPr id="3" name="Rectangle 1"/>
        <cdr:cNvSpPr/>
      </cdr:nvSpPr>
      <cdr:spPr>
        <a:xfrm xmlns:a="http://schemas.openxmlformats.org/drawingml/2006/main">
          <a:off x="1905022" y="1017719"/>
          <a:ext cx="266689" cy="3300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3175">
          <a:prstDash val="sysDot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0.46745</cdr:x>
      <cdr:y>0.22175</cdr:y>
    </cdr:from>
    <cdr:to>
      <cdr:x>0.51113</cdr:x>
      <cdr:y>0.41598</cdr:y>
    </cdr:to>
    <cdr:sp macro="" textlink="">
      <cdr:nvSpPr>
        <cdr:cNvPr id="4" name="Rectangle 3"/>
        <cdr:cNvSpPr/>
      </cdr:nvSpPr>
      <cdr:spPr>
        <a:xfrm xmlns:a="http://schemas.openxmlformats.org/drawingml/2006/main">
          <a:off x="2847975" y="838199"/>
          <a:ext cx="266689" cy="7381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3175" cap="flat" cmpd="sng" algn="ctr">
          <a:solidFill>
            <a:srgbClr val="4F81BD">
              <a:shade val="50000"/>
            </a:srgbClr>
          </a:solidFill>
          <a:prstDash val="sysDot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0.61564</cdr:x>
      <cdr:y>0.13688</cdr:y>
    </cdr:from>
    <cdr:to>
      <cdr:x>0.65907</cdr:x>
      <cdr:y>0.51335</cdr:y>
    </cdr:to>
    <cdr:sp macro="" textlink="">
      <cdr:nvSpPr>
        <cdr:cNvPr id="5" name="Rectangle 4"/>
        <cdr:cNvSpPr/>
      </cdr:nvSpPr>
      <cdr:spPr>
        <a:xfrm xmlns:a="http://schemas.openxmlformats.org/drawingml/2006/main">
          <a:off x="3752850" y="514350"/>
          <a:ext cx="266689" cy="14335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3175" cap="flat" cmpd="sng" algn="ctr">
          <a:solidFill>
            <a:srgbClr val="4F81BD">
              <a:shade val="50000"/>
            </a:srgbClr>
          </a:solidFill>
          <a:prstDash val="sysDot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0.76878</cdr:x>
      <cdr:y>0.24201</cdr:y>
    </cdr:from>
    <cdr:to>
      <cdr:x>0.81222</cdr:x>
      <cdr:y>0.5509</cdr:y>
    </cdr:to>
    <cdr:sp macro="" textlink="">
      <cdr:nvSpPr>
        <cdr:cNvPr id="6" name="Rectangle 5"/>
        <cdr:cNvSpPr/>
      </cdr:nvSpPr>
      <cdr:spPr>
        <a:xfrm xmlns:a="http://schemas.openxmlformats.org/drawingml/2006/main">
          <a:off x="4686300" y="914399"/>
          <a:ext cx="266689" cy="11763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3175" cap="flat" cmpd="sng" algn="ctr">
          <a:solidFill>
            <a:srgbClr val="4F81BD">
              <a:shade val="50000"/>
            </a:srgbClr>
          </a:solidFill>
          <a:prstDash val="sysDot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0.92118</cdr:x>
      <cdr:y>0.34463</cdr:y>
    </cdr:from>
    <cdr:to>
      <cdr:x>0.96535</cdr:x>
      <cdr:y>0.80145</cdr:y>
    </cdr:to>
    <cdr:sp macro="" textlink="">
      <cdr:nvSpPr>
        <cdr:cNvPr id="7" name="Rectangle 6"/>
        <cdr:cNvSpPr/>
      </cdr:nvSpPr>
      <cdr:spPr>
        <a:xfrm xmlns:a="http://schemas.openxmlformats.org/drawingml/2006/main">
          <a:off x="5619750" y="1304924"/>
          <a:ext cx="266689" cy="173831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3175" cap="flat" cmpd="sng" algn="ctr">
          <a:solidFill>
            <a:srgbClr val="4F81BD">
              <a:shade val="50000"/>
            </a:srgbClr>
          </a:solidFill>
          <a:prstDash val="sysDot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ER22_2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io@123.xl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DD_EXPLOITATION\ODYSSEE\MAJ\ueur27_new09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A_QC"/>
      <sheetName val="Data sources &amp; definitions"/>
      <sheetName val="ODYSSEE data"/>
      <sheetName val="EEA data"/>
      <sheetName val="IEA data"/>
      <sheetName val="Fig 1 ODEX EU"/>
      <sheetName val="Fig 2-3 Climatic var"/>
      <sheetName val="Fig 4 end use EU"/>
      <sheetName val="Fig 5 end use countries"/>
      <sheetName val="Fig 6 Drivers "/>
      <sheetName val="Fig 7 ODEX"/>
      <sheetName val="Fig 8 Water heaters"/>
      <sheetName val="Fig 9 Thermal regulations"/>
      <sheetName val="Fig 10 CO2 per dw"/>
      <sheetName val="Fig 11 Drivers CO2"/>
      <sheetName val="EU-27 ODEX"/>
      <sheetName val="householdsODEX"/>
      <sheetName val="remarks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M4" t="str">
            <v>Total decrease</v>
          </cell>
          <cell r="N4" t="str">
            <v>Decrease from new dwellings</v>
          </cell>
        </row>
        <row r="5">
          <cell r="L5" t="str">
            <v>Denmark</v>
          </cell>
          <cell r="M5">
            <v>-4.7058530879319216E-3</v>
          </cell>
          <cell r="N5">
            <v>-2.3221129565593746E-3</v>
          </cell>
        </row>
        <row r="6">
          <cell r="L6" t="str">
            <v>Germany</v>
          </cell>
          <cell r="M6">
            <v>-8.1415339984024504E-3</v>
          </cell>
          <cell r="N6">
            <v>-5.5456554487687271E-3</v>
          </cell>
        </row>
        <row r="7">
          <cell r="L7" t="str">
            <v>Poland</v>
          </cell>
          <cell r="M7">
            <v>-1.0204432466123681E-2</v>
          </cell>
          <cell r="N7">
            <v>-4.030068900479522E-3</v>
          </cell>
        </row>
        <row r="8">
          <cell r="L8" t="str">
            <v>Sweden</v>
          </cell>
          <cell r="M8">
            <v>-1.3140359304599003E-2</v>
          </cell>
          <cell r="N8">
            <v>-1.6050448374175241E-3</v>
          </cell>
        </row>
        <row r="9">
          <cell r="L9" t="str">
            <v>France</v>
          </cell>
          <cell r="M9">
            <v>-1.4301346002440929E-2</v>
          </cell>
          <cell r="N9">
            <v>-4.9146181213776119E-3</v>
          </cell>
        </row>
        <row r="10">
          <cell r="L10" t="str">
            <v>Netherlands</v>
          </cell>
          <cell r="M10">
            <v>-2.2109943786492336E-2</v>
          </cell>
          <cell r="N10">
            <v>-8.030500322728229E-3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O@123"/>
      <sheetName val="Base %"/>
      <sheetName val="Change %"/>
      <sheetName val="Result%"/>
      <sheetName val="HHFCe - CPNSA"/>
      <sheetName val="Menu"/>
      <sheetName val="old CPIO all downlist"/>
      <sheetName val="download"/>
      <sheetName val="download.old"/>
      <sheetName val="CPIO all downlist"/>
      <sheetName val="NEWLESS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Macro economy_Energy balance"/>
      <sheetName val="Macro economy Eurostat"/>
      <sheetName val="ipi"/>
      <sheetName val="VA"/>
      <sheetName val="Industry"/>
      <sheetName val="Transport"/>
      <sheetName val="Households"/>
      <sheetName val="Services"/>
      <sheetName val="EEA CO2 emissions"/>
      <sheetName val="IPI Eurostat"/>
      <sheetName val="extract nrdweb ventil mac-veh"/>
      <sheetName val="extract nrdweb toccboi tocccon"/>
      <sheetName val="GlobalOdex"/>
      <sheetName val="industryODEX"/>
      <sheetName val="transportODEX"/>
      <sheetName val="householdsODEX"/>
      <sheetName val="DIVISIA Ind constant structure"/>
      <sheetName val="pr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Z103"/>
  <sheetViews>
    <sheetView tabSelected="1" zoomScale="80" zoomScaleNormal="80" workbookViewId="0">
      <pane xSplit="9120" topLeftCell="H1" activePane="topRight"/>
      <selection activeCell="U34" sqref="U34"/>
      <selection pane="topRight" activeCell="I15" sqref="I15"/>
    </sheetView>
  </sheetViews>
  <sheetFormatPr defaultRowHeight="15"/>
  <cols>
    <col min="1" max="1" width="36.7109375" customWidth="1"/>
    <col min="2" max="2" width="8.28515625" customWidth="1"/>
    <col min="3" max="256" width="11.42578125" customWidth="1"/>
  </cols>
  <sheetData>
    <row r="1" spans="1:26" s="2" customFormat="1" ht="22.15" customHeight="1">
      <c r="A1" s="1" t="s">
        <v>0</v>
      </c>
    </row>
    <row r="2" spans="1:26" s="2" customFormat="1" ht="22.15" customHeight="1">
      <c r="A2" s="1"/>
      <c r="Y2" s="3"/>
      <c r="Z2" s="4"/>
    </row>
    <row r="3" spans="1:26" s="2" customFormat="1" ht="21.75" customHeight="1">
      <c r="L3" s="1"/>
      <c r="N3" s="2" t="s">
        <v>1</v>
      </c>
      <c r="Y3" s="3"/>
      <c r="Z3" s="4"/>
    </row>
    <row r="4" spans="1:26" s="2" customFormat="1" ht="22.15" customHeight="1">
      <c r="L4" s="1"/>
      <c r="M4" s="2" t="s">
        <v>2</v>
      </c>
      <c r="N4" s="2" t="s">
        <v>3</v>
      </c>
      <c r="Y4" s="3"/>
      <c r="Z4" s="4"/>
    </row>
    <row r="5" spans="1:26" s="2" customFormat="1" ht="22.15" customHeight="1">
      <c r="L5" s="1" t="s">
        <v>4</v>
      </c>
      <c r="M5" s="5">
        <f>Y25</f>
        <v>-4.7058530879319216E-3</v>
      </c>
      <c r="N5" s="5">
        <f>Z25</f>
        <v>-2.3221129565593746E-3</v>
      </c>
      <c r="O5" s="5">
        <f t="shared" ref="O5:O10" si="0">N5/M5</f>
        <v>0.49345207195575075</v>
      </c>
      <c r="Y5" s="3"/>
      <c r="Z5" s="4"/>
    </row>
    <row r="6" spans="1:26" s="2" customFormat="1" ht="22.15" customHeight="1">
      <c r="L6" s="1" t="s">
        <v>5</v>
      </c>
      <c r="M6" s="5">
        <f>Y63</f>
        <v>-8.1415339984024504E-3</v>
      </c>
      <c r="N6" s="5">
        <f>Z63</f>
        <v>-5.5456554487687271E-3</v>
      </c>
      <c r="O6" s="5">
        <f t="shared" si="0"/>
        <v>0.68115608801202665</v>
      </c>
      <c r="Y6" s="3"/>
      <c r="Z6" s="4"/>
    </row>
    <row r="7" spans="1:26" s="2" customFormat="1" ht="22.15" customHeight="1">
      <c r="L7" s="1" t="s">
        <v>6</v>
      </c>
      <c r="M7" s="5">
        <f>Y87</f>
        <v>-1.0204432466123681E-2</v>
      </c>
      <c r="N7" s="5">
        <f>Z87</f>
        <v>-4.030068900479522E-3</v>
      </c>
      <c r="O7" s="5">
        <f t="shared" si="0"/>
        <v>0.39493317378094317</v>
      </c>
      <c r="Y7" s="3"/>
      <c r="Z7" s="4"/>
    </row>
    <row r="8" spans="1:26" s="2" customFormat="1" ht="22.15" customHeight="1">
      <c r="L8" s="1" t="s">
        <v>7</v>
      </c>
      <c r="M8" s="5">
        <f>Y75</f>
        <v>-1.3140359304599003E-2</v>
      </c>
      <c r="N8" s="5">
        <f>Z75</f>
        <v>-1.6050448374175241E-3</v>
      </c>
      <c r="O8" s="5">
        <f t="shared" si="0"/>
        <v>0.1221461909991893</v>
      </c>
      <c r="Y8" s="3"/>
      <c r="Z8" s="4"/>
    </row>
    <row r="9" spans="1:26" s="2" customFormat="1" ht="22.15" customHeight="1">
      <c r="L9" s="1" t="s">
        <v>8</v>
      </c>
      <c r="M9" s="5">
        <f>Y37</f>
        <v>-1.4301346002440929E-2</v>
      </c>
      <c r="N9" s="5">
        <f>Z37</f>
        <v>-4.9146181213776119E-3</v>
      </c>
      <c r="O9" s="5">
        <f t="shared" si="0"/>
        <v>0.34364724275175174</v>
      </c>
      <c r="Y9" s="3"/>
      <c r="Z9" s="4"/>
    </row>
    <row r="10" spans="1:26" s="2" customFormat="1" ht="22.15" customHeight="1">
      <c r="L10" s="1" t="s">
        <v>9</v>
      </c>
      <c r="M10" s="5">
        <f>Y50</f>
        <v>-2.2109943786492336E-2</v>
      </c>
      <c r="N10" s="5">
        <f>Z50</f>
        <v>-8.030500322728229E-3</v>
      </c>
      <c r="O10" s="5">
        <f t="shared" si="0"/>
        <v>0.36320763183641902</v>
      </c>
      <c r="Y10" s="3"/>
      <c r="Z10" s="4"/>
    </row>
    <row r="11" spans="1:26" s="2" customFormat="1" ht="22.15" customHeight="1">
      <c r="A11" s="1"/>
      <c r="Y11" s="3"/>
      <c r="Z11" s="4"/>
    </row>
    <row r="12" spans="1:26" s="2" customFormat="1" ht="22.15" customHeight="1">
      <c r="A12" s="1"/>
      <c r="Y12" s="3"/>
      <c r="Z12" s="4"/>
    </row>
    <row r="13" spans="1:26" s="2" customFormat="1" ht="22.15" customHeight="1">
      <c r="A13" s="1"/>
      <c r="Y13" s="3"/>
      <c r="Z13" s="4"/>
    </row>
    <row r="14" spans="1:26" s="2" customFormat="1" ht="22.15" customHeight="1">
      <c r="A14" s="1"/>
      <c r="Y14" s="3"/>
      <c r="Z14" s="4"/>
    </row>
    <row r="15" spans="1:26" s="2" customFormat="1" ht="22.15" customHeight="1">
      <c r="A15" s="1"/>
      <c r="Y15" s="3"/>
      <c r="Z15" s="4"/>
    </row>
    <row r="16" spans="1:26" s="2" customFormat="1" ht="22.15" customHeight="1">
      <c r="A16" s="1"/>
      <c r="Y16" s="3"/>
      <c r="Z16" s="4"/>
    </row>
    <row r="17" spans="1:234" s="2" customFormat="1" ht="22.15" customHeight="1">
      <c r="A17" s="1"/>
      <c r="Y17" s="3"/>
      <c r="Z17" s="4"/>
    </row>
    <row r="18" spans="1:234" s="2" customFormat="1" ht="22.15" customHeight="1">
      <c r="A18" s="1"/>
      <c r="Y18" s="3"/>
      <c r="Z18" s="4"/>
    </row>
    <row r="19" spans="1:234" s="2" customFormat="1" ht="22.15" customHeight="1">
      <c r="A19" s="1"/>
      <c r="Y19" s="3"/>
      <c r="Z19" s="4"/>
    </row>
    <row r="20" spans="1:234" s="2" customFormat="1" ht="22.15" customHeight="1">
      <c r="A20" s="1"/>
      <c r="Y20" s="3"/>
      <c r="Z20" s="4"/>
    </row>
    <row r="21" spans="1:234" s="2" customFormat="1" ht="22.15" customHeight="1">
      <c r="A21" s="1"/>
      <c r="Y21" s="3"/>
      <c r="Z21" s="4"/>
    </row>
    <row r="22" spans="1:234" s="2" customFormat="1" ht="22.15" customHeight="1">
      <c r="A22" s="1"/>
      <c r="Y22" s="3"/>
      <c r="Z22" s="4"/>
    </row>
    <row r="23" spans="1:234" s="6" customFormat="1">
      <c r="B23" s="7"/>
      <c r="C23" s="7">
        <v>1990</v>
      </c>
      <c r="D23" s="7">
        <v>1991</v>
      </c>
      <c r="E23" s="7">
        <v>1992</v>
      </c>
      <c r="F23" s="7">
        <v>1993</v>
      </c>
      <c r="G23" s="7">
        <v>1994</v>
      </c>
      <c r="H23" s="7">
        <v>1995</v>
      </c>
      <c r="I23" s="7">
        <v>1996</v>
      </c>
      <c r="J23" s="7">
        <v>1997</v>
      </c>
      <c r="K23" s="7">
        <v>1998</v>
      </c>
      <c r="L23" s="7">
        <v>1999</v>
      </c>
      <c r="M23" s="7">
        <v>2000</v>
      </c>
      <c r="N23" s="7">
        <v>2001</v>
      </c>
      <c r="O23" s="7">
        <v>2002</v>
      </c>
      <c r="P23" s="7">
        <v>2003</v>
      </c>
      <c r="Q23" s="8">
        <v>2004</v>
      </c>
      <c r="R23" s="8">
        <v>2005</v>
      </c>
      <c r="S23" s="8">
        <v>2006</v>
      </c>
      <c r="T23" s="8">
        <v>2007</v>
      </c>
      <c r="U23" s="8">
        <v>2008</v>
      </c>
      <c r="V23" s="8"/>
      <c r="X23" s="6" t="s">
        <v>10</v>
      </c>
      <c r="Z23" s="9" t="s">
        <v>11</v>
      </c>
    </row>
    <row r="24" spans="1:234" s="2" customFormat="1" ht="15.75">
      <c r="A24" s="10" t="s">
        <v>4</v>
      </c>
      <c r="B24" s="11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0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0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0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0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0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0"/>
      <c r="HX24" s="11"/>
      <c r="HY24" s="11"/>
      <c r="HZ24" s="11"/>
    </row>
    <row r="25" spans="1:234" s="2" customFormat="1">
      <c r="A25" s="13" t="s">
        <v>12</v>
      </c>
      <c r="B25" s="14" t="s">
        <v>13</v>
      </c>
      <c r="C25" s="15">
        <f t="shared" ref="C25:T25" si="1">C34/C33*1000</f>
        <v>1.3294368664859517</v>
      </c>
      <c r="D25" s="15">
        <f t="shared" si="1"/>
        <v>1.2790527880352176</v>
      </c>
      <c r="E25" s="15">
        <f t="shared" si="1"/>
        <v>1.2978659251566218</v>
      </c>
      <c r="F25" s="15">
        <f t="shared" si="1"/>
        <v>1.2695744105221536</v>
      </c>
      <c r="G25" s="15">
        <f t="shared" si="1"/>
        <v>1.3037368128518148</v>
      </c>
      <c r="H25" s="15">
        <f t="shared" si="1"/>
        <v>1.2846833488357525</v>
      </c>
      <c r="I25" s="15">
        <f t="shared" si="1"/>
        <v>1.2071810294778347</v>
      </c>
      <c r="J25" s="15">
        <f t="shared" si="1"/>
        <v>1.2951478299462149</v>
      </c>
      <c r="K25" s="15">
        <f t="shared" si="1"/>
        <v>1.2836787633201434</v>
      </c>
      <c r="L25" s="15">
        <f t="shared" si="1"/>
        <v>1.2798610101010102</v>
      </c>
      <c r="M25" s="15">
        <f t="shared" si="1"/>
        <v>1.2519855363599839</v>
      </c>
      <c r="N25" s="15">
        <f t="shared" si="1"/>
        <v>1.1897990430622012</v>
      </c>
      <c r="O25" s="15">
        <f t="shared" si="1"/>
        <v>1.2312640761300555</v>
      </c>
      <c r="P25" s="15">
        <f t="shared" si="1"/>
        <v>1.2103046044864227</v>
      </c>
      <c r="Q25" s="15">
        <f t="shared" si="1"/>
        <v>1.2029156249999999</v>
      </c>
      <c r="R25" s="15">
        <f t="shared" si="1"/>
        <v>1.2018977316416763</v>
      </c>
      <c r="S25" s="15">
        <f t="shared" si="1"/>
        <v>1.2313916349809884</v>
      </c>
      <c r="T25" s="15">
        <f t="shared" si="1"/>
        <v>1.2463324538258576</v>
      </c>
      <c r="U25" s="15">
        <f>U34/U33*1000</f>
        <v>1.2212197512250282</v>
      </c>
      <c r="V25" s="15"/>
      <c r="W25" s="13" t="s">
        <v>14</v>
      </c>
      <c r="X25" s="16">
        <f>U25/C25-1</f>
        <v>-8.14007178445183E-2</v>
      </c>
      <c r="Y25" s="5">
        <f>(U25/C25)^(1/18)-1</f>
        <v>-4.7058530879319216E-3</v>
      </c>
      <c r="Z25" s="5">
        <f>Y27</f>
        <v>-2.3221129565593746E-3</v>
      </c>
      <c r="AB25" s="17">
        <f>Z25/Y25</f>
        <v>0.49345207195575075</v>
      </c>
    </row>
    <row r="26" spans="1:234" s="2" customFormat="1">
      <c r="A26" s="18" t="s">
        <v>15</v>
      </c>
      <c r="B26" s="14" t="s">
        <v>13</v>
      </c>
      <c r="C26" s="19">
        <f>(C29*(1-C32)+(C32*C28))</f>
        <v>1.3758717577144601</v>
      </c>
      <c r="D26" s="19">
        <f>(D29*(1-D32)+(D32*D28))</f>
        <v>1.2875382794342118</v>
      </c>
      <c r="E26" s="19">
        <f t="shared" ref="E26:U26" si="2">(E29*(1-E32)+(E32*E28))</f>
        <v>1.3059655051401571</v>
      </c>
      <c r="F26" s="19">
        <f t="shared" si="2"/>
        <v>1.246467469208655</v>
      </c>
      <c r="G26" s="19">
        <f t="shared" si="2"/>
        <v>1.254449786163522</v>
      </c>
      <c r="H26" s="19">
        <f t="shared" si="2"/>
        <v>0.7957224760249626</v>
      </c>
      <c r="I26" s="19">
        <f t="shared" si="2"/>
        <v>0.82744245402166405</v>
      </c>
      <c r="J26" s="19">
        <f t="shared" si="2"/>
        <v>0.86879117874875877</v>
      </c>
      <c r="K26" s="19">
        <f t="shared" si="2"/>
        <v>0.86863086584070803</v>
      </c>
      <c r="L26" s="19">
        <f t="shared" si="2"/>
        <v>0.89979498506694133</v>
      </c>
      <c r="M26" s="19">
        <f t="shared" si="2"/>
        <v>0.88093694234619901</v>
      </c>
      <c r="N26" s="19">
        <f t="shared" si="2"/>
        <v>0.8697579327667132</v>
      </c>
      <c r="O26" s="19">
        <f t="shared" si="2"/>
        <v>0.87373587314652312</v>
      </c>
      <c r="P26" s="19">
        <f t="shared" si="2"/>
        <v>0.88621472619558683</v>
      </c>
      <c r="Q26" s="19">
        <f t="shared" si="2"/>
        <v>0.8721996231116903</v>
      </c>
      <c r="R26" s="19">
        <f t="shared" si="2"/>
        <v>0.87959707446594537</v>
      </c>
      <c r="S26" s="19">
        <f t="shared" si="2"/>
        <v>0.65022072064716108</v>
      </c>
      <c r="T26" s="19">
        <f t="shared" si="2"/>
        <v>0.64189117141961771</v>
      </c>
      <c r="U26" s="19">
        <f t="shared" si="2"/>
        <v>0.6722940751701687</v>
      </c>
      <c r="V26" s="19"/>
      <c r="W26" s="13" t="s">
        <v>16</v>
      </c>
      <c r="Z26" s="5"/>
    </row>
    <row r="27" spans="1:234" s="2" customFormat="1">
      <c r="A27" s="20" t="s">
        <v>17</v>
      </c>
      <c r="B27" s="21" t="s">
        <v>13</v>
      </c>
      <c r="C27" s="22">
        <f>C25</f>
        <v>1.3294368664859517</v>
      </c>
      <c r="D27" s="22">
        <f t="shared" ref="D27:U27" si="3">(D30*D26+C27*(D33-D30))/D33</f>
        <v>1.3290901358620217</v>
      </c>
      <c r="E27" s="22">
        <f t="shared" si="3"/>
        <v>1.3289384746498643</v>
      </c>
      <c r="F27" s="22">
        <f t="shared" si="3"/>
        <v>1.3284847476723105</v>
      </c>
      <c r="G27" s="22">
        <f t="shared" si="3"/>
        <v>1.3280944231272767</v>
      </c>
      <c r="H27" s="22">
        <f t="shared" si="3"/>
        <v>1.3253170531926965</v>
      </c>
      <c r="I27" s="22">
        <f t="shared" si="3"/>
        <v>1.3226579823702307</v>
      </c>
      <c r="J27" s="22">
        <f t="shared" si="3"/>
        <v>1.3196695064570085</v>
      </c>
      <c r="K27" s="22">
        <f t="shared" si="3"/>
        <v>1.3165625649425219</v>
      </c>
      <c r="L27" s="22">
        <f t="shared" si="3"/>
        <v>1.3139464432774928</v>
      </c>
      <c r="M27" s="22">
        <f t="shared" si="3"/>
        <v>1.3114268464104826</v>
      </c>
      <c r="N27" s="22">
        <f>(N30*N26+M27*(N33-N30))/N33</f>
        <v>1.3086503902332467</v>
      </c>
      <c r="O27" s="22">
        <f t="shared" si="3"/>
        <v>1.3058010275981062</v>
      </c>
      <c r="P27" s="22">
        <f t="shared" si="3"/>
        <v>1.3019545721455796</v>
      </c>
      <c r="Q27" s="22">
        <f t="shared" si="3"/>
        <v>1.2978317784763127</v>
      </c>
      <c r="R27" s="22">
        <f t="shared" si="3"/>
        <v>1.2938348311339116</v>
      </c>
      <c r="S27" s="22">
        <f t="shared" si="3"/>
        <v>1.2873610031191525</v>
      </c>
      <c r="T27" s="22">
        <f t="shared" si="3"/>
        <v>1.2803737252840304</v>
      </c>
      <c r="U27" s="22">
        <f t="shared" si="3"/>
        <v>1.2749523502504296</v>
      </c>
      <c r="V27" s="22"/>
      <c r="W27" s="13" t="s">
        <v>16</v>
      </c>
      <c r="X27" s="23">
        <f>U27/C27-1</f>
        <v>-4.0983154303174119E-2</v>
      </c>
      <c r="Y27" s="5">
        <f>(U27/C27)^(1/18)-1</f>
        <v>-2.3221129565593746E-3</v>
      </c>
      <c r="Z27" s="24"/>
    </row>
    <row r="28" spans="1:234" s="2" customFormat="1">
      <c r="A28" s="18" t="s">
        <v>18</v>
      </c>
      <c r="B28" s="2" t="s">
        <v>13</v>
      </c>
      <c r="C28" s="25">
        <v>1.6715360000000001</v>
      </c>
      <c r="D28" s="25">
        <v>1.6715360000000001</v>
      </c>
      <c r="E28" s="25">
        <v>1.6715360000000001</v>
      </c>
      <c r="F28" s="25">
        <v>1.6715360000000001</v>
      </c>
      <c r="G28" s="25">
        <v>1.6715360000000001</v>
      </c>
      <c r="H28" s="26">
        <v>1.0493520000000001</v>
      </c>
      <c r="I28" s="26">
        <v>1.0493520000000001</v>
      </c>
      <c r="J28" s="26">
        <v>1.0493520000000001</v>
      </c>
      <c r="K28" s="26">
        <v>1.0493520000000001</v>
      </c>
      <c r="L28" s="26">
        <v>1.0493520000000001</v>
      </c>
      <c r="M28" s="26">
        <v>1.0493520000000001</v>
      </c>
      <c r="N28" s="26">
        <v>1.0493520000000001</v>
      </c>
      <c r="O28" s="26">
        <v>1.0493520000000001</v>
      </c>
      <c r="P28" s="26">
        <v>1.0493520000000001</v>
      </c>
      <c r="Q28" s="26">
        <v>1.0493520000000001</v>
      </c>
      <c r="R28" s="26">
        <v>1.0493520000000001</v>
      </c>
      <c r="S28" s="26">
        <v>0.78933600000000004</v>
      </c>
      <c r="T28" s="26">
        <v>0.78933600000000004</v>
      </c>
      <c r="U28" s="26">
        <v>0.78933600000000004</v>
      </c>
      <c r="V28" s="26"/>
      <c r="W28" s="13" t="s">
        <v>14</v>
      </c>
    </row>
    <row r="29" spans="1:234" s="2" customFormat="1">
      <c r="A29" s="18" t="s">
        <v>19</v>
      </c>
      <c r="B29" s="2" t="s">
        <v>13</v>
      </c>
      <c r="C29" s="25">
        <v>0.92577599999999993</v>
      </c>
      <c r="D29" s="25">
        <v>0.92577599999999993</v>
      </c>
      <c r="E29" s="25">
        <v>0.92577599999999993</v>
      </c>
      <c r="F29" s="25">
        <v>0.92577599999999993</v>
      </c>
      <c r="G29" s="25">
        <v>0.92577599999999993</v>
      </c>
      <c r="H29" s="26">
        <v>0.58118400000000003</v>
      </c>
      <c r="I29" s="26">
        <v>0.58118400000000003</v>
      </c>
      <c r="J29" s="26">
        <v>0.58118400000000003</v>
      </c>
      <c r="K29" s="26">
        <v>0.58118400000000003</v>
      </c>
      <c r="L29" s="26">
        <v>0.58118400000000003</v>
      </c>
      <c r="M29" s="26">
        <v>0.58118400000000003</v>
      </c>
      <c r="N29" s="26">
        <v>0.58118400000000003</v>
      </c>
      <c r="O29" s="26">
        <v>0.58118400000000003</v>
      </c>
      <c r="P29" s="26">
        <v>0.58118400000000003</v>
      </c>
      <c r="Q29" s="26">
        <v>0.58118400000000003</v>
      </c>
      <c r="R29" s="26">
        <v>0.58118400000000003</v>
      </c>
      <c r="S29" s="26">
        <v>0.437168</v>
      </c>
      <c r="T29" s="26">
        <v>0.437168</v>
      </c>
      <c r="U29" s="26">
        <v>0.437168</v>
      </c>
      <c r="V29" s="26"/>
      <c r="W29" s="13" t="s">
        <v>14</v>
      </c>
    </row>
    <row r="30" spans="1:234" s="2" customFormat="1">
      <c r="A30" s="13" t="s">
        <v>20</v>
      </c>
      <c r="B30" s="2" t="s">
        <v>21</v>
      </c>
      <c r="C30" s="27">
        <v>26.216999999999999</v>
      </c>
      <c r="D30" s="27">
        <v>19.654</v>
      </c>
      <c r="E30" s="27">
        <v>15.661</v>
      </c>
      <c r="F30" s="27">
        <v>13.218</v>
      </c>
      <c r="G30" s="27">
        <v>12.72</v>
      </c>
      <c r="H30" s="27">
        <v>12.659000000000001</v>
      </c>
      <c r="I30" s="27">
        <v>13.016999999999999</v>
      </c>
      <c r="J30" s="27">
        <v>16.111999999999998</v>
      </c>
      <c r="K30" s="27">
        <v>16.95</v>
      </c>
      <c r="L30" s="27">
        <v>15.536</v>
      </c>
      <c r="M30" s="27">
        <v>14.483000000000001</v>
      </c>
      <c r="N30" s="27">
        <v>15.766</v>
      </c>
      <c r="O30" s="27">
        <v>16.523</v>
      </c>
      <c r="P30" s="27">
        <v>23.294</v>
      </c>
      <c r="Q30" s="27">
        <v>24.559000000000001</v>
      </c>
      <c r="R30" s="27">
        <v>24.856999999999999</v>
      </c>
      <c r="S30" s="27">
        <v>26.454000000000001</v>
      </c>
      <c r="T30" s="27">
        <v>28.719000000000001</v>
      </c>
      <c r="U30" s="27">
        <v>23.652999999999999</v>
      </c>
      <c r="V30" s="27"/>
      <c r="W30" s="13" t="s">
        <v>14</v>
      </c>
    </row>
    <row r="31" spans="1:234" s="2" customFormat="1">
      <c r="A31" s="13" t="s">
        <v>22</v>
      </c>
      <c r="B31" s="2" t="s">
        <v>21</v>
      </c>
      <c r="C31" s="27">
        <v>15.823</v>
      </c>
      <c r="D31" s="27">
        <v>9.5340000000000007</v>
      </c>
      <c r="E31" s="27">
        <v>7.984</v>
      </c>
      <c r="F31" s="27">
        <v>5.6840000000000002</v>
      </c>
      <c r="G31" s="27">
        <v>5.6059999999999999</v>
      </c>
      <c r="H31" s="27">
        <v>5.8010000000000002</v>
      </c>
      <c r="I31" s="27">
        <v>6.8470000000000004</v>
      </c>
      <c r="J31" s="27">
        <v>9.8979999999999997</v>
      </c>
      <c r="K31" s="27">
        <v>10.407</v>
      </c>
      <c r="L31" s="27">
        <v>10.573</v>
      </c>
      <c r="M31" s="27">
        <v>9.2729999999999997</v>
      </c>
      <c r="N31" s="27">
        <v>9.718</v>
      </c>
      <c r="O31" s="27">
        <v>10.324999999999999</v>
      </c>
      <c r="P31" s="27">
        <v>15.177</v>
      </c>
      <c r="Q31" s="27">
        <v>15.266</v>
      </c>
      <c r="R31" s="27">
        <v>15.843999999999999</v>
      </c>
      <c r="S31" s="27">
        <v>16.004000000000001</v>
      </c>
      <c r="T31" s="27">
        <v>16.695</v>
      </c>
      <c r="U31" s="27">
        <v>15.792</v>
      </c>
      <c r="V31" s="27"/>
      <c r="W31" s="13" t="s">
        <v>14</v>
      </c>
    </row>
    <row r="32" spans="1:234" s="2" customFormat="1">
      <c r="A32" s="13" t="s">
        <v>23</v>
      </c>
      <c r="B32" s="3" t="s">
        <v>24</v>
      </c>
      <c r="C32" s="28">
        <f>C31/C30</f>
        <v>0.60353968798870961</v>
      </c>
      <c r="D32" s="28">
        <f t="shared" ref="D32:U32" si="4">D31/D30</f>
        <v>0.48509209321257762</v>
      </c>
      <c r="E32" s="28">
        <f t="shared" si="4"/>
        <v>0.50980141753400166</v>
      </c>
      <c r="F32" s="28">
        <f t="shared" si="4"/>
        <v>0.43001967014676956</v>
      </c>
      <c r="G32" s="28">
        <f>G31/G30</f>
        <v>0.44072327044025156</v>
      </c>
      <c r="H32" s="28">
        <f t="shared" si="4"/>
        <v>0.45825104668615213</v>
      </c>
      <c r="I32" s="28">
        <f t="shared" si="4"/>
        <v>0.52600445571176158</v>
      </c>
      <c r="J32" s="28">
        <f t="shared" si="4"/>
        <v>0.61432472691161877</v>
      </c>
      <c r="K32" s="28">
        <f t="shared" si="4"/>
        <v>0.61398230088495576</v>
      </c>
      <c r="L32" s="28">
        <f t="shared" si="4"/>
        <v>0.68054840370751801</v>
      </c>
      <c r="M32" s="28">
        <f t="shared" si="4"/>
        <v>0.64026790029689973</v>
      </c>
      <c r="N32" s="28">
        <f t="shared" si="4"/>
        <v>0.61638969935303822</v>
      </c>
      <c r="O32" s="28">
        <f t="shared" si="4"/>
        <v>0.62488652181807169</v>
      </c>
      <c r="P32" s="28">
        <f t="shared" si="4"/>
        <v>0.65154116939984541</v>
      </c>
      <c r="Q32" s="28">
        <f t="shared" si="4"/>
        <v>0.62160511421474818</v>
      </c>
      <c r="R32" s="28">
        <f t="shared" si="4"/>
        <v>0.63740596210323053</v>
      </c>
      <c r="S32" s="28">
        <f t="shared" si="4"/>
        <v>0.60497467301731311</v>
      </c>
      <c r="T32" s="28">
        <f t="shared" si="4"/>
        <v>0.58132246944531496</v>
      </c>
      <c r="U32" s="28">
        <f t="shared" si="4"/>
        <v>0.66765315182006513</v>
      </c>
      <c r="V32" s="28"/>
      <c r="W32" s="29" t="s">
        <v>16</v>
      </c>
    </row>
    <row r="33" spans="1:234" s="2" customFormat="1">
      <c r="A33" s="30" t="s">
        <v>25</v>
      </c>
      <c r="B33" s="2" t="s">
        <v>21</v>
      </c>
      <c r="C33" s="27">
        <v>2353.2429999999999</v>
      </c>
      <c r="D33" s="27">
        <v>2374.9699999999998</v>
      </c>
      <c r="E33" s="27">
        <v>2387.92</v>
      </c>
      <c r="F33" s="27">
        <v>2402.5500000000002</v>
      </c>
      <c r="G33" s="27">
        <v>2412.6709999999998</v>
      </c>
      <c r="H33" s="27">
        <v>2426.5030000000002</v>
      </c>
      <c r="I33" s="27">
        <v>2437.2550000000001</v>
      </c>
      <c r="J33" s="27">
        <v>2446.9670000000001</v>
      </c>
      <c r="K33" s="27">
        <v>2460.6529999999998</v>
      </c>
      <c r="L33" s="27">
        <v>2475</v>
      </c>
      <c r="M33" s="27">
        <v>2489</v>
      </c>
      <c r="N33" s="27">
        <v>2508</v>
      </c>
      <c r="O33" s="27">
        <v>2522</v>
      </c>
      <c r="P33" s="27">
        <v>2541</v>
      </c>
      <c r="Q33" s="27">
        <v>2560</v>
      </c>
      <c r="R33" s="27">
        <v>2601</v>
      </c>
      <c r="S33" s="27">
        <v>2630</v>
      </c>
      <c r="T33" s="27">
        <v>2653</v>
      </c>
      <c r="U33" s="27">
        <v>2653</v>
      </c>
      <c r="V33" s="27"/>
      <c r="W33" s="13" t="s">
        <v>14</v>
      </c>
    </row>
    <row r="34" spans="1:234" s="2" customFormat="1">
      <c r="A34" s="13" t="s">
        <v>26</v>
      </c>
      <c r="B34" s="2" t="s">
        <v>27</v>
      </c>
      <c r="C34" s="31">
        <v>3.1284880000000004</v>
      </c>
      <c r="D34" s="31">
        <v>3.0377120000000004</v>
      </c>
      <c r="E34" s="31">
        <v>3.0992000000000002</v>
      </c>
      <c r="F34" s="31">
        <v>3.0502160000000003</v>
      </c>
      <c r="G34" s="31">
        <v>3.1454880000000003</v>
      </c>
      <c r="H34" s="31">
        <v>3.1172880000000003</v>
      </c>
      <c r="I34" s="31">
        <v>2.9422080000000004</v>
      </c>
      <c r="J34" s="31">
        <v>3.169184</v>
      </c>
      <c r="K34" s="31">
        <v>3.1586880000000002</v>
      </c>
      <c r="L34" s="31">
        <v>3.167656</v>
      </c>
      <c r="M34" s="31">
        <v>3.1161919999999999</v>
      </c>
      <c r="N34" s="31">
        <v>2.9840160000000004</v>
      </c>
      <c r="O34" s="31">
        <v>3.105248</v>
      </c>
      <c r="P34" s="31">
        <v>3.0753840000000001</v>
      </c>
      <c r="Q34" s="31">
        <v>3.0794640000000002</v>
      </c>
      <c r="R34" s="31">
        <v>3.1261360000000002</v>
      </c>
      <c r="S34" s="31">
        <v>3.2385599999999997</v>
      </c>
      <c r="T34" s="31">
        <v>3.3065199999999999</v>
      </c>
      <c r="U34" s="31">
        <v>3.2398960000000003</v>
      </c>
      <c r="V34" s="31"/>
      <c r="W34" s="13" t="s">
        <v>14</v>
      </c>
    </row>
    <row r="35" spans="1:234" s="2" customFormat="1">
      <c r="A35" s="13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</row>
    <row r="36" spans="1:234" s="2" customFormat="1" ht="15.75">
      <c r="A36" s="10" t="s">
        <v>8</v>
      </c>
      <c r="B36" s="11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10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0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0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0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0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0"/>
      <c r="HX36" s="11"/>
      <c r="HY36" s="11"/>
      <c r="HZ36" s="11"/>
    </row>
    <row r="37" spans="1:234" s="2" customFormat="1">
      <c r="A37" s="13" t="s">
        <v>12</v>
      </c>
      <c r="B37" s="14" t="s">
        <v>13</v>
      </c>
      <c r="C37" s="15">
        <f t="shared" ref="C37:U37" si="5">C47/C46*1000</f>
        <v>1.433204068599776</v>
      </c>
      <c r="D37" s="15">
        <f t="shared" si="5"/>
        <v>1.4414569696764761</v>
      </c>
      <c r="E37" s="15">
        <f t="shared" si="5"/>
        <v>1.4433062286979967</v>
      </c>
      <c r="F37" s="15">
        <f t="shared" si="5"/>
        <v>1.4161084366488572</v>
      </c>
      <c r="G37" s="15">
        <f t="shared" si="5"/>
        <v>1.3988262120242629</v>
      </c>
      <c r="H37" s="15">
        <f t="shared" si="5"/>
        <v>1.3871354116906605</v>
      </c>
      <c r="I37" s="15">
        <f t="shared" si="5"/>
        <v>1.370432412223852</v>
      </c>
      <c r="J37" s="15">
        <f t="shared" si="5"/>
        <v>1.3392130833263345</v>
      </c>
      <c r="K37" s="15">
        <f t="shared" si="5"/>
        <v>1.3596069081081454</v>
      </c>
      <c r="L37" s="15">
        <f t="shared" si="5"/>
        <v>1.355388168895707</v>
      </c>
      <c r="M37" s="15">
        <f t="shared" si="5"/>
        <v>1.3309571344064322</v>
      </c>
      <c r="N37" s="15">
        <f t="shared" si="5"/>
        <v>1.3265885761449805</v>
      </c>
      <c r="O37" s="15">
        <f t="shared" si="5"/>
        <v>1.3045010772081653</v>
      </c>
      <c r="P37" s="15">
        <f t="shared" si="5"/>
        <v>1.2565466402355532</v>
      </c>
      <c r="Q37" s="15">
        <f t="shared" si="5"/>
        <v>1.2461380962663307</v>
      </c>
      <c r="R37" s="15">
        <f t="shared" si="5"/>
        <v>1.2095815624279485</v>
      </c>
      <c r="S37" s="15">
        <f t="shared" si="5"/>
        <v>1.1779453902453778</v>
      </c>
      <c r="T37" s="15">
        <f t="shared" si="5"/>
        <v>1.1572711793475499</v>
      </c>
      <c r="U37" s="15">
        <f t="shared" si="5"/>
        <v>1.1058671962037081</v>
      </c>
      <c r="V37" s="15"/>
      <c r="W37" s="13" t="s">
        <v>14</v>
      </c>
      <c r="X37" s="16">
        <f>U37/C37-1</f>
        <v>-0.22839515988527181</v>
      </c>
      <c r="Y37" s="5">
        <f>(U37/C37)^(1/18)-1</f>
        <v>-1.4301346002440929E-2</v>
      </c>
      <c r="Z37" s="5">
        <f>Y39</f>
        <v>-4.9146181213776119E-3</v>
      </c>
      <c r="AA37" s="5"/>
      <c r="AB37" s="17">
        <f>Z37/Y37</f>
        <v>0.34364724275175174</v>
      </c>
    </row>
    <row r="38" spans="1:234" s="2" customFormat="1">
      <c r="A38" s="18" t="s">
        <v>15</v>
      </c>
      <c r="B38" s="14" t="s">
        <v>13</v>
      </c>
      <c r="C38" s="19">
        <f>(C41*(1-C44)+(C44*C40))</f>
        <v>0.92092819897948763</v>
      </c>
      <c r="D38" s="19">
        <f>(D41*(1-D44)+(D44*D40))</f>
        <v>0.9112561830536563</v>
      </c>
      <c r="E38" s="19">
        <f t="shared" ref="E38:U38" si="6">(E41*(1-E44)+(E44*E40))</f>
        <v>0.90061525999074221</v>
      </c>
      <c r="F38" s="19">
        <f t="shared" si="6"/>
        <v>0.89886876199538734</v>
      </c>
      <c r="G38" s="19">
        <f t="shared" si="6"/>
        <v>0.9124981444552529</v>
      </c>
      <c r="H38" s="19">
        <f t="shared" si="6"/>
        <v>0.91564070047328272</v>
      </c>
      <c r="I38" s="19">
        <f t="shared" si="6"/>
        <v>0.9379272952652058</v>
      </c>
      <c r="J38" s="19">
        <f t="shared" si="6"/>
        <v>0.94926296165850488</v>
      </c>
      <c r="K38" s="19">
        <f t="shared" si="6"/>
        <v>0.94887851587591787</v>
      </c>
      <c r="L38" s="19">
        <f t="shared" si="6"/>
        <v>0.95666570952458752</v>
      </c>
      <c r="M38" s="19">
        <f t="shared" si="6"/>
        <v>0.98159071554699417</v>
      </c>
      <c r="N38" s="19">
        <f t="shared" si="6"/>
        <v>0.83124178979266883</v>
      </c>
      <c r="O38" s="19">
        <f t="shared" si="6"/>
        <v>0.8318152453123614</v>
      </c>
      <c r="P38" s="19">
        <f t="shared" si="6"/>
        <v>0.82351989799102077</v>
      </c>
      <c r="Q38" s="19">
        <f t="shared" si="6"/>
        <v>0.81743071764396347</v>
      </c>
      <c r="R38" s="19">
        <f t="shared" si="6"/>
        <v>0.80382399461757226</v>
      </c>
      <c r="S38" s="19">
        <f t="shared" si="6"/>
        <v>0.68008985054503301</v>
      </c>
      <c r="T38" s="19">
        <f t="shared" si="6"/>
        <v>0.6703188955265873</v>
      </c>
      <c r="U38" s="19">
        <f t="shared" si="6"/>
        <v>0.67376608002701421</v>
      </c>
      <c r="V38" s="19"/>
      <c r="W38" s="13" t="s">
        <v>16</v>
      </c>
      <c r="Z38" s="5"/>
    </row>
    <row r="39" spans="1:234" s="2" customFormat="1">
      <c r="A39" s="20" t="s">
        <v>17</v>
      </c>
      <c r="B39" s="21" t="s">
        <v>13</v>
      </c>
      <c r="C39" s="22">
        <f>C37</f>
        <v>1.433204068599776</v>
      </c>
      <c r="D39" s="22">
        <f t="shared" ref="D39:U39" si="7">(D42*D38+C39*(D46-D42))/D46</f>
        <v>1.4264443399509494</v>
      </c>
      <c r="E39" s="22">
        <f t="shared" si="7"/>
        <v>1.4204049987372007</v>
      </c>
      <c r="F39" s="22">
        <f t="shared" si="7"/>
        <v>1.4145873941091003</v>
      </c>
      <c r="G39" s="22">
        <f t="shared" si="7"/>
        <v>1.4081473309566015</v>
      </c>
      <c r="H39" s="22">
        <f t="shared" si="7"/>
        <v>1.4022630543717922</v>
      </c>
      <c r="I39" s="22">
        <f t="shared" si="7"/>
        <v>1.3970305519160242</v>
      </c>
      <c r="J39" s="22">
        <f t="shared" si="7"/>
        <v>1.3918911839814969</v>
      </c>
      <c r="K39" s="22">
        <f t="shared" si="7"/>
        <v>1.3861919219265775</v>
      </c>
      <c r="L39" s="22">
        <f t="shared" si="7"/>
        <v>1.3807131166987527</v>
      </c>
      <c r="M39" s="22">
        <f t="shared" si="7"/>
        <v>1.3758085976422629</v>
      </c>
      <c r="N39" s="22">
        <f t="shared" si="7"/>
        <v>1.3693522005603951</v>
      </c>
      <c r="O39" s="22">
        <f t="shared" si="7"/>
        <v>1.3630211266063417</v>
      </c>
      <c r="P39" s="22">
        <f t="shared" si="7"/>
        <v>1.356494917302745</v>
      </c>
      <c r="Q39" s="22">
        <f t="shared" si="7"/>
        <v>1.3491032397994527</v>
      </c>
      <c r="R39" s="22">
        <f t="shared" si="7"/>
        <v>1.3408261554852616</v>
      </c>
      <c r="S39" s="22">
        <f t="shared" si="7"/>
        <v>1.3306893069205554</v>
      </c>
      <c r="T39" s="22">
        <f t="shared" si="7"/>
        <v>1.3201179708002659</v>
      </c>
      <c r="U39" s="22">
        <f t="shared" si="7"/>
        <v>1.3115784335199916</v>
      </c>
      <c r="V39" s="22"/>
      <c r="W39" s="13" t="s">
        <v>16</v>
      </c>
      <c r="X39" s="16">
        <f>U39/C39-1</f>
        <v>-8.4862747562956087E-2</v>
      </c>
      <c r="Y39" s="24">
        <f>(U39/C39)^(1/18)-1</f>
        <v>-4.9146181213776119E-3</v>
      </c>
      <c r="Z39" s="24"/>
    </row>
    <row r="40" spans="1:234" s="2" customFormat="1">
      <c r="A40" s="18" t="s">
        <v>18</v>
      </c>
      <c r="B40" s="2" t="s">
        <v>13</v>
      </c>
      <c r="C40" s="26">
        <v>1.1391</v>
      </c>
      <c r="D40" s="26">
        <v>1.1391</v>
      </c>
      <c r="E40" s="26">
        <v>1.1391</v>
      </c>
      <c r="F40" s="26">
        <v>1.1391</v>
      </c>
      <c r="G40" s="26">
        <v>1.1391</v>
      </c>
      <c r="H40" s="26">
        <v>1.1391</v>
      </c>
      <c r="I40" s="26">
        <v>1.1391</v>
      </c>
      <c r="J40" s="26">
        <v>1.1391</v>
      </c>
      <c r="K40" s="26">
        <v>1.1391</v>
      </c>
      <c r="L40" s="26">
        <v>1.1391</v>
      </c>
      <c r="M40" s="26">
        <v>1.1391</v>
      </c>
      <c r="N40" s="26">
        <v>0.96819999999999995</v>
      </c>
      <c r="O40" s="26">
        <v>0.96819999999999995</v>
      </c>
      <c r="P40" s="26">
        <v>0.96819999999999995</v>
      </c>
      <c r="Q40" s="26">
        <v>0.96819999999999995</v>
      </c>
      <c r="R40" s="26">
        <v>0.96819999999999995</v>
      </c>
      <c r="S40" s="26">
        <v>0.82296999999999998</v>
      </c>
      <c r="T40" s="26">
        <v>0.82296999999999998</v>
      </c>
      <c r="U40" s="26">
        <v>0.82296999999999998</v>
      </c>
      <c r="V40" s="26"/>
      <c r="W40" s="13" t="s">
        <v>14</v>
      </c>
      <c r="Z40" s="5"/>
    </row>
    <row r="41" spans="1:234" s="2" customFormat="1">
      <c r="A41" s="18" t="s">
        <v>19</v>
      </c>
      <c r="B41" s="2" t="s">
        <v>13</v>
      </c>
      <c r="C41" s="26">
        <v>0.67500000000000004</v>
      </c>
      <c r="D41" s="26">
        <v>0.67500000000000004</v>
      </c>
      <c r="E41" s="26">
        <v>0.67500000000000004</v>
      </c>
      <c r="F41" s="26">
        <v>0.67500000000000004</v>
      </c>
      <c r="G41" s="26">
        <v>0.67500000000000004</v>
      </c>
      <c r="H41" s="26">
        <v>0.67500000000000004</v>
      </c>
      <c r="I41" s="26">
        <v>0.67500000000000004</v>
      </c>
      <c r="J41" s="26">
        <v>0.67500000000000004</v>
      </c>
      <c r="K41" s="26">
        <v>0.67500000000000004</v>
      </c>
      <c r="L41" s="26">
        <v>0.67500000000000004</v>
      </c>
      <c r="M41" s="26">
        <v>0.67500000000000004</v>
      </c>
      <c r="N41" s="26">
        <v>0.57369999999999999</v>
      </c>
      <c r="O41" s="26">
        <v>0.57369999999999999</v>
      </c>
      <c r="P41" s="26">
        <v>0.57369999999999999</v>
      </c>
      <c r="Q41" s="26">
        <v>0.57369999999999999</v>
      </c>
      <c r="R41" s="26">
        <v>0.57369999999999999</v>
      </c>
      <c r="S41" s="26">
        <v>0.48764999999999997</v>
      </c>
      <c r="T41" s="26">
        <v>0.48764999999999997</v>
      </c>
      <c r="U41" s="26">
        <v>0.48764999999999997</v>
      </c>
      <c r="V41" s="26"/>
      <c r="W41" s="13" t="s">
        <v>14</v>
      </c>
      <c r="Z41" s="5"/>
    </row>
    <row r="42" spans="1:234" s="2" customFormat="1">
      <c r="A42" s="13" t="s">
        <v>20</v>
      </c>
      <c r="B42" s="2" t="s">
        <v>21</v>
      </c>
      <c r="C42" s="27">
        <v>293.57799999999997</v>
      </c>
      <c r="D42" s="27">
        <v>282.40899999999999</v>
      </c>
      <c r="E42" s="27">
        <v>252.75899999999999</v>
      </c>
      <c r="F42" s="27">
        <v>248.012</v>
      </c>
      <c r="G42" s="27">
        <v>287.83999999999997</v>
      </c>
      <c r="H42" s="27">
        <v>270.87400000000002</v>
      </c>
      <c r="I42" s="27">
        <v>258.55399999999997</v>
      </c>
      <c r="J42" s="27">
        <v>266.89100000000002</v>
      </c>
      <c r="K42" s="27">
        <v>303.57299999999998</v>
      </c>
      <c r="L42" s="27">
        <v>306.05</v>
      </c>
      <c r="M42" s="27">
        <v>299.01600000000002</v>
      </c>
      <c r="N42" s="27">
        <v>292.04500000000002</v>
      </c>
      <c r="O42" s="27">
        <v>293.21800000000002</v>
      </c>
      <c r="P42" s="27">
        <v>304.483</v>
      </c>
      <c r="Q42" s="27">
        <v>349.67200000000003</v>
      </c>
      <c r="R42" s="27">
        <v>392.38799999999998</v>
      </c>
      <c r="S42" s="27">
        <v>401.99400000000003</v>
      </c>
      <c r="T42" s="27">
        <v>426.52</v>
      </c>
      <c r="U42" s="27">
        <v>358.32900000000001</v>
      </c>
      <c r="V42" s="27"/>
      <c r="W42" s="13" t="s">
        <v>14</v>
      </c>
    </row>
    <row r="43" spans="1:234" s="2" customFormat="1">
      <c r="A43" s="13" t="s">
        <v>22</v>
      </c>
      <c r="B43" s="2" t="s">
        <v>21</v>
      </c>
      <c r="C43" s="27">
        <v>155.56800000000001</v>
      </c>
      <c r="D43" s="27">
        <v>143.76400000000001</v>
      </c>
      <c r="E43" s="27">
        <v>122.875</v>
      </c>
      <c r="F43" s="27">
        <v>119.634</v>
      </c>
      <c r="G43" s="27">
        <v>147.29900000000001</v>
      </c>
      <c r="H43" s="27">
        <v>140.45099999999999</v>
      </c>
      <c r="I43" s="27">
        <v>146.47900000000001</v>
      </c>
      <c r="J43" s="27">
        <v>157.721</v>
      </c>
      <c r="K43" s="27">
        <v>179.14699999999999</v>
      </c>
      <c r="L43" s="27">
        <v>185.744</v>
      </c>
      <c r="M43" s="27">
        <v>197.53399999999999</v>
      </c>
      <c r="N43" s="27">
        <v>190.65600000000001</v>
      </c>
      <c r="O43" s="27">
        <v>191.84800000000001</v>
      </c>
      <c r="P43" s="27">
        <v>192.816</v>
      </c>
      <c r="Q43" s="27">
        <v>216.035</v>
      </c>
      <c r="R43" s="27">
        <v>228.892</v>
      </c>
      <c r="S43" s="27">
        <v>230.70400000000001</v>
      </c>
      <c r="T43" s="27">
        <v>232.351</v>
      </c>
      <c r="U43" s="27">
        <v>198.887</v>
      </c>
      <c r="V43" s="27"/>
      <c r="W43" s="13" t="s">
        <v>14</v>
      </c>
    </row>
    <row r="44" spans="1:234" s="2" customFormat="1">
      <c r="A44" s="13" t="s">
        <v>23</v>
      </c>
      <c r="B44" s="3" t="s">
        <v>24</v>
      </c>
      <c r="C44" s="28">
        <f>C43/C42</f>
        <v>0.5299034668810334</v>
      </c>
      <c r="D44" s="28">
        <f t="shared" ref="D44:U44" si="8">D43/D42</f>
        <v>0.50906309643106284</v>
      </c>
      <c r="E44" s="28">
        <f t="shared" si="8"/>
        <v>0.48613501398565434</v>
      </c>
      <c r="F44" s="28">
        <f t="shared" si="8"/>
        <v>0.48237182071835233</v>
      </c>
      <c r="G44" s="28">
        <f t="shared" si="8"/>
        <v>0.51173916064480274</v>
      </c>
      <c r="H44" s="28">
        <f t="shared" si="8"/>
        <v>0.51851045135376583</v>
      </c>
      <c r="I44" s="28">
        <f t="shared" si="8"/>
        <v>0.56653155627064378</v>
      </c>
      <c r="J44" s="28">
        <f t="shared" si="8"/>
        <v>0.59095660775372716</v>
      </c>
      <c r="K44" s="28">
        <f t="shared" si="8"/>
        <v>0.59012823933617287</v>
      </c>
      <c r="L44" s="28">
        <f t="shared" si="8"/>
        <v>0.60690736807711154</v>
      </c>
      <c r="M44" s="28">
        <f t="shared" si="8"/>
        <v>0.66061347887738442</v>
      </c>
      <c r="N44" s="28">
        <f t="shared" si="8"/>
        <v>0.65283089934770322</v>
      </c>
      <c r="O44" s="28">
        <f t="shared" si="8"/>
        <v>0.65428452550661964</v>
      </c>
      <c r="P44" s="28">
        <f t="shared" si="8"/>
        <v>0.63325702912806303</v>
      </c>
      <c r="Q44" s="28">
        <f t="shared" si="8"/>
        <v>0.61782184447139032</v>
      </c>
      <c r="R44" s="28">
        <f t="shared" si="8"/>
        <v>0.583330784835418</v>
      </c>
      <c r="S44" s="28">
        <f t="shared" si="8"/>
        <v>0.5738991129220834</v>
      </c>
      <c r="T44" s="28">
        <f t="shared" si="8"/>
        <v>0.54475991747163088</v>
      </c>
      <c r="U44" s="28">
        <f t="shared" si="8"/>
        <v>0.55504020048614544</v>
      </c>
      <c r="V44" s="28"/>
      <c r="W44" s="29" t="s">
        <v>16</v>
      </c>
    </row>
    <row r="45" spans="1:234" s="2" customFormat="1">
      <c r="A45" s="13" t="s">
        <v>28</v>
      </c>
      <c r="B45" s="3"/>
      <c r="C45" s="33">
        <v>0.5299034668810334</v>
      </c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29"/>
    </row>
    <row r="46" spans="1:234" s="2" customFormat="1">
      <c r="A46" s="30" t="s">
        <v>25</v>
      </c>
      <c r="B46" s="2" t="s">
        <v>21</v>
      </c>
      <c r="C46" s="27">
        <v>21609.4</v>
      </c>
      <c r="D46" s="27">
        <v>21806.020339999999</v>
      </c>
      <c r="E46" s="27">
        <v>22007.041450000001</v>
      </c>
      <c r="F46" s="27">
        <v>22233.763449999999</v>
      </c>
      <c r="G46" s="27">
        <v>22440.986400000002</v>
      </c>
      <c r="H46" s="27">
        <v>22671.816849999999</v>
      </c>
      <c r="I46" s="27">
        <v>22944.25447</v>
      </c>
      <c r="J46" s="27">
        <v>23252.886630000001</v>
      </c>
      <c r="K46" s="27">
        <v>23597.210200000001</v>
      </c>
      <c r="L46" s="27">
        <v>23993.643110000001</v>
      </c>
      <c r="M46" s="27">
        <v>24333.473379999999</v>
      </c>
      <c r="N46" s="27">
        <v>24632.625810000001</v>
      </c>
      <c r="O46" s="27">
        <v>24895.540959999998</v>
      </c>
      <c r="P46" s="27">
        <v>25170.653429999998</v>
      </c>
      <c r="Q46" s="27">
        <v>25501.066129999999</v>
      </c>
      <c r="R46" s="27">
        <v>25849.807049999999</v>
      </c>
      <c r="S46" s="27">
        <v>26202.623869999999</v>
      </c>
      <c r="T46" s="27">
        <v>26643.85889</v>
      </c>
      <c r="U46" s="27">
        <v>27121.683420000001</v>
      </c>
      <c r="V46" s="27"/>
      <c r="W46" s="13" t="s">
        <v>14</v>
      </c>
    </row>
    <row r="47" spans="1:234" s="2" customFormat="1">
      <c r="A47" s="13" t="s">
        <v>26</v>
      </c>
      <c r="B47" s="2" t="s">
        <v>27</v>
      </c>
      <c r="C47" s="31">
        <v>30.970680000000002</v>
      </c>
      <c r="D47" s="31">
        <v>31.43244</v>
      </c>
      <c r="E47" s="31">
        <v>31.762899999999998</v>
      </c>
      <c r="F47" s="31">
        <v>31.485420000000001</v>
      </c>
      <c r="G47" s="31">
        <v>31.39104</v>
      </c>
      <c r="H47" s="31">
        <v>31.448879999999999</v>
      </c>
      <c r="I47" s="31">
        <v>31.443549999999998</v>
      </c>
      <c r="J47" s="31">
        <v>31.14057</v>
      </c>
      <c r="K47" s="31">
        <v>32.082929999999998</v>
      </c>
      <c r="L47" s="31">
        <v>32.520699999999998</v>
      </c>
      <c r="M47" s="31">
        <v>32.386809999999997</v>
      </c>
      <c r="N47" s="31">
        <v>32.67736</v>
      </c>
      <c r="O47" s="31">
        <v>32.476260000000003</v>
      </c>
      <c r="P47" s="31">
        <v>31.6281</v>
      </c>
      <c r="Q47" s="31">
        <v>31.777850000000001</v>
      </c>
      <c r="R47" s="31">
        <v>31.26745</v>
      </c>
      <c r="S47" s="31">
        <v>30.865259999999999</v>
      </c>
      <c r="T47" s="31">
        <v>30.83417</v>
      </c>
      <c r="U47" s="31">
        <v>29.992979999999999</v>
      </c>
      <c r="V47" s="31"/>
      <c r="W47" s="13" t="s">
        <v>14</v>
      </c>
    </row>
    <row r="48" spans="1:234" s="2" customFormat="1"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</row>
    <row r="49" spans="1:234" s="2" customFormat="1" ht="15.75">
      <c r="A49" s="10" t="s">
        <v>9</v>
      </c>
      <c r="B49" s="11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10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0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0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0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10"/>
      <c r="GH49" s="11"/>
      <c r="GI49" s="11"/>
      <c r="GJ49" s="11"/>
      <c r="GK49" s="11"/>
      <c r="GL49" s="11"/>
      <c r="GM49" s="11"/>
      <c r="GN49" s="11"/>
      <c r="GO49" s="11"/>
      <c r="GP49" s="11"/>
      <c r="GQ49" s="11"/>
      <c r="GR49" s="11"/>
      <c r="GS49" s="11"/>
      <c r="GT49" s="11"/>
      <c r="GU49" s="11"/>
      <c r="GV49" s="11"/>
      <c r="GW49" s="11"/>
      <c r="GX49" s="11"/>
      <c r="GY49" s="11"/>
      <c r="GZ49" s="11"/>
      <c r="HA49" s="11"/>
      <c r="HB49" s="11"/>
      <c r="HC49" s="11"/>
      <c r="HD49" s="11"/>
      <c r="HE49" s="11"/>
      <c r="HF49" s="11"/>
      <c r="HG49" s="11"/>
      <c r="HH49" s="11"/>
      <c r="HI49" s="11"/>
      <c r="HJ49" s="11"/>
      <c r="HK49" s="11"/>
      <c r="HL49" s="11"/>
      <c r="HM49" s="11"/>
      <c r="HN49" s="11"/>
      <c r="HO49" s="11"/>
      <c r="HP49" s="11"/>
      <c r="HQ49" s="11"/>
      <c r="HR49" s="11"/>
      <c r="HS49" s="11"/>
      <c r="HT49" s="11"/>
      <c r="HU49" s="11"/>
      <c r="HV49" s="11"/>
      <c r="HW49" s="10"/>
      <c r="HX49" s="11"/>
      <c r="HY49" s="11"/>
      <c r="HZ49" s="11"/>
    </row>
    <row r="50" spans="1:234" s="2" customFormat="1">
      <c r="A50" s="29" t="s">
        <v>12</v>
      </c>
      <c r="B50" s="14" t="s">
        <v>13</v>
      </c>
      <c r="C50" s="15">
        <f t="shared" ref="C50:U50" si="9">C60/C59*1000</f>
        <v>1.5214931410481887</v>
      </c>
      <c r="D50" s="15">
        <f t="shared" si="9"/>
        <v>1.4347506061655699</v>
      </c>
      <c r="E50" s="15">
        <f t="shared" si="9"/>
        <v>1.4045381457406771</v>
      </c>
      <c r="F50" s="15">
        <f t="shared" si="9"/>
        <v>1.3482255613709269</v>
      </c>
      <c r="G50" s="15">
        <f t="shared" si="9"/>
        <v>1.3568962641761173</v>
      </c>
      <c r="H50" s="15">
        <f t="shared" si="9"/>
        <v>1.3467537374733038</v>
      </c>
      <c r="I50" s="15">
        <f t="shared" si="9"/>
        <v>1.3425089025574619</v>
      </c>
      <c r="J50" s="15">
        <f t="shared" si="9"/>
        <v>1.3006779390652417</v>
      </c>
      <c r="K50" s="15">
        <f t="shared" si="9"/>
        <v>1.2545345911949686</v>
      </c>
      <c r="L50" s="15">
        <f t="shared" si="9"/>
        <v>1.2691867142635418</v>
      </c>
      <c r="M50" s="15">
        <f t="shared" si="9"/>
        <v>1.2620722521137586</v>
      </c>
      <c r="N50" s="15">
        <f t="shared" si="9"/>
        <v>1.1974398416082852</v>
      </c>
      <c r="O50" s="15">
        <f t="shared" si="9"/>
        <v>1.1699245510789196</v>
      </c>
      <c r="P50" s="15">
        <f t="shared" si="9"/>
        <v>1.1082806175985609</v>
      </c>
      <c r="Q50" s="15">
        <f t="shared" si="9"/>
        <v>1.0944072088173964</v>
      </c>
      <c r="R50" s="15">
        <f t="shared" si="9"/>
        <v>1.0644169872743414</v>
      </c>
      <c r="S50" s="15">
        <f t="shared" si="9"/>
        <v>1.0446434347890015</v>
      </c>
      <c r="T50" s="15">
        <f t="shared" si="9"/>
        <v>0.97250364113020671</v>
      </c>
      <c r="U50" s="15">
        <f t="shared" si="9"/>
        <v>1.0173972009810996</v>
      </c>
      <c r="V50" s="15"/>
      <c r="W50" s="13" t="s">
        <v>14</v>
      </c>
      <c r="X50" s="16">
        <f>U50/C50-1</f>
        <v>-0.3313166037145634</v>
      </c>
      <c r="Y50" s="5">
        <f>(U50/C50)^(1/18)-1</f>
        <v>-2.2109943786492336E-2</v>
      </c>
      <c r="Z50" s="5">
        <f>Y52</f>
        <v>-8.030500322728229E-3</v>
      </c>
      <c r="AB50" s="17">
        <f>Z50/Y50</f>
        <v>0.36320763183641902</v>
      </c>
    </row>
    <row r="51" spans="1:234" s="2" customFormat="1">
      <c r="A51" s="34" t="s">
        <v>15</v>
      </c>
      <c r="B51" s="14" t="s">
        <v>13</v>
      </c>
      <c r="C51" s="19">
        <f>(C54*(1-C57)+(C57*C53))</f>
        <v>0.65951250000000006</v>
      </c>
      <c r="D51" s="19">
        <f>(D54*(1-D57)+(D57*D53))</f>
        <v>0.65951250000000006</v>
      </c>
      <c r="E51" s="19">
        <f t="shared" ref="E51:U51" si="10">(E54*(1-E57)+(E57*E53))</f>
        <v>0.65951250000000006</v>
      </c>
      <c r="F51" s="19">
        <f t="shared" si="10"/>
        <v>0.65951250000000006</v>
      </c>
      <c r="G51" s="19">
        <f t="shared" si="10"/>
        <v>0.65951249999999995</v>
      </c>
      <c r="H51" s="19">
        <f t="shared" si="10"/>
        <v>0.61684629534507018</v>
      </c>
      <c r="I51" s="19">
        <f t="shared" si="10"/>
        <v>0.60780134358063287</v>
      </c>
      <c r="J51" s="19">
        <f t="shared" si="10"/>
        <v>0.6117946761631371</v>
      </c>
      <c r="K51" s="19">
        <f t="shared" si="10"/>
        <v>0.51005276879225769</v>
      </c>
      <c r="L51" s="19">
        <f t="shared" si="10"/>
        <v>0.51048150715421303</v>
      </c>
      <c r="M51" s="19">
        <f t="shared" si="10"/>
        <v>0.40559825364472757</v>
      </c>
      <c r="N51" s="19">
        <f t="shared" si="10"/>
        <v>0.4046952177965405</v>
      </c>
      <c r="O51" s="19">
        <f t="shared" si="10"/>
        <v>0.4045543871431998</v>
      </c>
      <c r="P51" s="19">
        <f t="shared" si="10"/>
        <v>0.40253720354190076</v>
      </c>
      <c r="Q51" s="19">
        <f t="shared" si="10"/>
        <v>0.40526104143062747</v>
      </c>
      <c r="R51" s="19">
        <f t="shared" si="10"/>
        <v>0.32333713202817238</v>
      </c>
      <c r="S51" s="19">
        <f t="shared" si="10"/>
        <v>0.31859966124174516</v>
      </c>
      <c r="T51" s="19">
        <f t="shared" si="10"/>
        <v>0.31572570760540197</v>
      </c>
      <c r="U51" s="19">
        <f t="shared" si="10"/>
        <v>0.31513523085114475</v>
      </c>
      <c r="V51" s="19"/>
      <c r="W51" s="13" t="s">
        <v>16</v>
      </c>
      <c r="Z51" s="5"/>
    </row>
    <row r="52" spans="1:234" s="2" customFormat="1">
      <c r="A52" s="35" t="s">
        <v>29</v>
      </c>
      <c r="B52" s="21" t="s">
        <v>13</v>
      </c>
      <c r="C52" s="22">
        <f>C50</f>
        <v>1.5214931410481887</v>
      </c>
      <c r="D52" s="22">
        <f t="shared" ref="D52:U52" si="11">(D55*D51+C52*(D59-D55))/D59</f>
        <v>1.5091172845980858</v>
      </c>
      <c r="E52" s="22">
        <f t="shared" si="11"/>
        <v>1.4965897559575871</v>
      </c>
      <c r="F52" s="22">
        <f t="shared" si="11"/>
        <v>1.4847607223051054</v>
      </c>
      <c r="G52" s="22">
        <f t="shared" si="11"/>
        <v>1.4727315871100644</v>
      </c>
      <c r="H52" s="22">
        <f t="shared" si="11"/>
        <v>1.4595374270578119</v>
      </c>
      <c r="I52" s="22">
        <f t="shared" si="11"/>
        <v>1.4472764531426354</v>
      </c>
      <c r="J52" s="22">
        <f t="shared" si="11"/>
        <v>1.4349734542206605</v>
      </c>
      <c r="K52" s="22">
        <f t="shared" si="11"/>
        <v>1.4218099132203088</v>
      </c>
      <c r="L52" s="22">
        <f t="shared" si="11"/>
        <v>1.4106888211937767</v>
      </c>
      <c r="M52" s="22">
        <f t="shared" si="11"/>
        <v>1.39977265692055</v>
      </c>
      <c r="N52" s="22">
        <f t="shared" si="11"/>
        <v>1.3887158704746758</v>
      </c>
      <c r="O52" s="22">
        <f t="shared" si="11"/>
        <v>1.3788098032369902</v>
      </c>
      <c r="P52" s="22">
        <f t="shared" si="11"/>
        <v>1.3700833516034694</v>
      </c>
      <c r="Q52" s="22">
        <f t="shared" si="11"/>
        <v>1.3606975302798725</v>
      </c>
      <c r="R52" s="22">
        <f t="shared" si="11"/>
        <v>1.3504105009147889</v>
      </c>
      <c r="S52" s="22">
        <f t="shared" si="11"/>
        <v>1.3394290963864526</v>
      </c>
      <c r="T52" s="22">
        <f t="shared" si="11"/>
        <v>1.327472521108777</v>
      </c>
      <c r="U52" s="22">
        <f t="shared" si="11"/>
        <v>1.3159510681972055</v>
      </c>
      <c r="V52" s="22"/>
      <c r="W52" s="13" t="s">
        <v>16</v>
      </c>
      <c r="X52" s="16">
        <f>U52/C52-1</f>
        <v>-0.13509234271630099</v>
      </c>
      <c r="Y52" s="5">
        <f>(U52/C52)^(1/18)-1</f>
        <v>-8.030500322728229E-3</v>
      </c>
      <c r="Z52" s="24"/>
    </row>
    <row r="53" spans="1:234" s="2" customFormat="1">
      <c r="A53" s="34" t="s">
        <v>18</v>
      </c>
      <c r="B53" s="2" t="s">
        <v>13</v>
      </c>
      <c r="C53" s="26">
        <v>0.70347999999999999</v>
      </c>
      <c r="D53" s="26">
        <v>0.70347999999999999</v>
      </c>
      <c r="E53" s="26">
        <v>0.70347999999999999</v>
      </c>
      <c r="F53" s="26">
        <v>0.70347999999999999</v>
      </c>
      <c r="G53" s="26">
        <v>0.70347999999999999</v>
      </c>
      <c r="H53" s="26">
        <v>0.65958000000000006</v>
      </c>
      <c r="I53" s="26">
        <v>0.65958000000000006</v>
      </c>
      <c r="J53" s="26">
        <v>0.65958000000000006</v>
      </c>
      <c r="K53" s="26">
        <v>0.54696</v>
      </c>
      <c r="L53" s="26">
        <v>0.54696</v>
      </c>
      <c r="M53" s="26">
        <v>0.43231000000000003</v>
      </c>
      <c r="N53" s="26">
        <v>0.43231000000000003</v>
      </c>
      <c r="O53" s="26">
        <v>0.43231000000000003</v>
      </c>
      <c r="P53" s="26">
        <v>0.43231000000000003</v>
      </c>
      <c r="Q53" s="26">
        <v>0.43231000000000003</v>
      </c>
      <c r="R53" s="26">
        <v>0.34919</v>
      </c>
      <c r="S53" s="26">
        <v>0.34919</v>
      </c>
      <c r="T53" s="26">
        <v>0.34919</v>
      </c>
      <c r="U53" s="26">
        <v>0.34919</v>
      </c>
      <c r="V53" s="26"/>
      <c r="W53" s="13" t="s">
        <v>14</v>
      </c>
    </row>
    <row r="54" spans="1:234" s="2" customFormat="1">
      <c r="A54" s="34" t="s">
        <v>19</v>
      </c>
      <c r="B54" s="2" t="s">
        <v>13</v>
      </c>
      <c r="C54" s="26">
        <v>0.52761000000000002</v>
      </c>
      <c r="D54" s="26">
        <v>0.52761000000000002</v>
      </c>
      <c r="E54" s="26">
        <v>0.52761000000000002</v>
      </c>
      <c r="F54" s="26">
        <v>0.52761000000000002</v>
      </c>
      <c r="G54" s="26">
        <v>0.52761000000000002</v>
      </c>
      <c r="H54" s="26">
        <v>0.49469000000000002</v>
      </c>
      <c r="I54" s="26">
        <v>0.49469000000000002</v>
      </c>
      <c r="J54" s="26">
        <v>0.49469000000000002</v>
      </c>
      <c r="K54" s="26">
        <v>0.41021999999999997</v>
      </c>
      <c r="L54" s="26">
        <v>0.41021999999999997</v>
      </c>
      <c r="M54" s="26">
        <v>0.32423000000000002</v>
      </c>
      <c r="N54" s="26">
        <v>0.32423000000000002</v>
      </c>
      <c r="O54" s="26">
        <v>0.32423000000000002</v>
      </c>
      <c r="P54" s="26">
        <v>0.32423000000000002</v>
      </c>
      <c r="Q54" s="26">
        <v>0.32423000000000002</v>
      </c>
      <c r="R54" s="26">
        <v>0.26189000000000001</v>
      </c>
      <c r="S54" s="26">
        <v>0.26189000000000001</v>
      </c>
      <c r="T54" s="26">
        <v>0.26189000000000001</v>
      </c>
      <c r="U54" s="26">
        <v>0.26189000000000001</v>
      </c>
      <c r="V54" s="26"/>
      <c r="W54" s="13" t="s">
        <v>14</v>
      </c>
    </row>
    <row r="55" spans="1:234" s="2" customFormat="1">
      <c r="A55" s="29" t="s">
        <v>20</v>
      </c>
      <c r="B55" s="2" t="s">
        <v>21</v>
      </c>
      <c r="C55" s="26">
        <v>97.38</v>
      </c>
      <c r="D55" s="26">
        <v>82.9</v>
      </c>
      <c r="E55" s="26">
        <v>86.2</v>
      </c>
      <c r="F55" s="26">
        <v>83.7</v>
      </c>
      <c r="G55" s="26">
        <v>87.4</v>
      </c>
      <c r="H55" s="26">
        <v>93.835999999999999</v>
      </c>
      <c r="I55" s="26">
        <v>88.933999999999997</v>
      </c>
      <c r="J55" s="26">
        <v>92.314999999999998</v>
      </c>
      <c r="K55" s="27">
        <v>90.516000000000005</v>
      </c>
      <c r="L55" s="27">
        <v>78.625</v>
      </c>
      <c r="M55" s="27">
        <v>70.650000000000006</v>
      </c>
      <c r="N55" s="27">
        <v>72.957999999999998</v>
      </c>
      <c r="O55" s="27">
        <v>66.703999999999994</v>
      </c>
      <c r="P55" s="27">
        <v>59.628999999999998</v>
      </c>
      <c r="Q55" s="27">
        <v>65.313999999999993</v>
      </c>
      <c r="R55" s="27">
        <v>67.016000000000005</v>
      </c>
      <c r="S55" s="27">
        <v>72.382000000000005</v>
      </c>
      <c r="T55" s="27">
        <v>80.192999999999998</v>
      </c>
      <c r="U55" s="27">
        <v>78.882000000000005</v>
      </c>
      <c r="V55" s="27"/>
      <c r="W55" s="13" t="s">
        <v>14</v>
      </c>
    </row>
    <row r="56" spans="1:234" s="2" customFormat="1">
      <c r="A56" s="29" t="s">
        <v>22</v>
      </c>
      <c r="B56" s="2" t="s">
        <v>21</v>
      </c>
      <c r="C56" s="36" t="s">
        <v>30</v>
      </c>
      <c r="D56" s="36" t="s">
        <v>30</v>
      </c>
      <c r="E56" s="26">
        <v>64.650000000000006</v>
      </c>
      <c r="F56" s="26">
        <v>62.774999999999999</v>
      </c>
      <c r="G56" s="26">
        <v>65.55</v>
      </c>
      <c r="H56" s="26">
        <v>69.516999999999996</v>
      </c>
      <c r="I56" s="26">
        <v>61.006999999999998</v>
      </c>
      <c r="J56" s="26">
        <v>65.561999999999998</v>
      </c>
      <c r="K56" s="27">
        <v>66.084999999999994</v>
      </c>
      <c r="L56" s="27">
        <v>57.65</v>
      </c>
      <c r="M56" s="27">
        <v>53.189</v>
      </c>
      <c r="N56" s="27">
        <v>54.317</v>
      </c>
      <c r="O56" s="27">
        <v>49.573999999999998</v>
      </c>
      <c r="P56" s="27">
        <v>43.203000000000003</v>
      </c>
      <c r="Q56" s="27">
        <v>48.968000000000004</v>
      </c>
      <c r="R56" s="27">
        <v>47.17</v>
      </c>
      <c r="S56" s="27">
        <v>47.018999999999998</v>
      </c>
      <c r="T56" s="27">
        <v>49.453000000000003</v>
      </c>
      <c r="U56" s="27">
        <v>48.110999999999997</v>
      </c>
      <c r="V56" s="27"/>
      <c r="W56" s="13" t="s">
        <v>14</v>
      </c>
    </row>
    <row r="57" spans="1:234" s="2" customFormat="1">
      <c r="A57" s="29" t="s">
        <v>23</v>
      </c>
      <c r="B57" s="3" t="s">
        <v>24</v>
      </c>
      <c r="C57" s="37">
        <v>0.75</v>
      </c>
      <c r="D57" s="37">
        <v>0.75</v>
      </c>
      <c r="E57" s="37">
        <f t="shared" ref="E57:U57" si="12">E56/E55</f>
        <v>0.75</v>
      </c>
      <c r="F57" s="37">
        <f t="shared" si="12"/>
        <v>0.75</v>
      </c>
      <c r="G57" s="37">
        <f t="shared" si="12"/>
        <v>0.74999999999999989</v>
      </c>
      <c r="H57" s="37">
        <f t="shared" si="12"/>
        <v>0.74083507395882175</v>
      </c>
      <c r="I57" s="37">
        <f t="shared" si="12"/>
        <v>0.68598061483796968</v>
      </c>
      <c r="J57" s="37">
        <f t="shared" si="12"/>
        <v>0.71019877593023883</v>
      </c>
      <c r="K57" s="37">
        <f t="shared" si="12"/>
        <v>0.73009191745105828</v>
      </c>
      <c r="L57" s="37">
        <f t="shared" si="12"/>
        <v>0.73322734499205089</v>
      </c>
      <c r="M57" s="37">
        <f t="shared" si="12"/>
        <v>0.75285208775654633</v>
      </c>
      <c r="N57" s="37">
        <f t="shared" si="12"/>
        <v>0.74449683379478604</v>
      </c>
      <c r="O57" s="37">
        <f t="shared" si="12"/>
        <v>0.74319381146557928</v>
      </c>
      <c r="P57" s="37">
        <f t="shared" si="12"/>
        <v>0.72453001056532906</v>
      </c>
      <c r="Q57" s="37">
        <f t="shared" si="12"/>
        <v>0.74973206356983202</v>
      </c>
      <c r="R57" s="37">
        <f t="shared" si="12"/>
        <v>0.70386176435478087</v>
      </c>
      <c r="S57" s="37">
        <f t="shared" si="12"/>
        <v>0.64959520322732167</v>
      </c>
      <c r="T57" s="37">
        <f t="shared" si="12"/>
        <v>0.61667477211227917</v>
      </c>
      <c r="U57" s="37">
        <f t="shared" si="12"/>
        <v>0.60991100631322726</v>
      </c>
      <c r="V57" s="37"/>
      <c r="W57" s="29" t="s">
        <v>16</v>
      </c>
    </row>
    <row r="58" spans="1:234" s="2" customFormat="1">
      <c r="A58" s="29" t="s">
        <v>28</v>
      </c>
      <c r="B58" s="3"/>
      <c r="C58" s="33">
        <v>0.75</v>
      </c>
      <c r="D58" s="33">
        <v>0.75</v>
      </c>
      <c r="E58" s="33">
        <v>0.75</v>
      </c>
      <c r="F58" s="33">
        <v>0.75</v>
      </c>
      <c r="G58" s="33">
        <v>0.75</v>
      </c>
      <c r="H58" s="33">
        <v>0.75</v>
      </c>
      <c r="I58" s="33">
        <v>0.75</v>
      </c>
      <c r="J58" s="33">
        <v>0.75</v>
      </c>
      <c r="K58" s="33">
        <v>0.75</v>
      </c>
      <c r="L58" s="33">
        <v>0.75</v>
      </c>
      <c r="M58" s="33">
        <v>0.75</v>
      </c>
      <c r="N58" s="33">
        <v>0.75</v>
      </c>
      <c r="O58" s="33">
        <v>0.75</v>
      </c>
      <c r="P58" s="33">
        <v>0.75</v>
      </c>
      <c r="Q58" s="33">
        <v>0.75</v>
      </c>
      <c r="R58" s="33">
        <v>0.75</v>
      </c>
      <c r="S58" s="33">
        <v>0.75</v>
      </c>
      <c r="T58" s="33">
        <v>0.75</v>
      </c>
      <c r="U58" s="33">
        <v>0.75</v>
      </c>
      <c r="V58" s="33"/>
      <c r="W58" s="29"/>
    </row>
    <row r="59" spans="1:234" s="2" customFormat="1">
      <c r="A59" s="38" t="s">
        <v>25</v>
      </c>
      <c r="B59" s="2" t="s">
        <v>21</v>
      </c>
      <c r="C59" s="26">
        <v>5686</v>
      </c>
      <c r="D59" s="26">
        <v>5774</v>
      </c>
      <c r="E59" s="26">
        <v>5846</v>
      </c>
      <c r="F59" s="26">
        <v>5923</v>
      </c>
      <c r="G59" s="26">
        <v>5996</v>
      </c>
      <c r="H59" s="26">
        <v>6087</v>
      </c>
      <c r="I59" s="26">
        <v>6178</v>
      </c>
      <c r="J59" s="26">
        <v>6269</v>
      </c>
      <c r="K59" s="27">
        <v>6360</v>
      </c>
      <c r="L59" s="27">
        <v>6443</v>
      </c>
      <c r="M59" s="27">
        <v>6505</v>
      </c>
      <c r="N59" s="27">
        <v>6566</v>
      </c>
      <c r="O59" s="27">
        <v>6627</v>
      </c>
      <c r="P59" s="27">
        <v>6671</v>
      </c>
      <c r="Q59" s="27">
        <v>6714</v>
      </c>
      <c r="R59" s="27">
        <v>6758</v>
      </c>
      <c r="S59" s="27">
        <v>6801</v>
      </c>
      <c r="T59" s="27">
        <v>6866</v>
      </c>
      <c r="U59" s="27">
        <v>6931</v>
      </c>
      <c r="V59" s="27"/>
      <c r="W59" s="13" t="s">
        <v>14</v>
      </c>
    </row>
    <row r="60" spans="1:234" s="2" customFormat="1">
      <c r="A60" s="13" t="s">
        <v>26</v>
      </c>
      <c r="B60" s="2" t="s">
        <v>27</v>
      </c>
      <c r="C60" s="26">
        <v>8.6512100000000007</v>
      </c>
      <c r="D60" s="26">
        <v>8.2842500000000001</v>
      </c>
      <c r="E60" s="26">
        <v>8.2109299999999994</v>
      </c>
      <c r="F60" s="26">
        <v>7.9855400000000003</v>
      </c>
      <c r="G60" s="26">
        <v>8.1359499999999993</v>
      </c>
      <c r="H60" s="26">
        <v>8.1976899999999997</v>
      </c>
      <c r="I60" s="26">
        <v>8.2940199999999997</v>
      </c>
      <c r="J60" s="26">
        <v>8.15395</v>
      </c>
      <c r="K60" s="26">
        <v>7.9788399999999999</v>
      </c>
      <c r="L60" s="26">
        <v>8.1773699999999998</v>
      </c>
      <c r="M60" s="26">
        <v>8.2097800000000003</v>
      </c>
      <c r="N60" s="26">
        <v>7.8623900000000004</v>
      </c>
      <c r="O60" s="26">
        <v>7.7530900000000003</v>
      </c>
      <c r="P60" s="26">
        <v>7.3933400000000002</v>
      </c>
      <c r="Q60" s="26">
        <v>7.3478500000000002</v>
      </c>
      <c r="R60" s="26">
        <v>7.1933299999999996</v>
      </c>
      <c r="S60" s="26">
        <v>7.1046199999999997</v>
      </c>
      <c r="T60" s="26">
        <v>6.6772099999999996</v>
      </c>
      <c r="U60" s="26">
        <v>7.0515800000000004</v>
      </c>
      <c r="V60" s="26"/>
      <c r="W60" s="13" t="s">
        <v>14</v>
      </c>
    </row>
    <row r="61" spans="1:234" s="2" customFormat="1">
      <c r="A61" s="13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</row>
    <row r="62" spans="1:234" s="2" customFormat="1" ht="15.75">
      <c r="A62" s="10" t="s">
        <v>5</v>
      </c>
      <c r="B62" s="11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10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0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  <c r="DA62" s="10"/>
      <c r="DB62" s="11"/>
      <c r="DC62" s="11"/>
      <c r="DD62" s="11"/>
      <c r="DE62" s="11"/>
      <c r="DF62" s="11"/>
      <c r="DG62" s="11"/>
      <c r="DH62" s="11"/>
      <c r="DI62" s="11"/>
      <c r="DJ62" s="11"/>
      <c r="DK62" s="11"/>
      <c r="DL62" s="11"/>
      <c r="DM62" s="11"/>
      <c r="DN62" s="11"/>
      <c r="DO62" s="11"/>
      <c r="DP62" s="11"/>
      <c r="DQ62" s="11"/>
      <c r="DR62" s="11"/>
      <c r="DS62" s="11"/>
      <c r="DT62" s="11"/>
      <c r="DU62" s="11"/>
      <c r="DV62" s="11"/>
      <c r="DW62" s="11"/>
      <c r="DX62" s="11"/>
      <c r="DY62" s="11"/>
      <c r="DZ62" s="11"/>
      <c r="EA62" s="11"/>
      <c r="EB62" s="11"/>
      <c r="EC62" s="11"/>
      <c r="ED62" s="11"/>
      <c r="EE62" s="11"/>
      <c r="EF62" s="11"/>
      <c r="EG62" s="11"/>
      <c r="EH62" s="11"/>
      <c r="EI62" s="11"/>
      <c r="EJ62" s="11"/>
      <c r="EK62" s="11"/>
      <c r="EL62" s="11"/>
      <c r="EM62" s="11"/>
      <c r="EN62" s="11"/>
      <c r="EO62" s="11"/>
      <c r="EP62" s="11"/>
      <c r="EQ62" s="10"/>
      <c r="ER62" s="11"/>
      <c r="ES62" s="11"/>
      <c r="ET62" s="11"/>
      <c r="EU62" s="11"/>
      <c r="EV62" s="11"/>
      <c r="EW62" s="11"/>
      <c r="EX62" s="11"/>
      <c r="EY62" s="11"/>
      <c r="EZ62" s="11"/>
      <c r="FA62" s="11"/>
      <c r="FB62" s="11"/>
      <c r="FC62" s="11"/>
      <c r="FD62" s="11"/>
      <c r="FE62" s="11"/>
      <c r="FF62" s="11"/>
      <c r="FG62" s="11"/>
      <c r="FH62" s="11"/>
      <c r="FI62" s="11"/>
      <c r="FJ62" s="11"/>
      <c r="FK62" s="11"/>
      <c r="FL62" s="11"/>
      <c r="FM62" s="11"/>
      <c r="FN62" s="11"/>
      <c r="FO62" s="11"/>
      <c r="FP62" s="11"/>
      <c r="FQ62" s="11"/>
      <c r="FR62" s="11"/>
      <c r="FS62" s="11"/>
      <c r="FT62" s="11"/>
      <c r="FU62" s="11"/>
      <c r="FV62" s="11"/>
      <c r="FW62" s="11"/>
      <c r="FX62" s="11"/>
      <c r="FY62" s="11"/>
      <c r="FZ62" s="11"/>
      <c r="GA62" s="11"/>
      <c r="GB62" s="11"/>
      <c r="GC62" s="11"/>
      <c r="GD62" s="11"/>
      <c r="GE62" s="11"/>
      <c r="GF62" s="11"/>
      <c r="GG62" s="10"/>
      <c r="GH62" s="11"/>
      <c r="GI62" s="11"/>
      <c r="GJ62" s="11"/>
      <c r="GK62" s="11"/>
      <c r="GL62" s="11"/>
      <c r="GM62" s="11"/>
      <c r="GN62" s="11"/>
      <c r="GO62" s="11"/>
      <c r="GP62" s="11"/>
      <c r="GQ62" s="11"/>
      <c r="GR62" s="11"/>
      <c r="GS62" s="11"/>
      <c r="GT62" s="11"/>
      <c r="GU62" s="11"/>
      <c r="GV62" s="11"/>
      <c r="GW62" s="11"/>
      <c r="GX62" s="11"/>
      <c r="GY62" s="11"/>
      <c r="GZ62" s="11"/>
      <c r="HA62" s="11"/>
      <c r="HB62" s="11"/>
      <c r="HC62" s="11"/>
      <c r="HD62" s="11"/>
      <c r="HE62" s="11"/>
      <c r="HF62" s="11"/>
      <c r="HG62" s="11"/>
      <c r="HH62" s="11"/>
      <c r="HI62" s="11"/>
      <c r="HJ62" s="11"/>
      <c r="HK62" s="11"/>
      <c r="HL62" s="11"/>
      <c r="HM62" s="11"/>
      <c r="HN62" s="11"/>
      <c r="HO62" s="11"/>
      <c r="HP62" s="11"/>
      <c r="HQ62" s="11"/>
      <c r="HR62" s="11"/>
      <c r="HS62" s="11"/>
      <c r="HT62" s="11"/>
      <c r="HU62" s="11"/>
      <c r="HV62" s="11"/>
      <c r="HW62" s="10"/>
      <c r="HX62" s="11"/>
      <c r="HY62" s="11"/>
      <c r="HZ62" s="11"/>
    </row>
    <row r="63" spans="1:234" s="43" customFormat="1">
      <c r="A63" s="39" t="s">
        <v>12</v>
      </c>
      <c r="B63" s="40" t="s">
        <v>13</v>
      </c>
      <c r="C63" s="41">
        <f t="shared" ref="C63:U63" si="13">C72/C71*1000</f>
        <v>1.4620195652173913</v>
      </c>
      <c r="D63" s="41">
        <f t="shared" si="13"/>
        <v>1.3565248146869138</v>
      </c>
      <c r="E63" s="41">
        <f t="shared" si="13"/>
        <v>1.3911814974644678</v>
      </c>
      <c r="F63" s="41">
        <f t="shared" si="13"/>
        <v>1.414762381094691</v>
      </c>
      <c r="G63" s="41">
        <f t="shared" si="13"/>
        <v>1.4856190519542058</v>
      </c>
      <c r="H63" s="41">
        <f t="shared" si="13"/>
        <v>1.3995466622618244</v>
      </c>
      <c r="I63" s="41">
        <f t="shared" si="13"/>
        <v>1.3366804340091341</v>
      </c>
      <c r="J63" s="41">
        <f t="shared" si="13"/>
        <v>1.4851267368421053</v>
      </c>
      <c r="K63" s="41">
        <f t="shared" si="13"/>
        <v>1.4828020598194893</v>
      </c>
      <c r="L63" s="41">
        <f t="shared" si="13"/>
        <v>1.4115962377038231</v>
      </c>
      <c r="M63" s="41">
        <f t="shared" si="13"/>
        <v>1.4377999633382226</v>
      </c>
      <c r="N63" s="41">
        <f t="shared" si="13"/>
        <v>1.4379264386536375</v>
      </c>
      <c r="O63" s="41">
        <f t="shared" si="13"/>
        <v>1.406325896007951</v>
      </c>
      <c r="P63" s="41">
        <f t="shared" si="13"/>
        <v>1.3868455582596118</v>
      </c>
      <c r="Q63" s="41">
        <f t="shared" si="13"/>
        <v>1.2677690343240693</v>
      </c>
      <c r="R63" s="41">
        <f t="shared" si="13"/>
        <v>1.2427530908673132</v>
      </c>
      <c r="S63" s="41">
        <f t="shared" si="13"/>
        <v>1.3099609725137082</v>
      </c>
      <c r="T63" s="41">
        <f t="shared" si="13"/>
        <v>1.1287129113836831</v>
      </c>
      <c r="U63" s="41">
        <f t="shared" si="13"/>
        <v>1.2619666187960983</v>
      </c>
      <c r="V63" s="41"/>
      <c r="W63" s="39" t="s">
        <v>14</v>
      </c>
      <c r="X63" s="42">
        <f>U63/C63-1</f>
        <v>-0.13683328949947848</v>
      </c>
      <c r="Y63" s="17">
        <f>(U63/C63)^(1/18)-1</f>
        <v>-8.1415339984024504E-3</v>
      </c>
      <c r="Z63" s="17">
        <f>Y65</f>
        <v>-5.5456554487687271E-3</v>
      </c>
      <c r="AB63" s="17">
        <f>Z63/Y63</f>
        <v>0.68115608801202665</v>
      </c>
    </row>
    <row r="64" spans="1:234" s="43" customFormat="1">
      <c r="A64" s="44" t="s">
        <v>15</v>
      </c>
      <c r="B64" s="40" t="s">
        <v>13</v>
      </c>
      <c r="C64" s="45">
        <f t="shared" ref="C64:U64" si="14">(C67*(1-C70)+(C70*C66))</f>
        <v>0.83869565217391306</v>
      </c>
      <c r="D64" s="45">
        <f t="shared" si="14"/>
        <v>0.84000768115942026</v>
      </c>
      <c r="E64" s="45">
        <f t="shared" si="14"/>
        <v>0.77787860606060599</v>
      </c>
      <c r="F64" s="45">
        <f t="shared" si="14"/>
        <v>0.76674653465346532</v>
      </c>
      <c r="G64" s="45">
        <f t="shared" si="14"/>
        <v>0.77127990291262138</v>
      </c>
      <c r="H64" s="45">
        <f t="shared" si="14"/>
        <v>0.55213592592592597</v>
      </c>
      <c r="I64" s="45">
        <f t="shared" si="14"/>
        <v>0.55160641282565126</v>
      </c>
      <c r="J64" s="45">
        <f t="shared" si="14"/>
        <v>0.57587750000000004</v>
      </c>
      <c r="K64" s="45">
        <f t="shared" si="14"/>
        <v>0.64016153153153155</v>
      </c>
      <c r="L64" s="45">
        <f t="shared" si="14"/>
        <v>0.62072100000000008</v>
      </c>
      <c r="M64" s="45">
        <f t="shared" si="14"/>
        <v>0.65772405339805828</v>
      </c>
      <c r="N64" s="45">
        <f t="shared" si="14"/>
        <v>0.68695793103448288</v>
      </c>
      <c r="O64" s="45">
        <f t="shared" si="14"/>
        <v>0.49335379310344829</v>
      </c>
      <c r="P64" s="45">
        <f t="shared" si="14"/>
        <v>0.50771638059701496</v>
      </c>
      <c r="Q64" s="45">
        <f t="shared" si="14"/>
        <v>0.52184582733812945</v>
      </c>
      <c r="R64" s="45">
        <f t="shared" si="14"/>
        <v>0.51902033057851238</v>
      </c>
      <c r="S64" s="45">
        <f t="shared" si="14"/>
        <v>0.51415702811244968</v>
      </c>
      <c r="T64" s="45">
        <f t="shared" si="14"/>
        <v>0.51412146919431279</v>
      </c>
      <c r="U64" s="45">
        <f t="shared" si="14"/>
        <v>0.5032047298595439</v>
      </c>
      <c r="V64" s="45"/>
      <c r="W64" s="39" t="s">
        <v>16</v>
      </c>
    </row>
    <row r="65" spans="1:234" s="43" customFormat="1">
      <c r="A65" s="46" t="s">
        <v>17</v>
      </c>
      <c r="B65" s="47" t="s">
        <v>13</v>
      </c>
      <c r="C65" s="48">
        <f>C63</f>
        <v>1.4620195652173913</v>
      </c>
      <c r="D65" s="48">
        <f>(D68*D64+C65*(D71-D68))/D71</f>
        <v>1.4568302234889152</v>
      </c>
      <c r="E65" s="48">
        <f t="shared" ref="E65:U65" si="15">(E68*E64+D65*(E71-E68))/E71</f>
        <v>1.4501242324950607</v>
      </c>
      <c r="F65" s="48">
        <f t="shared" si="15"/>
        <v>1.4419574500609318</v>
      </c>
      <c r="G65" s="48">
        <f t="shared" si="15"/>
        <v>1.4317725219831234</v>
      </c>
      <c r="H65" s="48">
        <f t="shared" si="15"/>
        <v>1.4181647488653057</v>
      </c>
      <c r="I65" s="48">
        <f t="shared" si="15"/>
        <v>1.4058412501792534</v>
      </c>
      <c r="J65" s="48">
        <f t="shared" si="15"/>
        <v>1.3938198804924464</v>
      </c>
      <c r="K65" s="48">
        <f t="shared" si="15"/>
        <v>1.3844576400302893</v>
      </c>
      <c r="L65" s="48">
        <f t="shared" si="15"/>
        <v>1.3747460562822356</v>
      </c>
      <c r="M65" s="48">
        <f t="shared" si="15"/>
        <v>1.3666647776326437</v>
      </c>
      <c r="N65" s="48">
        <f t="shared" si="15"/>
        <v>1.3607791510293645</v>
      </c>
      <c r="O65" s="48">
        <f t="shared" si="15"/>
        <v>1.3539935114276016</v>
      </c>
      <c r="P65" s="48">
        <f t="shared" si="15"/>
        <v>1.3479092932268026</v>
      </c>
      <c r="Q65" s="48">
        <f t="shared" si="15"/>
        <v>1.3417835425044564</v>
      </c>
      <c r="R65" s="48">
        <f t="shared" si="15"/>
        <v>1.3364976045474599</v>
      </c>
      <c r="S65" s="48">
        <f t="shared" si="15"/>
        <v>1.3310893200046632</v>
      </c>
      <c r="T65" s="48">
        <f t="shared" si="15"/>
        <v>1.326555044055632</v>
      </c>
      <c r="U65" s="48">
        <f t="shared" si="15"/>
        <v>1.3227582362859485</v>
      </c>
      <c r="V65" s="48"/>
      <c r="W65" s="39" t="s">
        <v>16</v>
      </c>
      <c r="X65" s="42">
        <f>U65/C65-1</f>
        <v>-9.5252712237633874E-2</v>
      </c>
      <c r="Y65" s="17">
        <f>(U65/C65)^(1/18)-1</f>
        <v>-5.5456554487687271E-3</v>
      </c>
      <c r="Z65" s="17"/>
    </row>
    <row r="66" spans="1:234" s="43" customFormat="1">
      <c r="A66" s="44" t="s">
        <v>18</v>
      </c>
      <c r="B66" s="43" t="s">
        <v>13</v>
      </c>
      <c r="C66" s="49">
        <v>1.24</v>
      </c>
      <c r="D66" s="50">
        <v>1.2383999999999999</v>
      </c>
      <c r="E66" s="50">
        <v>1.2383999999999999</v>
      </c>
      <c r="F66" s="50">
        <v>1.2383999999999999</v>
      </c>
      <c r="G66" s="50">
        <v>1.2383999999999999</v>
      </c>
      <c r="H66" s="50">
        <v>0.92879999999999996</v>
      </c>
      <c r="I66" s="50">
        <v>0.92879999999999996</v>
      </c>
      <c r="J66" s="50">
        <v>0.93654000000000004</v>
      </c>
      <c r="K66" s="50">
        <v>0.95201999999999998</v>
      </c>
      <c r="L66" s="50">
        <v>0.95818999999999999</v>
      </c>
      <c r="M66" s="50">
        <v>0.97338000000000002</v>
      </c>
      <c r="N66" s="50">
        <v>0.98706000000000005</v>
      </c>
      <c r="O66" s="50">
        <v>0.69862000000000002</v>
      </c>
      <c r="P66" s="50">
        <v>0.70257000000000003</v>
      </c>
      <c r="Q66" s="50">
        <v>0.70796000000000003</v>
      </c>
      <c r="R66" s="50">
        <v>0.71431</v>
      </c>
      <c r="S66" s="50">
        <v>0.72141999999999995</v>
      </c>
      <c r="T66" s="50">
        <v>0.73202</v>
      </c>
      <c r="U66" s="50">
        <v>0.73812999999999995</v>
      </c>
      <c r="V66" s="50"/>
      <c r="W66" s="39" t="s">
        <v>14</v>
      </c>
    </row>
    <row r="67" spans="1:234" s="43" customFormat="1">
      <c r="A67" s="44" t="s">
        <v>19</v>
      </c>
      <c r="B67" s="43" t="s">
        <v>13</v>
      </c>
      <c r="C67" s="49">
        <v>0.46</v>
      </c>
      <c r="D67" s="50">
        <v>0.46405999999999997</v>
      </c>
      <c r="E67" s="50">
        <v>0.45097999999999999</v>
      </c>
      <c r="F67" s="50">
        <v>0.44445000000000001</v>
      </c>
      <c r="G67" s="50">
        <v>0.44445000000000001</v>
      </c>
      <c r="H67" s="50">
        <v>0.32163999999999998</v>
      </c>
      <c r="I67" s="50">
        <v>0.32163999999999998</v>
      </c>
      <c r="J67" s="50">
        <v>0.32636999999999999</v>
      </c>
      <c r="K67" s="50">
        <v>0.33110000000000001</v>
      </c>
      <c r="L67" s="50">
        <v>0.34461000000000003</v>
      </c>
      <c r="M67" s="50">
        <v>0.35113</v>
      </c>
      <c r="N67" s="50">
        <v>0.36542000000000002</v>
      </c>
      <c r="O67" s="50">
        <v>0.26091999999999999</v>
      </c>
      <c r="P67" s="50">
        <v>0.26373999999999997</v>
      </c>
      <c r="Q67" s="50">
        <v>0.26573999999999998</v>
      </c>
      <c r="R67" s="50">
        <v>0.26845999999999998</v>
      </c>
      <c r="S67" s="50">
        <v>0.26062999999999997</v>
      </c>
      <c r="T67" s="50">
        <v>0.26761000000000001</v>
      </c>
      <c r="U67" s="50">
        <v>0.27006999999999998</v>
      </c>
      <c r="V67" s="50"/>
      <c r="W67" s="39" t="s">
        <v>14</v>
      </c>
    </row>
    <row r="68" spans="1:234" s="43" customFormat="1">
      <c r="A68" s="39" t="s">
        <v>20</v>
      </c>
      <c r="B68" s="43" t="s">
        <v>21</v>
      </c>
      <c r="C68" s="51">
        <v>270</v>
      </c>
      <c r="D68" s="52">
        <v>276</v>
      </c>
      <c r="E68" s="52">
        <v>330</v>
      </c>
      <c r="F68" s="52">
        <v>404</v>
      </c>
      <c r="G68" s="52">
        <v>515</v>
      </c>
      <c r="H68" s="52">
        <v>540</v>
      </c>
      <c r="I68" s="52">
        <v>499</v>
      </c>
      <c r="J68" s="52">
        <v>516</v>
      </c>
      <c r="K68" s="52">
        <v>444</v>
      </c>
      <c r="L68" s="52">
        <v>460</v>
      </c>
      <c r="M68" s="52">
        <v>412</v>
      </c>
      <c r="N68" s="52">
        <v>319</v>
      </c>
      <c r="O68" s="52">
        <v>290</v>
      </c>
      <c r="P68" s="52">
        <v>268</v>
      </c>
      <c r="Q68" s="52">
        <v>278</v>
      </c>
      <c r="R68" s="52">
        <v>242</v>
      </c>
      <c r="S68" s="52">
        <v>249</v>
      </c>
      <c r="T68" s="52">
        <v>211</v>
      </c>
      <c r="U68" s="52">
        <v>175.92699999999999</v>
      </c>
      <c r="V68" s="52"/>
      <c r="W68" s="39" t="s">
        <v>14</v>
      </c>
    </row>
    <row r="69" spans="1:234" s="43" customFormat="1">
      <c r="A69" s="39" t="s">
        <v>22</v>
      </c>
      <c r="B69" s="43" t="s">
        <v>21</v>
      </c>
      <c r="C69" s="51">
        <v>130</v>
      </c>
      <c r="D69" s="52">
        <v>134</v>
      </c>
      <c r="E69" s="52">
        <v>137</v>
      </c>
      <c r="F69" s="52">
        <v>164</v>
      </c>
      <c r="G69" s="52">
        <v>212</v>
      </c>
      <c r="H69" s="52">
        <v>205</v>
      </c>
      <c r="I69" s="52">
        <v>189</v>
      </c>
      <c r="J69" s="52">
        <v>211</v>
      </c>
      <c r="K69" s="52">
        <v>221</v>
      </c>
      <c r="L69" s="52">
        <v>207</v>
      </c>
      <c r="M69" s="52">
        <v>203</v>
      </c>
      <c r="N69" s="52">
        <v>165</v>
      </c>
      <c r="O69" s="52">
        <v>154</v>
      </c>
      <c r="P69" s="52">
        <v>149</v>
      </c>
      <c r="Q69" s="52">
        <v>161</v>
      </c>
      <c r="R69" s="52">
        <v>136</v>
      </c>
      <c r="S69" s="52">
        <v>137</v>
      </c>
      <c r="T69" s="52">
        <v>112</v>
      </c>
      <c r="U69" s="52">
        <v>87.626999999999995</v>
      </c>
      <c r="V69" s="52"/>
      <c r="W69" s="39" t="s">
        <v>14</v>
      </c>
    </row>
    <row r="70" spans="1:234" s="43" customFormat="1">
      <c r="A70" s="39" t="s">
        <v>23</v>
      </c>
      <c r="B70" s="53" t="s">
        <v>24</v>
      </c>
      <c r="C70" s="54">
        <v>0.48550724637681159</v>
      </c>
      <c r="D70" s="54">
        <f>D69/D68</f>
        <v>0.48550724637681159</v>
      </c>
      <c r="E70" s="54">
        <f t="shared" ref="E70:U70" si="16">E69/E68</f>
        <v>0.41515151515151516</v>
      </c>
      <c r="F70" s="54">
        <f t="shared" si="16"/>
        <v>0.40594059405940597</v>
      </c>
      <c r="G70" s="54">
        <f t="shared" si="16"/>
        <v>0.4116504854368932</v>
      </c>
      <c r="H70" s="54">
        <f t="shared" si="16"/>
        <v>0.37962962962962965</v>
      </c>
      <c r="I70" s="54">
        <f t="shared" si="16"/>
        <v>0.37875751503006011</v>
      </c>
      <c r="J70" s="54">
        <f t="shared" si="16"/>
        <v>0.40891472868217055</v>
      </c>
      <c r="K70" s="54">
        <f t="shared" si="16"/>
        <v>0.49774774774774777</v>
      </c>
      <c r="L70" s="54">
        <f t="shared" si="16"/>
        <v>0.45</v>
      </c>
      <c r="M70" s="54">
        <f t="shared" si="16"/>
        <v>0.49271844660194175</v>
      </c>
      <c r="N70" s="54">
        <f t="shared" si="16"/>
        <v>0.51724137931034486</v>
      </c>
      <c r="O70" s="54">
        <f t="shared" si="16"/>
        <v>0.53103448275862064</v>
      </c>
      <c r="P70" s="54">
        <f t="shared" si="16"/>
        <v>0.55597014925373134</v>
      </c>
      <c r="Q70" s="54">
        <f t="shared" si="16"/>
        <v>0.57913669064748197</v>
      </c>
      <c r="R70" s="54">
        <f t="shared" si="16"/>
        <v>0.56198347107438018</v>
      </c>
      <c r="S70" s="54">
        <f t="shared" si="16"/>
        <v>0.55020080321285136</v>
      </c>
      <c r="T70" s="54">
        <f t="shared" si="16"/>
        <v>0.53080568720379151</v>
      </c>
      <c r="U70" s="54">
        <f t="shared" si="16"/>
        <v>0.49808727483558524</v>
      </c>
      <c r="V70" s="54"/>
      <c r="W70" s="55" t="s">
        <v>16</v>
      </c>
    </row>
    <row r="71" spans="1:234" s="43" customFormat="1">
      <c r="A71" s="56" t="s">
        <v>25</v>
      </c>
      <c r="B71" s="43" t="s">
        <v>21</v>
      </c>
      <c r="C71" s="52">
        <v>32200</v>
      </c>
      <c r="D71" s="52">
        <v>33082.284610000002</v>
      </c>
      <c r="E71" s="52">
        <v>33411.025150000001</v>
      </c>
      <c r="F71" s="52">
        <v>33805.797100000003</v>
      </c>
      <c r="G71" s="52">
        <v>33912.751680000001</v>
      </c>
      <c r="H71" s="52">
        <v>34906.796119999999</v>
      </c>
      <c r="I71" s="52">
        <v>35088.461539999997</v>
      </c>
      <c r="J71" s="52">
        <v>35625</v>
      </c>
      <c r="K71" s="52">
        <v>35741.904759999998</v>
      </c>
      <c r="L71" s="52">
        <v>36175.238100000002</v>
      </c>
      <c r="M71" s="52">
        <v>36555.238100000002</v>
      </c>
      <c r="N71" s="52">
        <v>36840</v>
      </c>
      <c r="O71" s="52">
        <v>37071.428569999996</v>
      </c>
      <c r="P71" s="52">
        <v>37277.14286</v>
      </c>
      <c r="Q71" s="52">
        <v>37488.571430000004</v>
      </c>
      <c r="R71" s="52">
        <v>37667.619050000001</v>
      </c>
      <c r="S71" s="52">
        <v>37860.952380000002</v>
      </c>
      <c r="T71" s="52">
        <v>38017.14286</v>
      </c>
      <c r="U71" s="52">
        <v>38150.351430000002</v>
      </c>
      <c r="V71" s="52"/>
      <c r="W71" s="39" t="s">
        <v>14</v>
      </c>
    </row>
    <row r="72" spans="1:234" s="2" customFormat="1">
      <c r="A72" s="13" t="s">
        <v>26</v>
      </c>
      <c r="B72" s="2" t="s">
        <v>27</v>
      </c>
      <c r="C72" s="27">
        <v>47.077030000000001</v>
      </c>
      <c r="D72" s="27">
        <v>44.876939999999998</v>
      </c>
      <c r="E72" s="27">
        <v>46.480800000000002</v>
      </c>
      <c r="F72" s="27">
        <v>47.827170000000002</v>
      </c>
      <c r="G72" s="27">
        <v>50.381430000000002</v>
      </c>
      <c r="H72" s="27">
        <v>48.85369</v>
      </c>
      <c r="I72" s="27">
        <v>46.902059999999999</v>
      </c>
      <c r="J72" s="27">
        <v>52.907640000000001</v>
      </c>
      <c r="K72" s="27">
        <v>52.998170000000002</v>
      </c>
      <c r="L72" s="27">
        <v>51.064830000000001</v>
      </c>
      <c r="M72" s="27">
        <v>52.55912</v>
      </c>
      <c r="N72" s="27">
        <v>52.973210000000002</v>
      </c>
      <c r="O72" s="27">
        <v>52.134509999999999</v>
      </c>
      <c r="P72" s="27">
        <v>51.69764</v>
      </c>
      <c r="Q72" s="27">
        <v>47.526850000000003</v>
      </c>
      <c r="R72" s="27">
        <v>46.811549999999997</v>
      </c>
      <c r="S72" s="27">
        <v>49.59637</v>
      </c>
      <c r="T72" s="27">
        <v>42.910440000000001</v>
      </c>
      <c r="U72" s="27">
        <v>48.144469999999998</v>
      </c>
      <c r="V72" s="27"/>
      <c r="W72" s="13" t="s">
        <v>14</v>
      </c>
    </row>
    <row r="73" spans="1:234" s="2" customFormat="1">
      <c r="A73" s="13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</row>
    <row r="74" spans="1:234" s="2" customFormat="1" ht="15.75">
      <c r="A74" s="10" t="s">
        <v>7</v>
      </c>
      <c r="B74" s="11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10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0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  <c r="CV74" s="11"/>
      <c r="CW74" s="11"/>
      <c r="CX74" s="11"/>
      <c r="CY74" s="11"/>
      <c r="CZ74" s="11"/>
      <c r="DA74" s="10"/>
      <c r="DB74" s="11"/>
      <c r="DC74" s="11"/>
      <c r="DD74" s="11"/>
      <c r="DE74" s="11"/>
      <c r="DF74" s="11"/>
      <c r="DG74" s="11"/>
      <c r="DH74" s="11"/>
      <c r="DI74" s="11"/>
      <c r="DJ74" s="11"/>
      <c r="DK74" s="11"/>
      <c r="DL74" s="11"/>
      <c r="DM74" s="11"/>
      <c r="DN74" s="11"/>
      <c r="DO74" s="11"/>
      <c r="DP74" s="11"/>
      <c r="DQ74" s="11"/>
      <c r="DR74" s="11"/>
      <c r="DS74" s="11"/>
      <c r="DT74" s="11"/>
      <c r="DU74" s="11"/>
      <c r="DV74" s="11"/>
      <c r="DW74" s="11"/>
      <c r="DX74" s="11"/>
      <c r="DY74" s="11"/>
      <c r="DZ74" s="11"/>
      <c r="EA74" s="11"/>
      <c r="EB74" s="11"/>
      <c r="EC74" s="11"/>
      <c r="ED74" s="11"/>
      <c r="EE74" s="11"/>
      <c r="EF74" s="11"/>
      <c r="EG74" s="11"/>
      <c r="EH74" s="11"/>
      <c r="EI74" s="11"/>
      <c r="EJ74" s="11"/>
      <c r="EK74" s="11"/>
      <c r="EL74" s="11"/>
      <c r="EM74" s="11"/>
      <c r="EN74" s="11"/>
      <c r="EO74" s="11"/>
      <c r="EP74" s="11"/>
      <c r="EQ74" s="10"/>
      <c r="ER74" s="11"/>
      <c r="ES74" s="11"/>
      <c r="ET74" s="11"/>
      <c r="EU74" s="11"/>
      <c r="EV74" s="11"/>
      <c r="EW74" s="11"/>
      <c r="EX74" s="11"/>
      <c r="EY74" s="11"/>
      <c r="EZ74" s="11"/>
      <c r="FA74" s="11"/>
      <c r="FB74" s="11"/>
      <c r="FC74" s="11"/>
      <c r="FD74" s="11"/>
      <c r="FE74" s="11"/>
      <c r="FF74" s="11"/>
      <c r="FG74" s="11"/>
      <c r="FH74" s="11"/>
      <c r="FI74" s="11"/>
      <c r="FJ74" s="11"/>
      <c r="FK74" s="11"/>
      <c r="FL74" s="11"/>
      <c r="FM74" s="11"/>
      <c r="FN74" s="11"/>
      <c r="FO74" s="11"/>
      <c r="FP74" s="11"/>
      <c r="FQ74" s="11"/>
      <c r="FR74" s="11"/>
      <c r="FS74" s="11"/>
      <c r="FT74" s="11"/>
      <c r="FU74" s="11"/>
      <c r="FV74" s="11"/>
      <c r="FW74" s="11"/>
      <c r="FX74" s="11"/>
      <c r="FY74" s="11"/>
      <c r="FZ74" s="11"/>
      <c r="GA74" s="11"/>
      <c r="GB74" s="11"/>
      <c r="GC74" s="11"/>
      <c r="GD74" s="11"/>
      <c r="GE74" s="11"/>
      <c r="GF74" s="11"/>
      <c r="GG74" s="10"/>
      <c r="GH74" s="11"/>
      <c r="GI74" s="11"/>
      <c r="GJ74" s="11"/>
      <c r="GK74" s="11"/>
      <c r="GL74" s="11"/>
      <c r="GM74" s="11"/>
      <c r="GN74" s="11"/>
      <c r="GO74" s="11"/>
      <c r="GP74" s="11"/>
      <c r="GQ74" s="11"/>
      <c r="GR74" s="11"/>
      <c r="GS74" s="11"/>
      <c r="GT74" s="11"/>
      <c r="GU74" s="11"/>
      <c r="GV74" s="11"/>
      <c r="GW74" s="11"/>
      <c r="GX74" s="11"/>
      <c r="GY74" s="11"/>
      <c r="GZ74" s="11"/>
      <c r="HA74" s="11"/>
      <c r="HB74" s="11"/>
      <c r="HC74" s="11"/>
      <c r="HD74" s="11"/>
      <c r="HE74" s="11"/>
      <c r="HF74" s="11"/>
      <c r="HG74" s="11"/>
      <c r="HH74" s="11"/>
      <c r="HI74" s="11"/>
      <c r="HJ74" s="11"/>
      <c r="HK74" s="11"/>
      <c r="HL74" s="11"/>
      <c r="HM74" s="11"/>
      <c r="HN74" s="11"/>
      <c r="HO74" s="11"/>
      <c r="HP74" s="11"/>
      <c r="HQ74" s="11"/>
      <c r="HR74" s="11"/>
      <c r="HS74" s="11"/>
      <c r="HT74" s="11"/>
      <c r="HU74" s="11"/>
      <c r="HV74" s="11"/>
      <c r="HW74" s="10"/>
      <c r="HX74" s="11"/>
      <c r="HY74" s="11"/>
      <c r="HZ74" s="11"/>
    </row>
    <row r="75" spans="1:234" s="2" customFormat="1">
      <c r="A75" s="13" t="s">
        <v>12</v>
      </c>
      <c r="B75" s="14" t="s">
        <v>13</v>
      </c>
      <c r="C75" s="15">
        <f t="shared" ref="C75:U75" si="17">C84/C83*1000</f>
        <v>1.4140812720848057</v>
      </c>
      <c r="D75" s="15">
        <f t="shared" si="17"/>
        <v>1.3026669917113602</v>
      </c>
      <c r="E75" s="15">
        <f t="shared" si="17"/>
        <v>1.2870277442702052</v>
      </c>
      <c r="F75" s="15">
        <f t="shared" si="17"/>
        <v>1.272021199710913</v>
      </c>
      <c r="G75" s="15">
        <f t="shared" si="17"/>
        <v>1.2580186871106851</v>
      </c>
      <c r="H75" s="15">
        <f t="shared" si="17"/>
        <v>1.2165721772272511</v>
      </c>
      <c r="I75" s="15">
        <f t="shared" si="17"/>
        <v>1.2229255959547314</v>
      </c>
      <c r="J75" s="15">
        <f t="shared" si="17"/>
        <v>1.2278214971209214</v>
      </c>
      <c r="K75" s="15">
        <f t="shared" si="17"/>
        <v>1.2686994429643981</v>
      </c>
      <c r="L75" s="15">
        <f t="shared" si="17"/>
        <v>1.2715565697814077</v>
      </c>
      <c r="M75" s="15">
        <f t="shared" si="17"/>
        <v>1.4592807811383661</v>
      </c>
      <c r="N75" s="15">
        <f t="shared" si="17"/>
        <v>1.2933446355049649</v>
      </c>
      <c r="O75" s="15">
        <f t="shared" si="17"/>
        <v>1.3027767083734358</v>
      </c>
      <c r="P75" s="15">
        <f t="shared" si="17"/>
        <v>1.2312838158519221</v>
      </c>
      <c r="Q75" s="15">
        <f t="shared" si="17"/>
        <v>1.2556559555448177</v>
      </c>
      <c r="R75" s="15">
        <f t="shared" si="17"/>
        <v>1.1710451418086445</v>
      </c>
      <c r="S75" s="15">
        <f t="shared" si="17"/>
        <v>1.1419685014080083</v>
      </c>
      <c r="T75" s="15">
        <f t="shared" si="17"/>
        <v>1.099799336406635</v>
      </c>
      <c r="U75" s="15">
        <f t="shared" si="17"/>
        <v>1.1144776329259167</v>
      </c>
      <c r="V75" s="15"/>
      <c r="W75" s="13" t="s">
        <v>14</v>
      </c>
      <c r="X75" s="16">
        <f>U75/C75-1</f>
        <v>-0.21187158409726892</v>
      </c>
      <c r="Y75" s="5">
        <f>(U75/C75)^(1/18)-1</f>
        <v>-1.3140359304599003E-2</v>
      </c>
      <c r="Z75" s="5">
        <f>Y77</f>
        <v>-1.6050448374175241E-3</v>
      </c>
      <c r="AB75" s="17">
        <f>Z75/Y75</f>
        <v>0.1221461909991893</v>
      </c>
    </row>
    <row r="76" spans="1:234" s="2" customFormat="1">
      <c r="A76" s="18" t="s">
        <v>15</v>
      </c>
      <c r="B76" s="14" t="s">
        <v>13</v>
      </c>
      <c r="C76" s="19">
        <f>(C79*(1-C82)+(C82*C78))</f>
        <v>1.271778768115942</v>
      </c>
      <c r="D76" s="19">
        <f>(D79*(1-D82)+(D82*D78))</f>
        <v>1.0984276811594202</v>
      </c>
      <c r="E76" s="19">
        <f t="shared" ref="E76:U76" si="18">(E79*(1-E82)+(E82*E78))</f>
        <v>1.0840423188405799</v>
      </c>
      <c r="F76" s="19">
        <f t="shared" si="18"/>
        <v>1.0060439855072463</v>
      </c>
      <c r="G76" s="19">
        <f t="shared" si="18"/>
        <v>1.0040170289855073</v>
      </c>
      <c r="H76" s="19">
        <f t="shared" si="18"/>
        <v>0.95477188405797098</v>
      </c>
      <c r="I76" s="19">
        <f t="shared" si="18"/>
        <v>0.99821826086956522</v>
      </c>
      <c r="J76" s="19">
        <f t="shared" si="18"/>
        <v>0.98691840579710144</v>
      </c>
      <c r="K76" s="19">
        <f t="shared" si="18"/>
        <v>0.98691840579710144</v>
      </c>
      <c r="L76" s="19">
        <f t="shared" si="18"/>
        <v>0.996624347826087</v>
      </c>
      <c r="M76" s="19">
        <f t="shared" si="18"/>
        <v>1.271024347826087</v>
      </c>
      <c r="N76" s="19">
        <f t="shared" si="18"/>
        <v>1.3544897826086957</v>
      </c>
      <c r="O76" s="19">
        <f t="shared" si="18"/>
        <v>1.3124481159420289</v>
      </c>
      <c r="P76" s="19">
        <f t="shared" si="18"/>
        <v>1.3531905797101449</v>
      </c>
      <c r="Q76" s="19">
        <f t="shared" si="18"/>
        <v>1.3488585507246376</v>
      </c>
      <c r="R76" s="19">
        <f t="shared" si="18"/>
        <v>1.3384505797101447</v>
      </c>
      <c r="S76" s="19">
        <f t="shared" si="18"/>
        <v>0.57760869565217399</v>
      </c>
      <c r="T76" s="19">
        <f t="shared" si="18"/>
        <v>0.57760869565217399</v>
      </c>
      <c r="U76" s="19">
        <f t="shared" si="18"/>
        <v>0.57760869565217399</v>
      </c>
      <c r="V76" s="19"/>
      <c r="W76" s="13" t="s">
        <v>16</v>
      </c>
    </row>
    <row r="77" spans="1:234" s="2" customFormat="1">
      <c r="A77" s="20" t="s">
        <v>17</v>
      </c>
      <c r="B77" s="21" t="s">
        <v>13</v>
      </c>
      <c r="C77" s="22">
        <f>C75</f>
        <v>1.4140812720848057</v>
      </c>
      <c r="D77" s="22">
        <f>(D80*D76+C77*(D83-D80))/D83</f>
        <v>1.4089343178959624</v>
      </c>
      <c r="E77" s="22">
        <f t="shared" ref="E77:U77" si="19">(E80*E76+D77*(E83-E80))/E83</f>
        <v>1.4044415592725956</v>
      </c>
      <c r="F77" s="22">
        <f t="shared" si="19"/>
        <v>1.4010739432600015</v>
      </c>
      <c r="G77" s="22">
        <f t="shared" si="19"/>
        <v>1.3990163627483203</v>
      </c>
      <c r="H77" s="22">
        <f t="shared" si="19"/>
        <v>1.39767474018976</v>
      </c>
      <c r="I77" s="22">
        <f t="shared" si="19"/>
        <v>1.3964122153288023</v>
      </c>
      <c r="J77" s="22">
        <f t="shared" si="19"/>
        <v>1.3951343156213698</v>
      </c>
      <c r="K77" s="22">
        <f t="shared" si="19"/>
        <v>1.3940014151344053</v>
      </c>
      <c r="L77" s="22">
        <f t="shared" si="19"/>
        <v>1.3928834520759583</v>
      </c>
      <c r="M77" s="22">
        <f t="shared" si="19"/>
        <v>1.3925066436430982</v>
      </c>
      <c r="N77" s="22">
        <f t="shared" si="19"/>
        <v>1.3923647502438727</v>
      </c>
      <c r="O77" s="22">
        <f t="shared" si="19"/>
        <v>1.3919813003871324</v>
      </c>
      <c r="P77" s="22">
        <f t="shared" si="19"/>
        <v>1.3917974909162074</v>
      </c>
      <c r="Q77" s="22">
        <f t="shared" si="19"/>
        <v>1.3915351992455469</v>
      </c>
      <c r="R77" s="22">
        <f t="shared" si="19"/>
        <v>1.3912474210300994</v>
      </c>
      <c r="S77" s="22">
        <f t="shared" si="19"/>
        <v>1.3855603011501865</v>
      </c>
      <c r="T77" s="22">
        <f t="shared" si="19"/>
        <v>1.379738671896273</v>
      </c>
      <c r="U77" s="22">
        <f t="shared" si="19"/>
        <v>1.3737799458452791</v>
      </c>
      <c r="V77" s="22"/>
      <c r="W77" s="13" t="s">
        <v>16</v>
      </c>
      <c r="X77" s="16">
        <f>U77/C77-1</f>
        <v>-2.8500007061199262E-2</v>
      </c>
      <c r="Y77" s="5">
        <f>(U77/C77)^(1/18)-1</f>
        <v>-1.6050448374175241E-3</v>
      </c>
      <c r="Z77" s="5"/>
    </row>
    <row r="78" spans="1:234" s="2" customFormat="1">
      <c r="A78" s="18" t="s">
        <v>18</v>
      </c>
      <c r="B78" s="2" t="s">
        <v>13</v>
      </c>
      <c r="C78" s="26">
        <v>1.84355</v>
      </c>
      <c r="D78" s="26">
        <v>1.6232</v>
      </c>
      <c r="E78" s="26">
        <v>1.6384700000000001</v>
      </c>
      <c r="F78" s="26">
        <v>1.5605899999999999</v>
      </c>
      <c r="G78" s="26">
        <v>1.65679</v>
      </c>
      <c r="H78" s="26">
        <v>1.5315799999999999</v>
      </c>
      <c r="I78" s="26">
        <v>1.5911299999999999</v>
      </c>
      <c r="J78" s="26">
        <v>1.53616</v>
      </c>
      <c r="K78" s="26">
        <v>1.53616</v>
      </c>
      <c r="L78" s="26">
        <v>1.5488500000000001</v>
      </c>
      <c r="M78" s="26">
        <v>2.1072500000000001</v>
      </c>
      <c r="N78" s="26">
        <v>2.2006399999999999</v>
      </c>
      <c r="O78" s="26">
        <v>2.18546</v>
      </c>
      <c r="P78" s="26">
        <v>2.2158199999999999</v>
      </c>
      <c r="Q78" s="26">
        <v>2.2158199999999999</v>
      </c>
      <c r="R78" s="26">
        <v>2.18546</v>
      </c>
      <c r="S78" s="26">
        <v>0.84</v>
      </c>
      <c r="T78" s="26">
        <v>0.84</v>
      </c>
      <c r="U78" s="26">
        <v>0.84</v>
      </c>
      <c r="V78" s="26"/>
      <c r="W78" s="13" t="s">
        <v>14</v>
      </c>
    </row>
    <row r="79" spans="1:234" s="2" customFormat="1">
      <c r="A79" s="18" t="s">
        <v>19</v>
      </c>
      <c r="B79" s="2" t="s">
        <v>13</v>
      </c>
      <c r="C79" s="26">
        <v>0.73221999999999998</v>
      </c>
      <c r="D79" s="26">
        <v>0.60321999999999998</v>
      </c>
      <c r="E79" s="26">
        <v>0.56084999999999996</v>
      </c>
      <c r="F79" s="26">
        <v>0.48274</v>
      </c>
      <c r="G79" s="26">
        <v>0.38801999999999998</v>
      </c>
      <c r="H79" s="26">
        <v>0.41045999999999999</v>
      </c>
      <c r="I79" s="26">
        <v>0.43870999999999999</v>
      </c>
      <c r="J79" s="26">
        <v>0.46861999999999998</v>
      </c>
      <c r="K79" s="26">
        <v>0.46861999999999998</v>
      </c>
      <c r="L79" s="26">
        <v>0.47550999999999999</v>
      </c>
      <c r="M79" s="26">
        <v>0.48191000000000001</v>
      </c>
      <c r="N79" s="26">
        <v>0.55601</v>
      </c>
      <c r="O79" s="26">
        <v>0.48862</v>
      </c>
      <c r="P79" s="26">
        <v>0.53915999999999997</v>
      </c>
      <c r="Q79" s="26">
        <v>0.53073999999999999</v>
      </c>
      <c r="R79" s="26">
        <v>0.53915999999999997</v>
      </c>
      <c r="S79" s="26">
        <v>0.33</v>
      </c>
      <c r="T79" s="26">
        <v>0.33</v>
      </c>
      <c r="U79" s="26">
        <v>0.33</v>
      </c>
      <c r="V79" s="26"/>
      <c r="W79" s="13" t="s">
        <v>14</v>
      </c>
    </row>
    <row r="80" spans="1:234" s="2" customFormat="1">
      <c r="A80" s="13" t="s">
        <v>20</v>
      </c>
      <c r="B80" s="2" t="s">
        <v>21</v>
      </c>
      <c r="C80" s="27">
        <v>58.426000000000002</v>
      </c>
      <c r="D80" s="27">
        <v>66.885999999999996</v>
      </c>
      <c r="E80" s="27">
        <v>57.319000000000003</v>
      </c>
      <c r="F80" s="27">
        <v>35.088000000000001</v>
      </c>
      <c r="G80" s="27">
        <v>21.63</v>
      </c>
      <c r="H80" s="27">
        <v>12.678000000000001</v>
      </c>
      <c r="I80" s="27">
        <v>13.125999999999999</v>
      </c>
      <c r="J80" s="27">
        <v>13.007</v>
      </c>
      <c r="K80" s="27">
        <v>11.459</v>
      </c>
      <c r="L80" s="27">
        <v>11.712</v>
      </c>
      <c r="M80" s="27">
        <v>12.984</v>
      </c>
      <c r="N80" s="27">
        <v>15.411</v>
      </c>
      <c r="O80" s="27">
        <v>19.940999999999999</v>
      </c>
      <c r="P80" s="27">
        <v>19.968</v>
      </c>
      <c r="Q80" s="27">
        <v>25.283000000000001</v>
      </c>
      <c r="R80" s="27">
        <v>23.068000000000001</v>
      </c>
      <c r="S80" s="27">
        <v>29.832000000000001</v>
      </c>
      <c r="T80" s="27">
        <v>30.527000000000001</v>
      </c>
      <c r="U80" s="27">
        <v>32.021000000000001</v>
      </c>
      <c r="V80" s="27"/>
      <c r="W80" s="13" t="s">
        <v>14</v>
      </c>
    </row>
    <row r="81" spans="1:234" s="2" customFormat="1">
      <c r="A81" s="13" t="s">
        <v>22</v>
      </c>
      <c r="B81" s="2" t="s">
        <v>21</v>
      </c>
      <c r="C81" s="27">
        <v>24.68</v>
      </c>
      <c r="D81" s="27">
        <v>28.684999999999999</v>
      </c>
      <c r="E81" s="27">
        <v>19.532</v>
      </c>
      <c r="F81" s="27">
        <v>9.4</v>
      </c>
      <c r="G81" s="27">
        <v>5.2460000000000004</v>
      </c>
      <c r="H81" s="27">
        <v>3.726</v>
      </c>
      <c r="I81" s="27">
        <v>3.6949999999999998</v>
      </c>
      <c r="J81" s="27">
        <v>3.8679999999999999</v>
      </c>
      <c r="K81" s="27">
        <v>4.28</v>
      </c>
      <c r="L81" s="27">
        <v>5.0609999999999999</v>
      </c>
      <c r="M81" s="27">
        <v>5.5789999999999997</v>
      </c>
      <c r="N81" s="27">
        <v>7.8840000000000003</v>
      </c>
      <c r="O81" s="27">
        <v>7.2270000000000003</v>
      </c>
      <c r="P81" s="27">
        <v>8.1530000000000005</v>
      </c>
      <c r="Q81" s="27">
        <v>11.577999999999999</v>
      </c>
      <c r="R81" s="27">
        <v>10.076000000000001</v>
      </c>
      <c r="S81" s="27">
        <v>11.036</v>
      </c>
      <c r="T81" s="27">
        <v>12.083</v>
      </c>
      <c r="U81" s="27">
        <v>12.071999999999999</v>
      </c>
      <c r="V81" s="27"/>
      <c r="W81" s="13" t="s">
        <v>14</v>
      </c>
    </row>
    <row r="82" spans="1:234" s="2" customFormat="1">
      <c r="A82" s="13" t="s">
        <v>23</v>
      </c>
      <c r="B82" s="3" t="s">
        <v>24</v>
      </c>
      <c r="C82" s="57">
        <v>0.48550724637681159</v>
      </c>
      <c r="D82" s="57">
        <v>0.48550724637681159</v>
      </c>
      <c r="E82" s="57">
        <v>0.48550724637681159</v>
      </c>
      <c r="F82" s="57">
        <v>0.48550724637681159</v>
      </c>
      <c r="G82" s="57">
        <v>0.48550724637681159</v>
      </c>
      <c r="H82" s="57">
        <v>0.48550724637681159</v>
      </c>
      <c r="I82" s="57">
        <v>0.48550724637681159</v>
      </c>
      <c r="J82" s="57">
        <v>0.48550724637681159</v>
      </c>
      <c r="K82" s="57">
        <v>0.48550724637681159</v>
      </c>
      <c r="L82" s="57">
        <v>0.48550724637681159</v>
      </c>
      <c r="M82" s="57">
        <v>0.48550724637681159</v>
      </c>
      <c r="N82" s="57">
        <v>0.48550724637681159</v>
      </c>
      <c r="O82" s="57">
        <v>0.48550724637681159</v>
      </c>
      <c r="P82" s="57">
        <v>0.48550724637681159</v>
      </c>
      <c r="Q82" s="57">
        <v>0.48550724637681159</v>
      </c>
      <c r="R82" s="57">
        <v>0.48550724637681159</v>
      </c>
      <c r="S82" s="57">
        <v>0.48550724637681159</v>
      </c>
      <c r="T82" s="57">
        <v>0.48550724637681159</v>
      </c>
      <c r="U82" s="57">
        <v>0.48550724637681159</v>
      </c>
      <c r="V82" s="57"/>
      <c r="W82" s="29" t="s">
        <v>16</v>
      </c>
    </row>
    <row r="83" spans="1:234" s="2" customFormat="1">
      <c r="A83" s="30" t="s">
        <v>25</v>
      </c>
      <c r="B83" s="2" t="s">
        <v>21</v>
      </c>
      <c r="C83" s="27">
        <v>3962</v>
      </c>
      <c r="D83" s="27">
        <v>4102</v>
      </c>
      <c r="E83" s="27">
        <v>4145</v>
      </c>
      <c r="F83" s="27">
        <v>4151</v>
      </c>
      <c r="G83" s="27">
        <v>4174</v>
      </c>
      <c r="H83" s="27">
        <v>4198</v>
      </c>
      <c r="I83" s="27">
        <v>4153</v>
      </c>
      <c r="J83" s="27">
        <v>4168</v>
      </c>
      <c r="K83" s="27">
        <v>4129</v>
      </c>
      <c r="L83" s="27">
        <v>4163</v>
      </c>
      <c r="M83" s="27">
        <v>4199</v>
      </c>
      <c r="N83" s="27">
        <v>4129</v>
      </c>
      <c r="O83" s="27">
        <v>4156</v>
      </c>
      <c r="P83" s="27">
        <v>4214</v>
      </c>
      <c r="Q83" s="27">
        <v>4139</v>
      </c>
      <c r="R83" s="27">
        <v>4255.2074400000001</v>
      </c>
      <c r="S83" s="27">
        <v>4267.9723599999998</v>
      </c>
      <c r="T83" s="27">
        <v>4236.6728599999997</v>
      </c>
      <c r="U83" s="27">
        <v>4310.4857899999997</v>
      </c>
      <c r="V83" s="27"/>
      <c r="W83" s="13" t="s">
        <v>14</v>
      </c>
    </row>
    <row r="84" spans="1:234" s="2" customFormat="1">
      <c r="A84" s="13" t="s">
        <v>26</v>
      </c>
      <c r="B84" s="27" t="s">
        <v>27</v>
      </c>
      <c r="C84" s="27">
        <v>5.6025900000000002</v>
      </c>
      <c r="D84" s="27">
        <v>5.34354</v>
      </c>
      <c r="E84" s="27">
        <v>5.3347300000000004</v>
      </c>
      <c r="F84" s="27">
        <v>5.2801600000000004</v>
      </c>
      <c r="G84" s="27">
        <v>5.2509699999999997</v>
      </c>
      <c r="H84" s="27">
        <v>5.10717</v>
      </c>
      <c r="I84" s="27">
        <v>5.0788099999999998</v>
      </c>
      <c r="J84" s="27">
        <v>5.1175600000000001</v>
      </c>
      <c r="K84" s="27">
        <v>5.2384599999999999</v>
      </c>
      <c r="L84" s="27">
        <v>5.2934900000000003</v>
      </c>
      <c r="M84" s="27">
        <v>6.1275199999999996</v>
      </c>
      <c r="N84" s="27">
        <v>5.3402200000000004</v>
      </c>
      <c r="O84" s="27">
        <v>5.4143400000000002</v>
      </c>
      <c r="P84" s="27">
        <v>5.1886299999999999</v>
      </c>
      <c r="Q84" s="27">
        <v>5.1971600000000002</v>
      </c>
      <c r="R84" s="27">
        <v>4.9830399999999999</v>
      </c>
      <c r="S84" s="27">
        <v>4.8738900000000003</v>
      </c>
      <c r="T84" s="27">
        <v>4.6594899999999999</v>
      </c>
      <c r="U84" s="27">
        <v>4.8039399999999999</v>
      </c>
      <c r="V84" s="27"/>
      <c r="W84" s="13" t="s">
        <v>14</v>
      </c>
    </row>
    <row r="85" spans="1:234" s="2" customFormat="1"/>
    <row r="86" spans="1:234" s="2" customFormat="1" ht="15.75">
      <c r="A86" s="10" t="s">
        <v>6</v>
      </c>
      <c r="B86" s="11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10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0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1"/>
      <c r="CG86" s="11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  <c r="DA86" s="10"/>
      <c r="DB86" s="11"/>
      <c r="DC86" s="11"/>
      <c r="DD86" s="11"/>
      <c r="DE86" s="11"/>
      <c r="DF86" s="11"/>
      <c r="DG86" s="11"/>
      <c r="DH86" s="11"/>
      <c r="DI86" s="11"/>
      <c r="DJ86" s="11"/>
      <c r="DK86" s="11"/>
      <c r="DL86" s="11"/>
      <c r="DM86" s="11"/>
      <c r="DN86" s="11"/>
      <c r="DO86" s="11"/>
      <c r="DP86" s="11"/>
      <c r="DQ86" s="11"/>
      <c r="DR86" s="11"/>
      <c r="DS86" s="11"/>
      <c r="DT86" s="11"/>
      <c r="DU86" s="11"/>
      <c r="DV86" s="11"/>
      <c r="DW86" s="11"/>
      <c r="DX86" s="11"/>
      <c r="DY86" s="11"/>
      <c r="DZ86" s="11"/>
      <c r="EA86" s="11"/>
      <c r="EB86" s="11"/>
      <c r="EC86" s="11"/>
      <c r="ED86" s="11"/>
      <c r="EE86" s="11"/>
      <c r="EF86" s="11"/>
      <c r="EG86" s="11"/>
      <c r="EH86" s="11"/>
      <c r="EI86" s="11"/>
      <c r="EJ86" s="11"/>
      <c r="EK86" s="11"/>
      <c r="EL86" s="11"/>
      <c r="EM86" s="11"/>
      <c r="EN86" s="11"/>
      <c r="EO86" s="11"/>
      <c r="EP86" s="11"/>
      <c r="EQ86" s="10"/>
      <c r="ER86" s="11"/>
      <c r="ES86" s="11"/>
      <c r="ET86" s="11"/>
      <c r="EU86" s="11"/>
      <c r="EV86" s="11"/>
      <c r="EW86" s="11"/>
      <c r="EX86" s="11"/>
      <c r="EY86" s="11"/>
      <c r="EZ86" s="11"/>
      <c r="FA86" s="11"/>
      <c r="FB86" s="11"/>
      <c r="FC86" s="11"/>
      <c r="FD86" s="11"/>
      <c r="FE86" s="11"/>
      <c r="FF86" s="11"/>
      <c r="FG86" s="11"/>
      <c r="FH86" s="11"/>
      <c r="FI86" s="11"/>
      <c r="FJ86" s="11"/>
      <c r="FK86" s="11"/>
      <c r="FL86" s="11"/>
      <c r="FM86" s="11"/>
      <c r="FN86" s="11"/>
      <c r="FO86" s="11"/>
      <c r="FP86" s="11"/>
      <c r="FQ86" s="11"/>
      <c r="FR86" s="11"/>
      <c r="FS86" s="11"/>
      <c r="FT86" s="11"/>
      <c r="FU86" s="11"/>
      <c r="FV86" s="11"/>
      <c r="FW86" s="11"/>
      <c r="FX86" s="11"/>
      <c r="FY86" s="11"/>
      <c r="FZ86" s="11"/>
      <c r="GA86" s="11"/>
      <c r="GB86" s="11"/>
      <c r="GC86" s="11"/>
      <c r="GD86" s="11"/>
      <c r="GE86" s="11"/>
      <c r="GF86" s="11"/>
      <c r="GG86" s="10"/>
      <c r="GH86" s="11"/>
      <c r="GI86" s="11"/>
      <c r="GJ86" s="11"/>
      <c r="GK86" s="11"/>
      <c r="GL86" s="11"/>
      <c r="GM86" s="11"/>
      <c r="GN86" s="11"/>
      <c r="GO86" s="11"/>
      <c r="GP86" s="11"/>
      <c r="GQ86" s="11"/>
      <c r="GR86" s="11"/>
      <c r="GS86" s="11"/>
      <c r="GT86" s="11"/>
      <c r="GU86" s="11"/>
      <c r="GV86" s="11"/>
      <c r="GW86" s="11"/>
      <c r="GX86" s="11"/>
      <c r="GY86" s="11"/>
      <c r="GZ86" s="11"/>
      <c r="HA86" s="11"/>
      <c r="HB86" s="11"/>
      <c r="HC86" s="11"/>
      <c r="HD86" s="11"/>
      <c r="HE86" s="11"/>
      <c r="HF86" s="11"/>
      <c r="HG86" s="11"/>
      <c r="HH86" s="11"/>
      <c r="HI86" s="11"/>
      <c r="HJ86" s="11"/>
      <c r="HK86" s="11"/>
      <c r="HL86" s="11"/>
      <c r="HM86" s="11"/>
      <c r="HN86" s="11"/>
      <c r="HO86" s="11"/>
      <c r="HP86" s="11"/>
      <c r="HQ86" s="11"/>
      <c r="HR86" s="11"/>
      <c r="HS86" s="11"/>
      <c r="HT86" s="11"/>
      <c r="HU86" s="11"/>
      <c r="HV86" s="11"/>
      <c r="HW86" s="10"/>
      <c r="HX86" s="11"/>
      <c r="HY86" s="11"/>
      <c r="HZ86" s="11"/>
    </row>
    <row r="87" spans="1:234" s="43" customFormat="1">
      <c r="A87" s="39" t="s">
        <v>12</v>
      </c>
      <c r="B87" s="40" t="s">
        <v>13</v>
      </c>
      <c r="C87" s="41">
        <f t="shared" ref="C87:U87" si="20">C96/C95*1000</f>
        <v>1.3211445330853708</v>
      </c>
      <c r="D87" s="41">
        <f t="shared" si="20"/>
        <v>1.3339131326109182</v>
      </c>
      <c r="E87" s="41">
        <f t="shared" si="20"/>
        <v>1.443653516101618</v>
      </c>
      <c r="F87" s="41">
        <f t="shared" si="20"/>
        <v>1.6948475729844861</v>
      </c>
      <c r="G87" s="41">
        <f t="shared" si="20"/>
        <v>1.6510284930662571</v>
      </c>
      <c r="H87" s="41">
        <f t="shared" si="20"/>
        <v>1.517739849489478</v>
      </c>
      <c r="I87" s="41">
        <f t="shared" si="20"/>
        <v>1.3112113004511194</v>
      </c>
      <c r="J87" s="41">
        <f t="shared" si="20"/>
        <v>1.3753665419384318</v>
      </c>
      <c r="K87" s="41">
        <f t="shared" si="20"/>
        <v>1.23265987969105</v>
      </c>
      <c r="L87" s="41">
        <f t="shared" si="20"/>
        <v>1.3009827497415398</v>
      </c>
      <c r="M87" s="41">
        <f t="shared" si="20"/>
        <v>1.1855106583244985</v>
      </c>
      <c r="N87" s="41">
        <f t="shared" si="20"/>
        <v>1.1490012100148637</v>
      </c>
      <c r="O87" s="41">
        <f t="shared" si="20"/>
        <v>1.0944393985027561</v>
      </c>
      <c r="P87" s="41">
        <f t="shared" si="20"/>
        <v>0.97276933951576627</v>
      </c>
      <c r="Q87" s="41">
        <f t="shared" si="20"/>
        <v>0.98899216431331816</v>
      </c>
      <c r="R87" s="41">
        <f t="shared" si="20"/>
        <v>1.0139312897612187</v>
      </c>
      <c r="S87" s="41">
        <f t="shared" si="20"/>
        <v>1.0972948900230299</v>
      </c>
      <c r="T87" s="41">
        <f t="shared" si="20"/>
        <v>1.0836644524763086</v>
      </c>
      <c r="U87" s="41">
        <f t="shared" si="20"/>
        <v>1.0984224875990305</v>
      </c>
      <c r="V87" s="41"/>
      <c r="W87" s="39" t="s">
        <v>14</v>
      </c>
      <c r="X87" s="42">
        <f>U87/C87-1</f>
        <v>-0.16858264929288269</v>
      </c>
      <c r="Y87" s="17">
        <f>(U87/C87)^(1/18)-1</f>
        <v>-1.0204432466123681E-2</v>
      </c>
      <c r="Z87" s="17">
        <f>Y89</f>
        <v>-4.030068900479522E-3</v>
      </c>
      <c r="AB87" s="17">
        <f>Z87/Y87</f>
        <v>0.39493317378094317</v>
      </c>
    </row>
    <row r="88" spans="1:234" s="43" customFormat="1">
      <c r="A88" s="44" t="s">
        <v>15</v>
      </c>
      <c r="B88" s="40" t="s">
        <v>13</v>
      </c>
      <c r="C88" s="45">
        <v>0.87529492691315558</v>
      </c>
      <c r="D88" s="45">
        <v>0.88576887929910508</v>
      </c>
      <c r="E88" s="45">
        <v>0.8962428316850547</v>
      </c>
      <c r="F88" s="45">
        <v>0.74321047874672475</v>
      </c>
      <c r="G88" s="45">
        <v>0.75179568562045385</v>
      </c>
      <c r="H88" s="45">
        <v>0.76038089249418295</v>
      </c>
      <c r="I88" s="45">
        <v>0.76896609936791216</v>
      </c>
      <c r="J88" s="45">
        <v>0.77755130624164126</v>
      </c>
      <c r="K88" s="45">
        <v>0.58960238483652783</v>
      </c>
      <c r="L88" s="45">
        <v>0.5960412899918246</v>
      </c>
      <c r="M88" s="45">
        <v>0.60248019514712148</v>
      </c>
      <c r="N88" s="45">
        <v>0.60891910030241825</v>
      </c>
      <c r="O88" s="45">
        <v>0.61535800545771513</v>
      </c>
      <c r="P88" s="45">
        <v>0.62094949139704236</v>
      </c>
      <c r="Q88" s="45">
        <v>0.62321911599395508</v>
      </c>
      <c r="R88" s="45">
        <v>0.62544321467971697</v>
      </c>
      <c r="S88" s="45">
        <v>0.62756144835142691</v>
      </c>
      <c r="T88" s="45">
        <v>0.63018056749785034</v>
      </c>
      <c r="U88" s="45">
        <v>0.63379191745485819</v>
      </c>
      <c r="V88" s="45">
        <v>0.63650042992261391</v>
      </c>
      <c r="W88" s="39" t="s">
        <v>16</v>
      </c>
    </row>
    <row r="89" spans="1:234" s="43" customFormat="1">
      <c r="A89" s="46" t="s">
        <v>17</v>
      </c>
      <c r="B89" s="47" t="s">
        <v>13</v>
      </c>
      <c r="C89" s="48">
        <f>C87</f>
        <v>1.3211445330853708</v>
      </c>
      <c r="D89" s="48">
        <f t="shared" ref="D89:U89" si="21">(D92*D88+C89*(D95-D92))/D95</f>
        <v>1.3158038417799582</v>
      </c>
      <c r="E89" s="48">
        <f t="shared" si="21"/>
        <v>1.3108561883590277</v>
      </c>
      <c r="F89" s="48">
        <f t="shared" si="21"/>
        <v>1.3061415810699084</v>
      </c>
      <c r="G89" s="48">
        <f t="shared" si="21"/>
        <v>1.3024520505821742</v>
      </c>
      <c r="H89" s="48">
        <f t="shared" si="21"/>
        <v>1.2992880268492286</v>
      </c>
      <c r="I89" s="48">
        <f t="shared" si="21"/>
        <v>1.2964359447762581</v>
      </c>
      <c r="J89" s="48">
        <f t="shared" si="21"/>
        <v>1.293142928513449</v>
      </c>
      <c r="K89" s="48">
        <f t="shared" si="21"/>
        <v>1.2882913398908995</v>
      </c>
      <c r="L89" s="48">
        <f t="shared" si="21"/>
        <v>1.2834656573191301</v>
      </c>
      <c r="M89" s="48">
        <f t="shared" si="21"/>
        <v>1.2784185460706186</v>
      </c>
      <c r="N89" s="48">
        <f t="shared" si="21"/>
        <v>1.2724779013986423</v>
      </c>
      <c r="O89" s="48">
        <f t="shared" si="21"/>
        <v>1.2673215336671875</v>
      </c>
      <c r="P89" s="48">
        <f t="shared" si="21"/>
        <v>1.2589731943476605</v>
      </c>
      <c r="Q89" s="48">
        <f t="shared" si="21"/>
        <v>1.2535538412018663</v>
      </c>
      <c r="R89" s="48">
        <f t="shared" si="21"/>
        <v>1.2479460213879265</v>
      </c>
      <c r="S89" s="48">
        <f t="shared" si="21"/>
        <v>1.2423861823198104</v>
      </c>
      <c r="T89" s="48">
        <f t="shared" si="21"/>
        <v>1.2360868302721491</v>
      </c>
      <c r="U89" s="48">
        <f t="shared" si="21"/>
        <v>1.2285205299141786</v>
      </c>
      <c r="V89" s="48"/>
      <c r="W89" s="39" t="s">
        <v>16</v>
      </c>
      <c r="X89" s="42">
        <f>U89/C89-1</f>
        <v>-7.010891000311692E-2</v>
      </c>
      <c r="Y89" s="17">
        <f>(U89/C89)^(1/18)-1</f>
        <v>-4.030068900479522E-3</v>
      </c>
      <c r="Z89" s="17"/>
    </row>
    <row r="90" spans="1:234" s="43" customFormat="1">
      <c r="A90" s="44" t="s">
        <v>18</v>
      </c>
      <c r="B90" s="43" t="s">
        <v>13</v>
      </c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39" t="s">
        <v>14</v>
      </c>
    </row>
    <row r="91" spans="1:234" s="43" customFormat="1">
      <c r="A91" s="44" t="s">
        <v>19</v>
      </c>
      <c r="B91" s="43" t="s">
        <v>13</v>
      </c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39" t="s">
        <v>14</v>
      </c>
    </row>
    <row r="92" spans="1:234" s="43" customFormat="1">
      <c r="A92" s="39" t="s">
        <v>20</v>
      </c>
      <c r="B92" s="43" t="s">
        <v>21</v>
      </c>
      <c r="C92" s="52">
        <v>134</v>
      </c>
      <c r="D92" s="52">
        <v>136.80000000000001</v>
      </c>
      <c r="E92" s="52">
        <v>133</v>
      </c>
      <c r="F92" s="52">
        <v>94.4</v>
      </c>
      <c r="G92" s="52">
        <v>76.099999999999994</v>
      </c>
      <c r="H92" s="52">
        <v>67.072000000000003</v>
      </c>
      <c r="I92" s="52">
        <v>62.1</v>
      </c>
      <c r="J92" s="52">
        <v>73.7</v>
      </c>
      <c r="K92" s="52">
        <v>80.599999999999994</v>
      </c>
      <c r="L92" s="52">
        <v>82</v>
      </c>
      <c r="M92" s="52">
        <v>87.789000000000001</v>
      </c>
      <c r="N92" s="52">
        <v>106</v>
      </c>
      <c r="O92" s="52">
        <v>97.6</v>
      </c>
      <c r="P92" s="52">
        <v>162.68600000000001</v>
      </c>
      <c r="Q92" s="52">
        <v>108.117</v>
      </c>
      <c r="R92" s="52">
        <v>114.066</v>
      </c>
      <c r="S92" s="52">
        <v>115.4</v>
      </c>
      <c r="T92" s="52">
        <v>133.69999999999999</v>
      </c>
      <c r="U92" s="52">
        <v>165.2</v>
      </c>
      <c r="V92" s="52">
        <v>160</v>
      </c>
      <c r="W92" s="39" t="s">
        <v>14</v>
      </c>
    </row>
    <row r="93" spans="1:234" s="43" customFormat="1">
      <c r="A93" s="39" t="s">
        <v>22</v>
      </c>
      <c r="B93" s="43" t="s">
        <v>21</v>
      </c>
      <c r="C93" s="52">
        <v>47.024999999999999</v>
      </c>
      <c r="D93" s="52">
        <v>39.942999999999998</v>
      </c>
      <c r="E93" s="52">
        <v>36.420999999999999</v>
      </c>
      <c r="F93" s="52">
        <v>34.167000000000002</v>
      </c>
      <c r="G93" s="52">
        <v>36.213000000000001</v>
      </c>
      <c r="H93" s="52">
        <v>31.85</v>
      </c>
      <c r="I93" s="52">
        <v>29.834</v>
      </c>
      <c r="J93" s="52">
        <v>34.750999999999998</v>
      </c>
      <c r="K93" s="52">
        <v>33.615000000000002</v>
      </c>
      <c r="L93" s="52">
        <v>28.245999999999999</v>
      </c>
      <c r="M93" s="52">
        <v>29.777000000000001</v>
      </c>
      <c r="N93" s="52">
        <v>33.363</v>
      </c>
      <c r="O93" s="52">
        <v>45.046999999999997</v>
      </c>
      <c r="P93" s="52">
        <v>106.288</v>
      </c>
      <c r="Q93" s="52">
        <v>56.231000000000002</v>
      </c>
      <c r="R93" s="52">
        <v>55.707000000000001</v>
      </c>
      <c r="S93" s="52">
        <v>51.5</v>
      </c>
      <c r="T93" s="52">
        <v>64.2</v>
      </c>
      <c r="U93" s="52">
        <v>77.900000000000006</v>
      </c>
      <c r="V93" s="52">
        <v>67.400000000000006</v>
      </c>
      <c r="W93" s="39" t="s">
        <v>14</v>
      </c>
    </row>
    <row r="94" spans="1:234" s="43" customFormat="1">
      <c r="A94" s="39" t="s">
        <v>23</v>
      </c>
      <c r="B94" s="53" t="s">
        <v>24</v>
      </c>
      <c r="C94" s="58">
        <v>86.974999999999994</v>
      </c>
      <c r="D94" s="58">
        <v>96.857000000000014</v>
      </c>
      <c r="E94" s="58">
        <v>96.579000000000008</v>
      </c>
      <c r="F94" s="58">
        <v>60.233000000000004</v>
      </c>
      <c r="G94" s="58">
        <v>39.886999999999993</v>
      </c>
      <c r="H94" s="58">
        <v>35.222000000000001</v>
      </c>
      <c r="I94" s="58">
        <v>32.266000000000005</v>
      </c>
      <c r="J94" s="58">
        <v>38.949000000000005</v>
      </c>
      <c r="K94" s="58">
        <v>46.984999999999999</v>
      </c>
      <c r="L94" s="58">
        <v>53.754000000000005</v>
      </c>
      <c r="M94" s="58">
        <v>58.012</v>
      </c>
      <c r="N94" s="58">
        <v>72.637</v>
      </c>
      <c r="O94" s="58">
        <v>52.552999999999997</v>
      </c>
      <c r="P94" s="58">
        <v>56.39800000000001</v>
      </c>
      <c r="Q94" s="58">
        <v>51.886000000000003</v>
      </c>
      <c r="R94" s="58">
        <v>58.359000000000002</v>
      </c>
      <c r="S94" s="58">
        <v>63.9</v>
      </c>
      <c r="T94" s="58">
        <v>69.5</v>
      </c>
      <c r="U94" s="58">
        <v>87.299999999999983</v>
      </c>
      <c r="V94" s="58">
        <v>92.6</v>
      </c>
      <c r="W94" s="55" t="s">
        <v>16</v>
      </c>
    </row>
    <row r="95" spans="1:234" s="43" customFormat="1">
      <c r="A95" s="56" t="s">
        <v>25</v>
      </c>
      <c r="B95" s="43" t="s">
        <v>21</v>
      </c>
      <c r="C95" s="52">
        <v>11022</v>
      </c>
      <c r="D95" s="52">
        <v>11152</v>
      </c>
      <c r="E95" s="52">
        <v>11278.4</v>
      </c>
      <c r="F95" s="52">
        <v>11365.9</v>
      </c>
      <c r="G95" s="52">
        <v>11433.9</v>
      </c>
      <c r="H95" s="52">
        <v>11491</v>
      </c>
      <c r="I95" s="52">
        <v>11547</v>
      </c>
      <c r="J95" s="52">
        <v>11613</v>
      </c>
      <c r="K95" s="52">
        <v>11688</v>
      </c>
      <c r="L95" s="52">
        <v>11763</v>
      </c>
      <c r="M95" s="52">
        <v>11845</v>
      </c>
      <c r="N95" s="52">
        <v>11946</v>
      </c>
      <c r="O95" s="52">
        <v>12438</v>
      </c>
      <c r="P95" s="52">
        <v>12596</v>
      </c>
      <c r="Q95" s="52">
        <v>12683.4</v>
      </c>
      <c r="R95" s="52">
        <v>12776.1</v>
      </c>
      <c r="S95" s="52">
        <v>12876.7</v>
      </c>
      <c r="T95" s="52">
        <v>12993.7</v>
      </c>
      <c r="U95" s="52">
        <v>13150.3</v>
      </c>
      <c r="V95" s="52"/>
      <c r="W95" s="39" t="s">
        <v>14</v>
      </c>
    </row>
    <row r="96" spans="1:234" s="43" customFormat="1">
      <c r="A96" s="39" t="s">
        <v>26</v>
      </c>
      <c r="B96" s="52" t="s">
        <v>27</v>
      </c>
      <c r="C96" s="52">
        <v>14.561655043666956</v>
      </c>
      <c r="D96" s="52">
        <v>14.875799254876958</v>
      </c>
      <c r="E96" s="52">
        <v>16.282101816000488</v>
      </c>
      <c r="F96" s="52">
        <v>19.26346802978437</v>
      </c>
      <c r="G96" s="52">
        <v>18.877694686870274</v>
      </c>
      <c r="H96" s="52">
        <v>17.440348610483593</v>
      </c>
      <c r="I96" s="52">
        <v>15.140556886309076</v>
      </c>
      <c r="J96" s="52">
        <v>15.972131651531008</v>
      </c>
      <c r="K96" s="52">
        <v>14.407328673828992</v>
      </c>
      <c r="L96" s="52">
        <v>15.303460085209734</v>
      </c>
      <c r="M96" s="52">
        <v>14.042373747853684</v>
      </c>
      <c r="N96" s="52">
        <v>13.725968454837563</v>
      </c>
      <c r="O96" s="52">
        <v>13.61263723857728</v>
      </c>
      <c r="P96" s="52">
        <v>12.253002600540592</v>
      </c>
      <c r="Q96" s="52">
        <v>12.543783216851539</v>
      </c>
      <c r="R96" s="52">
        <v>12.954087551118308</v>
      </c>
      <c r="S96" s="52">
        <v>14.12953711035955</v>
      </c>
      <c r="T96" s="52">
        <v>14.080810796141412</v>
      </c>
      <c r="U96" s="52">
        <v>14.444585238673531</v>
      </c>
      <c r="V96" s="52"/>
      <c r="W96" s="39" t="s">
        <v>14</v>
      </c>
    </row>
    <row r="100" spans="1:1">
      <c r="A100" s="59"/>
    </row>
    <row r="101" spans="1:1">
      <c r="A101" s="59"/>
    </row>
    <row r="102" spans="1:1">
      <c r="A102" s="59"/>
    </row>
    <row r="103" spans="1:1">
      <c r="A103" s="59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 9 Thermal regulations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Louise Skov</dc:creator>
  <cp:lastModifiedBy>Anne Louise Skov</cp:lastModifiedBy>
  <dcterms:created xsi:type="dcterms:W3CDTF">2012-03-01T12:34:12Z</dcterms:created>
  <dcterms:modified xsi:type="dcterms:W3CDTF">2012-03-01T12:34:30Z</dcterms:modified>
</cp:coreProperties>
</file>