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6_co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Z83" i="1" l="1"/>
  <c r="AB83" i="1" s="1"/>
  <c r="U83" i="1"/>
  <c r="Z82" i="1"/>
  <c r="AB82" i="1" s="1"/>
  <c r="U82" i="1"/>
  <c r="U81" i="1"/>
  <c r="Z80" i="1"/>
  <c r="AB80" i="1" s="1"/>
  <c r="U80" i="1"/>
  <c r="Z79" i="1"/>
  <c r="AB79" i="1" s="1"/>
  <c r="U79" i="1"/>
  <c r="U78" i="1"/>
  <c r="Z77" i="1"/>
  <c r="AB77" i="1" s="1"/>
  <c r="U77" i="1"/>
  <c r="Z76" i="1"/>
  <c r="AB76" i="1" s="1"/>
  <c r="U76" i="1"/>
  <c r="U75" i="1"/>
  <c r="Z74" i="1"/>
  <c r="AB74" i="1" s="1"/>
  <c r="U74" i="1"/>
  <c r="Z73" i="1"/>
  <c r="AB73" i="1" s="1"/>
  <c r="U73" i="1"/>
  <c r="U72" i="1"/>
  <c r="Z71" i="1"/>
  <c r="AB71" i="1" s="1"/>
  <c r="U71" i="1"/>
  <c r="Z70" i="1"/>
  <c r="AB70" i="1" s="1"/>
  <c r="U70" i="1"/>
  <c r="U69" i="1"/>
  <c r="Z68" i="1"/>
  <c r="AB68" i="1" s="1"/>
  <c r="U68" i="1"/>
  <c r="Z67" i="1"/>
  <c r="AB67" i="1" s="1"/>
  <c r="P67" i="1"/>
  <c r="O67" i="1"/>
  <c r="N67" i="1"/>
  <c r="M67" i="1"/>
  <c r="L67" i="1"/>
  <c r="K67" i="1"/>
  <c r="U67" i="1" s="1"/>
  <c r="P66" i="1"/>
  <c r="O66" i="1"/>
  <c r="N66" i="1"/>
  <c r="M66" i="1"/>
  <c r="L66" i="1"/>
  <c r="K66" i="1"/>
  <c r="U66" i="1" s="1"/>
  <c r="Z65" i="1"/>
  <c r="AB65" i="1" s="1"/>
  <c r="P65" i="1"/>
  <c r="O65" i="1"/>
  <c r="N65" i="1"/>
  <c r="M65" i="1"/>
  <c r="L65" i="1"/>
  <c r="K65" i="1"/>
  <c r="U65" i="1" s="1"/>
  <c r="Z64" i="1"/>
  <c r="AB64" i="1" s="1"/>
  <c r="P64" i="1"/>
  <c r="O64" i="1"/>
  <c r="N64" i="1"/>
  <c r="M64" i="1"/>
  <c r="L64" i="1"/>
  <c r="K64" i="1"/>
  <c r="U64" i="1" s="1"/>
  <c r="P63" i="1"/>
  <c r="O63" i="1"/>
  <c r="N63" i="1"/>
  <c r="M63" i="1"/>
  <c r="L63" i="1"/>
  <c r="K63" i="1"/>
  <c r="U63" i="1" s="1"/>
  <c r="Z62" i="1"/>
  <c r="AB62" i="1" s="1"/>
  <c r="P62" i="1"/>
  <c r="O62" i="1"/>
  <c r="N62" i="1"/>
  <c r="M62" i="1"/>
  <c r="L62" i="1"/>
  <c r="K62" i="1"/>
  <c r="U62" i="1" s="1"/>
  <c r="Z61" i="1"/>
  <c r="AB61" i="1" s="1"/>
  <c r="P61" i="1"/>
  <c r="O61" i="1"/>
  <c r="N61" i="1"/>
  <c r="M61" i="1"/>
  <c r="L61" i="1"/>
  <c r="K61" i="1"/>
  <c r="U61" i="1" s="1"/>
  <c r="P60" i="1"/>
  <c r="O60" i="1"/>
  <c r="N60" i="1"/>
  <c r="M60" i="1"/>
  <c r="L60" i="1"/>
  <c r="K60" i="1"/>
  <c r="U60" i="1" s="1"/>
  <c r="Z59" i="1"/>
  <c r="AB59" i="1" s="1"/>
  <c r="P59" i="1"/>
  <c r="O59" i="1"/>
  <c r="N59" i="1"/>
  <c r="M59" i="1"/>
  <c r="L59" i="1"/>
  <c r="K59" i="1"/>
  <c r="U59" i="1" s="1"/>
  <c r="Z58" i="1"/>
  <c r="AB58" i="1" s="1"/>
  <c r="P58" i="1"/>
  <c r="O58" i="1"/>
  <c r="N58" i="1"/>
  <c r="M58" i="1"/>
  <c r="L58" i="1"/>
  <c r="K58" i="1"/>
  <c r="U58" i="1" s="1"/>
  <c r="P57" i="1"/>
  <c r="O57" i="1"/>
  <c r="N57" i="1"/>
  <c r="M57" i="1"/>
  <c r="L57" i="1"/>
  <c r="K57" i="1"/>
  <c r="U57" i="1" s="1"/>
  <c r="Z56" i="1"/>
  <c r="AB56" i="1" s="1"/>
  <c r="P56" i="1"/>
  <c r="O56" i="1"/>
  <c r="N56" i="1"/>
  <c r="M56" i="1"/>
  <c r="L56" i="1"/>
  <c r="K56" i="1"/>
  <c r="U56" i="1" s="1"/>
  <c r="Z55" i="1"/>
  <c r="AB55" i="1" s="1"/>
  <c r="P55" i="1"/>
  <c r="O55" i="1"/>
  <c r="N55" i="1"/>
  <c r="M55" i="1"/>
  <c r="L55" i="1"/>
  <c r="K55" i="1"/>
  <c r="U55" i="1" s="1"/>
  <c r="P54" i="1"/>
  <c r="O54" i="1"/>
  <c r="N54" i="1"/>
  <c r="M54" i="1"/>
  <c r="L54" i="1"/>
  <c r="K54" i="1"/>
  <c r="U54" i="1" s="1"/>
  <c r="Z53" i="1"/>
  <c r="AB53" i="1" s="1"/>
  <c r="P53" i="1"/>
  <c r="O53" i="1"/>
  <c r="N53" i="1"/>
  <c r="M53" i="1"/>
  <c r="L53" i="1"/>
  <c r="K53" i="1"/>
  <c r="U53" i="1" s="1"/>
  <c r="AB52" i="1"/>
  <c r="Z52" i="1"/>
  <c r="P52" i="1"/>
  <c r="O52" i="1"/>
  <c r="N52" i="1"/>
  <c r="M52" i="1"/>
  <c r="L52" i="1"/>
  <c r="K52" i="1"/>
  <c r="U52" i="1" s="1"/>
  <c r="P51" i="1"/>
  <c r="O51" i="1"/>
  <c r="N51" i="1"/>
  <c r="M51" i="1"/>
  <c r="L51" i="1"/>
  <c r="K51" i="1"/>
  <c r="U51" i="1" s="1"/>
  <c r="Z50" i="1"/>
  <c r="AB50" i="1" s="1"/>
  <c r="P50" i="1"/>
  <c r="O50" i="1"/>
  <c r="N50" i="1"/>
  <c r="M50" i="1"/>
  <c r="L50" i="1"/>
  <c r="K50" i="1"/>
  <c r="U50" i="1" s="1"/>
  <c r="Z49" i="1"/>
  <c r="AB49" i="1" s="1"/>
  <c r="P49" i="1"/>
  <c r="O49" i="1"/>
  <c r="N49" i="1"/>
  <c r="M49" i="1"/>
  <c r="L49" i="1"/>
  <c r="K49" i="1"/>
  <c r="U49" i="1" s="1"/>
  <c r="P48" i="1"/>
  <c r="O48" i="1"/>
  <c r="N48" i="1"/>
  <c r="M48" i="1"/>
  <c r="L48" i="1"/>
  <c r="K48" i="1"/>
  <c r="U48" i="1" s="1"/>
  <c r="Z47" i="1"/>
  <c r="AB47" i="1" s="1"/>
  <c r="P47" i="1"/>
  <c r="O47" i="1"/>
  <c r="N47" i="1"/>
  <c r="M47" i="1"/>
  <c r="L47" i="1"/>
  <c r="K47" i="1"/>
  <c r="U47" i="1" s="1"/>
  <c r="Z46" i="1"/>
  <c r="AB46" i="1" s="1"/>
  <c r="P46" i="1"/>
  <c r="O46" i="1"/>
  <c r="N46" i="1"/>
  <c r="M46" i="1"/>
  <c r="L46" i="1"/>
  <c r="K46" i="1"/>
  <c r="U46" i="1" s="1"/>
  <c r="P45" i="1"/>
  <c r="O45" i="1"/>
  <c r="N45" i="1"/>
  <c r="M45" i="1"/>
  <c r="L45" i="1"/>
  <c r="K45" i="1"/>
  <c r="U45" i="1" s="1"/>
  <c r="Z44" i="1"/>
  <c r="AB44" i="1" s="1"/>
  <c r="P44" i="1"/>
  <c r="O44" i="1"/>
  <c r="N44" i="1"/>
  <c r="M44" i="1"/>
  <c r="L44" i="1"/>
  <c r="K44" i="1"/>
  <c r="U44" i="1" s="1"/>
  <c r="Z43" i="1"/>
  <c r="AB43" i="1" s="1"/>
  <c r="P43" i="1"/>
  <c r="O43" i="1"/>
  <c r="N43" i="1"/>
  <c r="M43" i="1"/>
  <c r="L43" i="1"/>
  <c r="K43" i="1"/>
  <c r="U43" i="1" s="1"/>
  <c r="P42" i="1"/>
  <c r="O42" i="1"/>
  <c r="N42" i="1"/>
  <c r="M42" i="1"/>
  <c r="L42" i="1"/>
  <c r="K42" i="1"/>
  <c r="U42" i="1" s="1"/>
  <c r="Z41" i="1"/>
  <c r="AB41" i="1" s="1"/>
  <c r="P41" i="1"/>
  <c r="O41" i="1"/>
  <c r="N41" i="1"/>
  <c r="M41" i="1"/>
  <c r="L41" i="1"/>
  <c r="K41" i="1"/>
  <c r="U41" i="1" s="1"/>
  <c r="Z40" i="1"/>
  <c r="AB40" i="1" s="1"/>
  <c r="P40" i="1"/>
  <c r="O40" i="1"/>
  <c r="N40" i="1"/>
  <c r="M40" i="1"/>
  <c r="L40" i="1"/>
  <c r="K40" i="1"/>
  <c r="U40" i="1" s="1"/>
  <c r="U39" i="1"/>
  <c r="Z38" i="1"/>
  <c r="AB38" i="1" s="1"/>
  <c r="U38" i="1"/>
  <c r="AB37" i="1"/>
  <c r="Z37" i="1"/>
  <c r="AA38" i="1" s="1"/>
  <c r="U36" i="1"/>
  <c r="Z35" i="1"/>
  <c r="AB35" i="1" s="1"/>
  <c r="Z34" i="1"/>
  <c r="AB34" i="1" s="1"/>
  <c r="Z32" i="1"/>
  <c r="AB32" i="1" s="1"/>
  <c r="U32" i="1"/>
  <c r="Z31" i="1"/>
  <c r="AB31" i="1" s="1"/>
  <c r="U31" i="1"/>
  <c r="P30" i="1"/>
  <c r="H67" i="1" s="1"/>
  <c r="O30" i="1"/>
  <c r="G67" i="1" s="1"/>
  <c r="N30" i="1"/>
  <c r="F67" i="1" s="1"/>
  <c r="M30" i="1"/>
  <c r="E67" i="1" s="1"/>
  <c r="L30" i="1"/>
  <c r="D67" i="1" s="1"/>
  <c r="K30" i="1"/>
  <c r="C67" i="1" s="1"/>
  <c r="Z29" i="1"/>
  <c r="AB29" i="1" s="1"/>
  <c r="P29" i="1"/>
  <c r="H66" i="1" s="1"/>
  <c r="O29" i="1"/>
  <c r="G66" i="1" s="1"/>
  <c r="N29" i="1"/>
  <c r="F66" i="1" s="1"/>
  <c r="M29" i="1"/>
  <c r="E66" i="1" s="1"/>
  <c r="L29" i="1"/>
  <c r="D66" i="1" s="1"/>
  <c r="K29" i="1"/>
  <c r="C66" i="1" s="1"/>
  <c r="Z28" i="1"/>
  <c r="AB28" i="1" s="1"/>
  <c r="P28" i="1"/>
  <c r="H65" i="1" s="1"/>
  <c r="O28" i="1"/>
  <c r="G65" i="1" s="1"/>
  <c r="N28" i="1"/>
  <c r="F65" i="1" s="1"/>
  <c r="M28" i="1"/>
  <c r="E65" i="1" s="1"/>
  <c r="L28" i="1"/>
  <c r="D65" i="1" s="1"/>
  <c r="K28" i="1"/>
  <c r="C65" i="1" s="1"/>
  <c r="P27" i="1"/>
  <c r="H64" i="1" s="1"/>
  <c r="O27" i="1"/>
  <c r="G64" i="1" s="1"/>
  <c r="N27" i="1"/>
  <c r="F64" i="1" s="1"/>
  <c r="M27" i="1"/>
  <c r="E64" i="1" s="1"/>
  <c r="L27" i="1"/>
  <c r="D64" i="1" s="1"/>
  <c r="K27" i="1"/>
  <c r="C64" i="1" s="1"/>
  <c r="Z26" i="1"/>
  <c r="AB26" i="1" s="1"/>
  <c r="P26" i="1"/>
  <c r="H63" i="1" s="1"/>
  <c r="O26" i="1"/>
  <c r="G63" i="1" s="1"/>
  <c r="N26" i="1"/>
  <c r="F63" i="1" s="1"/>
  <c r="M26" i="1"/>
  <c r="E63" i="1" s="1"/>
  <c r="L26" i="1"/>
  <c r="D63" i="1" s="1"/>
  <c r="K26" i="1"/>
  <c r="C63" i="1" s="1"/>
  <c r="Z25" i="1"/>
  <c r="AB25" i="1" s="1"/>
  <c r="P25" i="1"/>
  <c r="H62" i="1" s="1"/>
  <c r="O25" i="1"/>
  <c r="G62" i="1" s="1"/>
  <c r="N25" i="1"/>
  <c r="F62" i="1" s="1"/>
  <c r="M25" i="1"/>
  <c r="E62" i="1" s="1"/>
  <c r="L25" i="1"/>
  <c r="D62" i="1" s="1"/>
  <c r="K25" i="1"/>
  <c r="C62" i="1" s="1"/>
  <c r="P24" i="1"/>
  <c r="H61" i="1" s="1"/>
  <c r="O24" i="1"/>
  <c r="G61" i="1" s="1"/>
  <c r="N24" i="1"/>
  <c r="F61" i="1" s="1"/>
  <c r="M24" i="1"/>
  <c r="E61" i="1" s="1"/>
  <c r="L24" i="1"/>
  <c r="D61" i="1" s="1"/>
  <c r="K24" i="1"/>
  <c r="C61" i="1" s="1"/>
  <c r="Z23" i="1"/>
  <c r="AB23" i="1" s="1"/>
  <c r="P23" i="1"/>
  <c r="H60" i="1" s="1"/>
  <c r="O23" i="1"/>
  <c r="G60" i="1" s="1"/>
  <c r="N23" i="1"/>
  <c r="F60" i="1" s="1"/>
  <c r="M23" i="1"/>
  <c r="E60" i="1" s="1"/>
  <c r="L23" i="1"/>
  <c r="D60" i="1" s="1"/>
  <c r="K23" i="1"/>
  <c r="C60" i="1" s="1"/>
  <c r="Z22" i="1"/>
  <c r="AB22" i="1" s="1"/>
  <c r="P22" i="1"/>
  <c r="H59" i="1" s="1"/>
  <c r="O22" i="1"/>
  <c r="G59" i="1" s="1"/>
  <c r="N22" i="1"/>
  <c r="F59" i="1" s="1"/>
  <c r="M22" i="1"/>
  <c r="E59" i="1" s="1"/>
  <c r="L22" i="1"/>
  <c r="D59" i="1" s="1"/>
  <c r="K22" i="1"/>
  <c r="C59" i="1" s="1"/>
  <c r="P21" i="1"/>
  <c r="H58" i="1" s="1"/>
  <c r="O21" i="1"/>
  <c r="G58" i="1" s="1"/>
  <c r="N21" i="1"/>
  <c r="F58" i="1" s="1"/>
  <c r="M21" i="1"/>
  <c r="L21" i="1"/>
  <c r="D58" i="1" s="1"/>
  <c r="K21" i="1"/>
  <c r="C58" i="1" s="1"/>
  <c r="Z20" i="1"/>
  <c r="AB20" i="1" s="1"/>
  <c r="S20" i="1"/>
  <c r="P20" i="1"/>
  <c r="H57" i="1" s="1"/>
  <c r="O20" i="1"/>
  <c r="G57" i="1" s="1"/>
  <c r="N20" i="1"/>
  <c r="F57" i="1" s="1"/>
  <c r="M20" i="1"/>
  <c r="E57" i="1" s="1"/>
  <c r="L20" i="1"/>
  <c r="D57" i="1" s="1"/>
  <c r="K20" i="1"/>
  <c r="C57" i="1" s="1"/>
  <c r="Z19" i="1"/>
  <c r="AB19" i="1" s="1"/>
  <c r="P19" i="1"/>
  <c r="H56" i="1" s="1"/>
  <c r="O19" i="1"/>
  <c r="G56" i="1" s="1"/>
  <c r="N19" i="1"/>
  <c r="F56" i="1" s="1"/>
  <c r="M19" i="1"/>
  <c r="E56" i="1" s="1"/>
  <c r="L19" i="1"/>
  <c r="D56" i="1" s="1"/>
  <c r="K19" i="1"/>
  <c r="C56" i="1" s="1"/>
  <c r="P18" i="1"/>
  <c r="H55" i="1" s="1"/>
  <c r="O18" i="1"/>
  <c r="G55" i="1" s="1"/>
  <c r="N18" i="1"/>
  <c r="F55" i="1" s="1"/>
  <c r="M18" i="1"/>
  <c r="E55" i="1" s="1"/>
  <c r="L18" i="1"/>
  <c r="D55" i="1" s="1"/>
  <c r="K18" i="1"/>
  <c r="C55" i="1" s="1"/>
  <c r="Z17" i="1"/>
  <c r="AB17" i="1" s="1"/>
  <c r="P17" i="1"/>
  <c r="H54" i="1" s="1"/>
  <c r="O17" i="1"/>
  <c r="G54" i="1" s="1"/>
  <c r="N17" i="1"/>
  <c r="F54" i="1" s="1"/>
  <c r="M17" i="1"/>
  <c r="E54" i="1" s="1"/>
  <c r="L17" i="1"/>
  <c r="D54" i="1" s="1"/>
  <c r="K17" i="1"/>
  <c r="C54" i="1" s="1"/>
  <c r="Z16" i="1"/>
  <c r="AB16" i="1" s="1"/>
  <c r="P16" i="1"/>
  <c r="H53" i="1" s="1"/>
  <c r="O16" i="1"/>
  <c r="G53" i="1" s="1"/>
  <c r="N16" i="1"/>
  <c r="F53" i="1" s="1"/>
  <c r="M16" i="1"/>
  <c r="E53" i="1" s="1"/>
  <c r="L16" i="1"/>
  <c r="D53" i="1" s="1"/>
  <c r="K16" i="1"/>
  <c r="C53" i="1" s="1"/>
  <c r="P15" i="1"/>
  <c r="H52" i="1" s="1"/>
  <c r="O15" i="1"/>
  <c r="G52" i="1" s="1"/>
  <c r="N15" i="1"/>
  <c r="F52" i="1" s="1"/>
  <c r="M15" i="1"/>
  <c r="E52" i="1" s="1"/>
  <c r="L15" i="1"/>
  <c r="D52" i="1" s="1"/>
  <c r="K15" i="1"/>
  <c r="C52" i="1" s="1"/>
  <c r="Z14" i="1"/>
  <c r="AB14" i="1" s="1"/>
  <c r="P14" i="1"/>
  <c r="H51" i="1" s="1"/>
  <c r="O14" i="1"/>
  <c r="G51" i="1" s="1"/>
  <c r="N14" i="1"/>
  <c r="F51" i="1" s="1"/>
  <c r="M14" i="1"/>
  <c r="E51" i="1" s="1"/>
  <c r="L14" i="1"/>
  <c r="D51" i="1" s="1"/>
  <c r="K14" i="1"/>
  <c r="C51" i="1" s="1"/>
  <c r="Z13" i="1"/>
  <c r="AB13" i="1" s="1"/>
  <c r="P13" i="1"/>
  <c r="H50" i="1" s="1"/>
  <c r="O13" i="1"/>
  <c r="G50" i="1" s="1"/>
  <c r="N13" i="1"/>
  <c r="F50" i="1" s="1"/>
  <c r="M13" i="1"/>
  <c r="E50" i="1" s="1"/>
  <c r="L13" i="1"/>
  <c r="D50" i="1" s="1"/>
  <c r="K13" i="1"/>
  <c r="C50" i="1" s="1"/>
  <c r="P12" i="1"/>
  <c r="H49" i="1" s="1"/>
  <c r="O12" i="1"/>
  <c r="G49" i="1" s="1"/>
  <c r="N12" i="1"/>
  <c r="F49" i="1" s="1"/>
  <c r="M12" i="1"/>
  <c r="E49" i="1" s="1"/>
  <c r="L12" i="1"/>
  <c r="D49" i="1" s="1"/>
  <c r="K12" i="1"/>
  <c r="C49" i="1" s="1"/>
  <c r="Z11" i="1"/>
  <c r="AB11" i="1" s="1"/>
  <c r="P11" i="1"/>
  <c r="H48" i="1" s="1"/>
  <c r="O11" i="1"/>
  <c r="G48" i="1" s="1"/>
  <c r="N11" i="1"/>
  <c r="F48" i="1" s="1"/>
  <c r="M11" i="1"/>
  <c r="E48" i="1" s="1"/>
  <c r="L11" i="1"/>
  <c r="D48" i="1" s="1"/>
  <c r="K11" i="1"/>
  <c r="C48" i="1" s="1"/>
  <c r="AB10" i="1"/>
  <c r="Z10" i="1"/>
  <c r="P10" i="1"/>
  <c r="H47" i="1" s="1"/>
  <c r="O10" i="1"/>
  <c r="G47" i="1" s="1"/>
  <c r="N10" i="1"/>
  <c r="F47" i="1" s="1"/>
  <c r="M10" i="1"/>
  <c r="E47" i="1" s="1"/>
  <c r="L10" i="1"/>
  <c r="D47" i="1" s="1"/>
  <c r="K10" i="1"/>
  <c r="C47" i="1" s="1"/>
  <c r="P9" i="1"/>
  <c r="H46" i="1" s="1"/>
  <c r="O9" i="1"/>
  <c r="G46" i="1" s="1"/>
  <c r="N9" i="1"/>
  <c r="F46" i="1" s="1"/>
  <c r="M9" i="1"/>
  <c r="E46" i="1" s="1"/>
  <c r="L9" i="1"/>
  <c r="D46" i="1" s="1"/>
  <c r="K9" i="1"/>
  <c r="C46" i="1" s="1"/>
  <c r="Z8" i="1"/>
  <c r="AB8" i="1" s="1"/>
  <c r="P8" i="1"/>
  <c r="H45" i="1" s="1"/>
  <c r="O8" i="1"/>
  <c r="G45" i="1" s="1"/>
  <c r="N8" i="1"/>
  <c r="F45" i="1" s="1"/>
  <c r="M8" i="1"/>
  <c r="E45" i="1" s="1"/>
  <c r="L8" i="1"/>
  <c r="D45" i="1" s="1"/>
  <c r="K8" i="1"/>
  <c r="C45" i="1" s="1"/>
  <c r="AB7" i="1"/>
  <c r="Z7" i="1"/>
  <c r="P7" i="1"/>
  <c r="H44" i="1" s="1"/>
  <c r="O7" i="1"/>
  <c r="G44" i="1" s="1"/>
  <c r="N7" i="1"/>
  <c r="F44" i="1" s="1"/>
  <c r="M7" i="1"/>
  <c r="E44" i="1" s="1"/>
  <c r="L7" i="1"/>
  <c r="D44" i="1" s="1"/>
  <c r="K7" i="1"/>
  <c r="C44" i="1" s="1"/>
  <c r="P6" i="1"/>
  <c r="H43" i="1" s="1"/>
  <c r="O6" i="1"/>
  <c r="G43" i="1" s="1"/>
  <c r="N6" i="1"/>
  <c r="F43" i="1" s="1"/>
  <c r="M6" i="1"/>
  <c r="E43" i="1" s="1"/>
  <c r="L6" i="1"/>
  <c r="D43" i="1" s="1"/>
  <c r="K6" i="1"/>
  <c r="C43" i="1" s="1"/>
  <c r="Z5" i="1"/>
  <c r="AB5" i="1" s="1"/>
  <c r="P5" i="1"/>
  <c r="H42" i="1" s="1"/>
  <c r="O5" i="1"/>
  <c r="G42" i="1" s="1"/>
  <c r="N5" i="1"/>
  <c r="F42" i="1" s="1"/>
  <c r="M5" i="1"/>
  <c r="E42" i="1" s="1"/>
  <c r="L5" i="1"/>
  <c r="D42" i="1" s="1"/>
  <c r="K5" i="1"/>
  <c r="C42" i="1" s="1"/>
  <c r="AB4" i="1"/>
  <c r="Z4" i="1"/>
  <c r="P4" i="1"/>
  <c r="H41" i="1" s="1"/>
  <c r="O4" i="1"/>
  <c r="G41" i="1" s="1"/>
  <c r="N4" i="1"/>
  <c r="F41" i="1" s="1"/>
  <c r="M4" i="1"/>
  <c r="E41" i="1" s="1"/>
  <c r="L4" i="1"/>
  <c r="D41" i="1" s="1"/>
  <c r="K4" i="1"/>
  <c r="C41" i="1" s="1"/>
  <c r="P3" i="1"/>
  <c r="O3" i="1"/>
  <c r="N3" i="1"/>
  <c r="M3" i="1"/>
  <c r="L3" i="1"/>
  <c r="K3" i="1"/>
  <c r="L33" i="1" l="1"/>
  <c r="D40" i="1"/>
  <c r="L34" i="1"/>
  <c r="H40" i="1"/>
  <c r="M35" i="1"/>
  <c r="C40" i="1"/>
  <c r="K34" i="1"/>
  <c r="K33" i="1"/>
  <c r="E40" i="1"/>
  <c r="M34" i="1"/>
  <c r="M33" i="1"/>
  <c r="G40" i="1"/>
  <c r="L35" i="1"/>
  <c r="L37" i="1" s="1"/>
  <c r="Q3" i="1"/>
  <c r="R3" i="1" s="1"/>
  <c r="S3" i="1"/>
  <c r="T4" i="1"/>
  <c r="U4" i="1" s="1"/>
  <c r="Q5" i="1"/>
  <c r="R5" i="1" s="1"/>
  <c r="S5" i="1"/>
  <c r="AA5" i="1"/>
  <c r="Q6" i="1"/>
  <c r="R6" i="1" s="1"/>
  <c r="S6" i="1"/>
  <c r="T7" i="1"/>
  <c r="U7" i="1" s="1"/>
  <c r="Q8" i="1"/>
  <c r="R8" i="1" s="1"/>
  <c r="S8" i="1"/>
  <c r="AA8" i="1"/>
  <c r="Q9" i="1"/>
  <c r="R9" i="1" s="1"/>
  <c r="S9" i="1"/>
  <c r="T10" i="1"/>
  <c r="U10" i="1" s="1"/>
  <c r="Q11" i="1"/>
  <c r="R11" i="1" s="1"/>
  <c r="S11" i="1"/>
  <c r="AA11" i="1"/>
  <c r="Q12" i="1"/>
  <c r="R12" i="1" s="1"/>
  <c r="S12" i="1"/>
  <c r="T13" i="1"/>
  <c r="U13" i="1" s="1"/>
  <c r="Q14" i="1"/>
  <c r="R14" i="1" s="1"/>
  <c r="S14" i="1"/>
  <c r="AA14" i="1"/>
  <c r="Q15" i="1"/>
  <c r="R15" i="1" s="1"/>
  <c r="S15" i="1"/>
  <c r="T16" i="1"/>
  <c r="U16" i="1" s="1"/>
  <c r="Q17" i="1"/>
  <c r="R17" i="1" s="1"/>
  <c r="S17" i="1"/>
  <c r="AA17" i="1"/>
  <c r="Q18" i="1"/>
  <c r="R18" i="1" s="1"/>
  <c r="T19" i="1"/>
  <c r="U19" i="1" s="1"/>
  <c r="Q20" i="1"/>
  <c r="R20" i="1" s="1"/>
  <c r="AA20" i="1"/>
  <c r="F40" i="1"/>
  <c r="K35" i="1"/>
  <c r="T3" i="1"/>
  <c r="U3" i="1" s="1"/>
  <c r="Q4" i="1"/>
  <c r="R4" i="1" s="1"/>
  <c r="S4" i="1"/>
  <c r="T5" i="1"/>
  <c r="U5" i="1" s="1"/>
  <c r="T6" i="1"/>
  <c r="U6" i="1" s="1"/>
  <c r="Q7" i="1"/>
  <c r="R7" i="1" s="1"/>
  <c r="S7" i="1"/>
  <c r="T8" i="1"/>
  <c r="U8" i="1" s="1"/>
  <c r="T9" i="1"/>
  <c r="U9" i="1" s="1"/>
  <c r="Q10" i="1"/>
  <c r="R10" i="1" s="1"/>
  <c r="S10" i="1"/>
  <c r="T11" i="1"/>
  <c r="U11" i="1" s="1"/>
  <c r="T12" i="1"/>
  <c r="U12" i="1" s="1"/>
  <c r="Q13" i="1"/>
  <c r="R13" i="1" s="1"/>
  <c r="S13" i="1"/>
  <c r="T14" i="1"/>
  <c r="U14" i="1" s="1"/>
  <c r="T15" i="1"/>
  <c r="U15" i="1" s="1"/>
  <c r="Q16" i="1"/>
  <c r="R16" i="1" s="1"/>
  <c r="S16" i="1"/>
  <c r="T17" i="1"/>
  <c r="U17" i="1" s="1"/>
  <c r="S18" i="1"/>
  <c r="E58" i="1"/>
  <c r="S21" i="1"/>
  <c r="Q21" i="1"/>
  <c r="R21" i="1" s="1"/>
  <c r="T22" i="1"/>
  <c r="U22" i="1" s="1"/>
  <c r="Q23" i="1"/>
  <c r="R23" i="1" s="1"/>
  <c r="S23" i="1"/>
  <c r="AA23" i="1"/>
  <c r="Q24" i="1"/>
  <c r="R24" i="1" s="1"/>
  <c r="S24" i="1"/>
  <c r="T25" i="1"/>
  <c r="U25" i="1" s="1"/>
  <c r="Q26" i="1"/>
  <c r="R26" i="1" s="1"/>
  <c r="S26" i="1"/>
  <c r="AA26" i="1"/>
  <c r="Q27" i="1"/>
  <c r="R27" i="1" s="1"/>
  <c r="S27" i="1"/>
  <c r="T28" i="1"/>
  <c r="U28" i="1" s="1"/>
  <c r="Q29" i="1"/>
  <c r="R29" i="1" s="1"/>
  <c r="S29" i="1"/>
  <c r="AA29" i="1"/>
  <c r="Q30" i="1"/>
  <c r="R30" i="1" s="1"/>
  <c r="S30" i="1"/>
  <c r="AA32" i="1"/>
  <c r="AA35" i="1"/>
  <c r="AA41" i="1"/>
  <c r="AA44" i="1"/>
  <c r="AA47" i="1"/>
  <c r="T18" i="1"/>
  <c r="U18" i="1" s="1"/>
  <c r="Q19" i="1"/>
  <c r="R19" i="1" s="1"/>
  <c r="S19" i="1"/>
  <c r="T20" i="1"/>
  <c r="U20" i="1" s="1"/>
  <c r="T21" i="1"/>
  <c r="U21" i="1" s="1"/>
  <c r="Q22" i="1"/>
  <c r="R22" i="1" s="1"/>
  <c r="S22" i="1"/>
  <c r="T23" i="1"/>
  <c r="U23" i="1" s="1"/>
  <c r="T24" i="1"/>
  <c r="U24" i="1" s="1"/>
  <c r="Q25" i="1"/>
  <c r="R25" i="1" s="1"/>
  <c r="S25" i="1"/>
  <c r="T26" i="1"/>
  <c r="U26" i="1" s="1"/>
  <c r="T27" i="1"/>
  <c r="U27" i="1" s="1"/>
  <c r="Q28" i="1"/>
  <c r="R28" i="1" s="1"/>
  <c r="S28" i="1"/>
  <c r="T29" i="1"/>
  <c r="U29" i="1" s="1"/>
  <c r="T30" i="1"/>
  <c r="U30" i="1" s="1"/>
  <c r="AA50" i="1"/>
  <c r="AA53" i="1"/>
  <c r="AA56" i="1"/>
  <c r="AA59" i="1"/>
  <c r="AA62" i="1"/>
  <c r="AA65" i="1"/>
  <c r="AA68" i="1"/>
  <c r="AA71" i="1"/>
  <c r="AA74" i="1"/>
  <c r="AA77" i="1"/>
  <c r="AA80" i="1"/>
  <c r="AA83" i="1"/>
  <c r="P37" i="1" l="1"/>
  <c r="O34" i="1"/>
  <c r="P34" i="1"/>
  <c r="N34" i="1"/>
  <c r="K37" i="1"/>
  <c r="U37" i="1" s="1"/>
  <c r="P33" i="1"/>
  <c r="N33" i="1"/>
  <c r="U33" i="1" s="1"/>
  <c r="P36" i="1"/>
  <c r="O33" i="1"/>
  <c r="U34" i="1"/>
  <c r="P38" i="1"/>
  <c r="P35" i="1"/>
  <c r="N35" i="1"/>
  <c r="U35" i="1" s="1"/>
  <c r="M37" i="1"/>
  <c r="O35" i="1"/>
</calcChain>
</file>

<file path=xl/sharedStrings.xml><?xml version="1.0" encoding="utf-8"?>
<sst xmlns="http://schemas.openxmlformats.org/spreadsheetml/2006/main" count="152" uniqueCount="41">
  <si>
    <t>graph 4 : CO2 emissions in industry</t>
  </si>
  <si>
    <t>MtCO2</t>
  </si>
  <si>
    <t>Direct</t>
  </si>
  <si>
    <t>Indirect</t>
  </si>
  <si>
    <t>EU-27</t>
  </si>
  <si>
    <t>Malta</t>
  </si>
  <si>
    <t>% CO2 elec</t>
  </si>
  <si>
    <t>Austria</t>
  </si>
  <si>
    <t>Belgium</t>
  </si>
  <si>
    <t>Bulgaria</t>
  </si>
  <si>
    <t>Cyprus</t>
  </si>
  <si>
    <t>Czech Republic</t>
  </si>
  <si>
    <t>Denmark</t>
  </si>
  <si>
    <t>Latvia</t>
  </si>
  <si>
    <t>Estonia</t>
  </si>
  <si>
    <t>Finland</t>
  </si>
  <si>
    <t>France</t>
  </si>
  <si>
    <t>Lithuania</t>
  </si>
  <si>
    <t>Germany</t>
  </si>
  <si>
    <t>Greece</t>
  </si>
  <si>
    <t>Hungary</t>
  </si>
  <si>
    <t>Luxembourg</t>
  </si>
  <si>
    <t>Ireland</t>
  </si>
  <si>
    <t>Italy</t>
  </si>
  <si>
    <t>Slovenia</t>
  </si>
  <si>
    <t>Source ODYSSEE</t>
  </si>
  <si>
    <t>Netherlands</t>
  </si>
  <si>
    <t>Poland</t>
  </si>
  <si>
    <t>Portugal</t>
  </si>
  <si>
    <t>Romania</t>
  </si>
  <si>
    <t>Slovakia</t>
  </si>
  <si>
    <t>Spain</t>
  </si>
  <si>
    <t>Sweden</t>
  </si>
  <si>
    <t>UK</t>
  </si>
  <si>
    <t>EU27</t>
  </si>
  <si>
    <t>1990/2009</t>
  </si>
  <si>
    <t>2009/1990 (%/year)</t>
  </si>
  <si>
    <t>2009/2008</t>
  </si>
  <si>
    <t>total emissions</t>
  </si>
  <si>
    <t>direct</t>
  </si>
  <si>
    <t>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</si>
</sst>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/>
    <xf numFmtId="0" fontId="4" fillId="0" borderId="0" xfId="0" applyFont="1" applyBorder="1"/>
    <xf numFmtId="9" fontId="4" fillId="0" borderId="0" xfId="1" applyFont="1" applyBorder="1"/>
    <xf numFmtId="1" fontId="4" fillId="0" borderId="0" xfId="0" applyNumberFormat="1" applyFont="1" applyFill="1" applyBorder="1"/>
    <xf numFmtId="1" fontId="3" fillId="0" borderId="1" xfId="0" applyNumberFormat="1" applyFont="1" applyBorder="1"/>
    <xf numFmtId="1" fontId="3" fillId="0" borderId="0" xfId="0" applyNumberFormat="1" applyFont="1" applyBorder="1"/>
    <xf numFmtId="9" fontId="3" fillId="0" borderId="0" xfId="1" applyFont="1" applyBorder="1"/>
    <xf numFmtId="1" fontId="4" fillId="0" borderId="0" xfId="0" applyNumberFormat="1" applyFont="1" applyBorder="1"/>
    <xf numFmtId="164" fontId="3" fillId="0" borderId="1" xfId="0" applyNumberFormat="1" applyFont="1" applyBorder="1"/>
    <xf numFmtId="2" fontId="4" fillId="0" borderId="0" xfId="0" applyNumberFormat="1" applyFont="1" applyBorder="1"/>
    <xf numFmtId="164" fontId="0" fillId="0" borderId="0" xfId="0" applyNumberFormat="1" applyBorder="1"/>
    <xf numFmtId="9" fontId="1" fillId="0" borderId="0" xfId="1" applyFont="1"/>
    <xf numFmtId="1" fontId="3" fillId="2" borderId="0" xfId="0" applyNumberFormat="1" applyFont="1" applyFill="1" applyBorder="1"/>
    <xf numFmtId="9" fontId="1" fillId="3" borderId="0" xfId="1" applyFont="1" applyFill="1"/>
    <xf numFmtId="164" fontId="4" fillId="0" borderId="0" xfId="0" applyNumberFormat="1" applyFont="1" applyBorder="1"/>
    <xf numFmtId="2" fontId="3" fillId="0" borderId="1" xfId="0" applyNumberFormat="1" applyFont="1" applyBorder="1"/>
    <xf numFmtId="0" fontId="4" fillId="0" borderId="0" xfId="0" applyFont="1" applyFill="1" applyBorder="1"/>
    <xf numFmtId="1" fontId="0" fillId="0" borderId="0" xfId="0" applyNumberFormat="1"/>
    <xf numFmtId="9" fontId="5" fillId="2" borderId="0" xfId="1" applyFont="1" applyFill="1"/>
    <xf numFmtId="165" fontId="5" fillId="3" borderId="0" xfId="1" applyNumberFormat="1" applyFont="1" applyFill="1"/>
    <xf numFmtId="165" fontId="5" fillId="2" borderId="0" xfId="1" applyNumberFormat="1" applyFont="1" applyFill="1"/>
    <xf numFmtId="9" fontId="5" fillId="3" borderId="0" xfId="1" applyFont="1" applyFill="1"/>
    <xf numFmtId="166" fontId="0" fillId="0" borderId="0" xfId="0" applyNumberFormat="1"/>
    <xf numFmtId="1" fontId="0" fillId="4" borderId="0" xfId="0" applyNumberFormat="1" applyFill="1"/>
    <xf numFmtId="0" fontId="0" fillId="4" borderId="0" xfId="0" applyFill="1"/>
    <xf numFmtId="0" fontId="3" fillId="4" borderId="1" xfId="0" applyFont="1" applyFill="1" applyBorder="1"/>
    <xf numFmtId="0" fontId="4" fillId="4" borderId="1" xfId="0" applyFont="1" applyFill="1" applyBorder="1"/>
    <xf numFmtId="165" fontId="1" fillId="0" borderId="0" xfId="1" applyNumberFormat="1" applyFont="1" applyFill="1"/>
    <xf numFmtId="0" fontId="4" fillId="0" borderId="0" xfId="0" applyFont="1" applyBorder="1" applyAlignment="1">
      <alignment horizontal="center" vertical="center"/>
    </xf>
    <xf numFmtId="9" fontId="1" fillId="0" borderId="0" xfId="1" applyFont="1" applyFill="1"/>
  </cellXfs>
  <cellStyles count="2">
    <cellStyle name="Normal" xfId="0" builtinId="0"/>
    <cellStyle name="Percent" xfId="1" builtinId="5"/>
  </cellStyles>
  <dxfs count="14"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87439613526575E-2"/>
          <c:y val="3.7735849056603772E-2"/>
          <c:w val="0.88244766505636074"/>
          <c:h val="0.63342318059299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6_co2'!$X$2</c:f>
              <c:strCache>
                <c:ptCount val="1"/>
                <c:pt idx="0">
                  <c:v>Direct</c:v>
                </c:pt>
              </c:strCache>
            </c:strRef>
          </c:tx>
          <c:invertIfNegative val="0"/>
          <c:cat>
            <c:strRef>
              <c:f>'Graph 6_co2'!$W$4:$W$83</c:f>
              <c:strCache>
                <c:ptCount val="79"/>
                <c:pt idx="0">
                  <c:v>Malta</c:v>
                </c:pt>
                <c:pt idx="3">
                  <c:v>Cyprus</c:v>
                </c:pt>
                <c:pt idx="6">
                  <c:v>Latvia</c:v>
                </c:pt>
                <c:pt idx="9">
                  <c:v>Lithuania</c:v>
                </c:pt>
                <c:pt idx="12">
                  <c:v>Luxembourg</c:v>
                </c:pt>
                <c:pt idx="15">
                  <c:v>Estonia</c:v>
                </c:pt>
                <c:pt idx="18">
                  <c:v>Slovenia</c:v>
                </c:pt>
                <c:pt idx="21">
                  <c:v>Ireland</c:v>
                </c:pt>
                <c:pt idx="24">
                  <c:v>Denmark</c:v>
                </c:pt>
                <c:pt idx="27">
                  <c:v>Hungary</c:v>
                </c:pt>
                <c:pt idx="30">
                  <c:v>Sweden</c:v>
                </c:pt>
                <c:pt idx="33">
                  <c:v>Slovakia</c:v>
                </c:pt>
                <c:pt idx="36">
                  <c:v>Portugal</c:v>
                </c:pt>
                <c:pt idx="39">
                  <c:v>Bulgaria</c:v>
                </c:pt>
                <c:pt idx="42">
                  <c:v>Austria</c:v>
                </c:pt>
                <c:pt idx="45">
                  <c:v>Greece</c:v>
                </c:pt>
                <c:pt idx="48">
                  <c:v>Finland</c:v>
                </c:pt>
                <c:pt idx="51">
                  <c:v>Belgium</c:v>
                </c:pt>
                <c:pt idx="54">
                  <c:v>Romania</c:v>
                </c:pt>
                <c:pt idx="57">
                  <c:v>Netherlands</c:v>
                </c:pt>
                <c:pt idx="60">
                  <c:v>Czech Republic</c:v>
                </c:pt>
                <c:pt idx="63">
                  <c:v>France</c:v>
                </c:pt>
                <c:pt idx="66">
                  <c:v>Poland</c:v>
                </c:pt>
                <c:pt idx="69">
                  <c:v>Spain</c:v>
                </c:pt>
                <c:pt idx="72">
                  <c:v>Italy</c:v>
                </c:pt>
                <c:pt idx="75">
                  <c:v>UK</c:v>
                </c:pt>
                <c:pt idx="78">
                  <c:v>Germany</c:v>
                </c:pt>
              </c:strCache>
            </c:strRef>
          </c:cat>
          <c:val>
            <c:numRef>
              <c:f>'Graph 6_co2'!$X$4:$X$83</c:f>
              <c:numCache>
                <c:formatCode>0.00</c:formatCode>
                <c:ptCount val="80"/>
                <c:pt idx="0">
                  <c:v>5.9396837801947003E-2</c:v>
                </c:pt>
                <c:pt idx="1">
                  <c:v>6.6515071667659992E-2</c:v>
                </c:pt>
                <c:pt idx="2" formatCode="0">
                  <c:v>0</c:v>
                </c:pt>
                <c:pt idx="3" formatCode="0">
                  <c:v>0.67976405713249599</c:v>
                </c:pt>
                <c:pt idx="4" formatCode="0">
                  <c:v>0.67098811589904594</c:v>
                </c:pt>
                <c:pt idx="5" formatCode="0">
                  <c:v>0</c:v>
                </c:pt>
                <c:pt idx="6" formatCode="0">
                  <c:v>3.74244380772795</c:v>
                </c:pt>
                <c:pt idx="7" formatCode="0">
                  <c:v>0.88331753735295293</c:v>
                </c:pt>
                <c:pt idx="8" formatCode="0">
                  <c:v>0</c:v>
                </c:pt>
                <c:pt idx="9" formatCode="0">
                  <c:v>5.9543121308783906</c:v>
                </c:pt>
                <c:pt idx="10" formatCode="0">
                  <c:v>0.99321424999999997</c:v>
                </c:pt>
                <c:pt idx="11" formatCode="0">
                  <c:v>0</c:v>
                </c:pt>
                <c:pt idx="12" formatCode="0">
                  <c:v>6.2784207357613004</c:v>
                </c:pt>
                <c:pt idx="13" formatCode="0">
                  <c:v>1.14419073462587</c:v>
                </c:pt>
                <c:pt idx="14" formatCode="0">
                  <c:v>0</c:v>
                </c:pt>
                <c:pt idx="15" formatCode="0">
                  <c:v>2.2583106747166699</c:v>
                </c:pt>
                <c:pt idx="16" formatCode="0">
                  <c:v>0.60717722610000002</c:v>
                </c:pt>
                <c:pt idx="17" formatCode="0">
                  <c:v>0</c:v>
                </c:pt>
                <c:pt idx="18" formatCode="0">
                  <c:v>3.0853689025339901</c:v>
                </c:pt>
                <c:pt idx="19" formatCode="0">
                  <c:v>1.8882386203616799</c:v>
                </c:pt>
                <c:pt idx="20" formatCode="0">
                  <c:v>0</c:v>
                </c:pt>
                <c:pt idx="21" formatCode="0">
                  <c:v>3.9432430485807499</c:v>
                </c:pt>
                <c:pt idx="22" formatCode="0">
                  <c:v>4.5252070980370895</c:v>
                </c:pt>
                <c:pt idx="23" formatCode="0">
                  <c:v>0</c:v>
                </c:pt>
                <c:pt idx="24" formatCode="0">
                  <c:v>5.41169305700992</c:v>
                </c:pt>
                <c:pt idx="25" formatCode="0">
                  <c:v>3.9147718905244799</c:v>
                </c:pt>
                <c:pt idx="26" formatCode="0">
                  <c:v>0</c:v>
                </c:pt>
                <c:pt idx="27" formatCode="0">
                  <c:v>14.2556526264739</c:v>
                </c:pt>
                <c:pt idx="28" formatCode="0">
                  <c:v>5.4080778652711698</c:v>
                </c:pt>
                <c:pt idx="29" formatCode="0">
                  <c:v>0</c:v>
                </c:pt>
                <c:pt idx="30" formatCode="0">
                  <c:v>11.6982512298408</c:v>
                </c:pt>
                <c:pt idx="31" formatCode="0">
                  <c:v>8.2368919858296898</c:v>
                </c:pt>
                <c:pt idx="32" formatCode="0">
                  <c:v>0</c:v>
                </c:pt>
                <c:pt idx="33" formatCode="0">
                  <c:v>19.712348185517701</c:v>
                </c:pt>
                <c:pt idx="34" formatCode="0">
                  <c:v>6.3112578893304603</c:v>
                </c:pt>
                <c:pt idx="35" formatCode="0">
                  <c:v>0</c:v>
                </c:pt>
                <c:pt idx="36" formatCode="0">
                  <c:v>9.1534178400589497</c:v>
                </c:pt>
                <c:pt idx="37" formatCode="0">
                  <c:v>8.2786461686268105</c:v>
                </c:pt>
                <c:pt idx="38" formatCode="0">
                  <c:v>0</c:v>
                </c:pt>
                <c:pt idx="39" formatCode="0">
                  <c:v>20.5882101320408</c:v>
                </c:pt>
                <c:pt idx="40" formatCode="0">
                  <c:v>3.60615320143856</c:v>
                </c:pt>
                <c:pt idx="41" formatCode="General">
                  <c:v>0</c:v>
                </c:pt>
                <c:pt idx="42" formatCode="0">
                  <c:v>12.682081173461899</c:v>
                </c:pt>
                <c:pt idx="43" formatCode="0">
                  <c:v>14.2700361569681</c:v>
                </c:pt>
                <c:pt idx="44" formatCode="0">
                  <c:v>0</c:v>
                </c:pt>
                <c:pt idx="45" formatCode="0">
                  <c:v>9.5660286145628515</c:v>
                </c:pt>
                <c:pt idx="46" formatCode="0">
                  <c:v>7.4119329592561396</c:v>
                </c:pt>
                <c:pt idx="47" formatCode="0">
                  <c:v>0</c:v>
                </c:pt>
                <c:pt idx="48" formatCode="0">
                  <c:v>13.1715640655296</c:v>
                </c:pt>
                <c:pt idx="49" formatCode="0">
                  <c:v>8.1891971029129902</c:v>
                </c:pt>
                <c:pt idx="50" formatCode="0">
                  <c:v>0</c:v>
                </c:pt>
                <c:pt idx="51" formatCode="0">
                  <c:v>32.231079871712097</c:v>
                </c:pt>
                <c:pt idx="52" formatCode="0">
                  <c:v>19.2390898124006</c:v>
                </c:pt>
                <c:pt idx="53" formatCode="0">
                  <c:v>0</c:v>
                </c:pt>
                <c:pt idx="54" formatCode="0">
                  <c:v>31.957758492</c:v>
                </c:pt>
                <c:pt idx="55" formatCode="0">
                  <c:v>11.847523998561201</c:v>
                </c:pt>
                <c:pt idx="56" formatCode="0">
                  <c:v>0</c:v>
                </c:pt>
                <c:pt idx="57" formatCode="0">
                  <c:v>33.027313698878004</c:v>
                </c:pt>
                <c:pt idx="58" formatCode="0">
                  <c:v>24.941251396093698</c:v>
                </c:pt>
                <c:pt idx="59" formatCode="0">
                  <c:v>0</c:v>
                </c:pt>
                <c:pt idx="60" formatCode="0">
                  <c:v>46.616293647466698</c:v>
                </c:pt>
                <c:pt idx="61" formatCode="0">
                  <c:v>15.613555044084</c:v>
                </c:pt>
                <c:pt idx="62" formatCode="0">
                  <c:v>0</c:v>
                </c:pt>
                <c:pt idx="63" formatCode="0">
                  <c:v>82.224483862161094</c:v>
                </c:pt>
                <c:pt idx="64" formatCode="0">
                  <c:v>62.747526757334498</c:v>
                </c:pt>
                <c:pt idx="65" formatCode="0">
                  <c:v>0</c:v>
                </c:pt>
                <c:pt idx="66" formatCode="0">
                  <c:v>42.957520700089596</c:v>
                </c:pt>
                <c:pt idx="67" formatCode="0">
                  <c:v>30.1917286229171</c:v>
                </c:pt>
                <c:pt idx="68" formatCode="0">
                  <c:v>0</c:v>
                </c:pt>
                <c:pt idx="69" formatCode="0">
                  <c:v>46.279343597800001</c:v>
                </c:pt>
                <c:pt idx="70" formatCode="0">
                  <c:v>57.7592170717</c:v>
                </c:pt>
                <c:pt idx="71" formatCode="0">
                  <c:v>0</c:v>
                </c:pt>
                <c:pt idx="72" formatCode="0">
                  <c:v>86.479859488571705</c:v>
                </c:pt>
                <c:pt idx="73" formatCode="0">
                  <c:v>56.432539620420904</c:v>
                </c:pt>
                <c:pt idx="74" formatCode="0">
                  <c:v>0</c:v>
                </c:pt>
                <c:pt idx="75" formatCode="0">
                  <c:v>99.941848414941191</c:v>
                </c:pt>
                <c:pt idx="76" formatCode="0">
                  <c:v>67.392124901502498</c:v>
                </c:pt>
                <c:pt idx="77" formatCode="0">
                  <c:v>0</c:v>
                </c:pt>
                <c:pt idx="78" formatCode="0">
                  <c:v>175.63482854040902</c:v>
                </c:pt>
                <c:pt idx="79" formatCode="0">
                  <c:v>101.803553344043</c:v>
                </c:pt>
              </c:numCache>
            </c:numRef>
          </c:val>
        </c:ser>
        <c:ser>
          <c:idx val="1"/>
          <c:order val="1"/>
          <c:tx>
            <c:strRef>
              <c:f>'Graph 6_co2'!$Y$2</c:f>
              <c:strCache>
                <c:ptCount val="1"/>
                <c:pt idx="0">
                  <c:v>Indirect</c:v>
                </c:pt>
              </c:strCache>
            </c:strRef>
          </c:tx>
          <c:invertIfNegative val="0"/>
          <c:cat>
            <c:strRef>
              <c:f>'Graph 6_co2'!$W$4:$W$83</c:f>
              <c:strCache>
                <c:ptCount val="79"/>
                <c:pt idx="0">
                  <c:v>Malta</c:v>
                </c:pt>
                <c:pt idx="3">
                  <c:v>Cyprus</c:v>
                </c:pt>
                <c:pt idx="6">
                  <c:v>Latvia</c:v>
                </c:pt>
                <c:pt idx="9">
                  <c:v>Lithuania</c:v>
                </c:pt>
                <c:pt idx="12">
                  <c:v>Luxembourg</c:v>
                </c:pt>
                <c:pt idx="15">
                  <c:v>Estonia</c:v>
                </c:pt>
                <c:pt idx="18">
                  <c:v>Slovenia</c:v>
                </c:pt>
                <c:pt idx="21">
                  <c:v>Ireland</c:v>
                </c:pt>
                <c:pt idx="24">
                  <c:v>Denmark</c:v>
                </c:pt>
                <c:pt idx="27">
                  <c:v>Hungary</c:v>
                </c:pt>
                <c:pt idx="30">
                  <c:v>Sweden</c:v>
                </c:pt>
                <c:pt idx="33">
                  <c:v>Slovakia</c:v>
                </c:pt>
                <c:pt idx="36">
                  <c:v>Portugal</c:v>
                </c:pt>
                <c:pt idx="39">
                  <c:v>Bulgaria</c:v>
                </c:pt>
                <c:pt idx="42">
                  <c:v>Austria</c:v>
                </c:pt>
                <c:pt idx="45">
                  <c:v>Greece</c:v>
                </c:pt>
                <c:pt idx="48">
                  <c:v>Finland</c:v>
                </c:pt>
                <c:pt idx="51">
                  <c:v>Belgium</c:v>
                </c:pt>
                <c:pt idx="54">
                  <c:v>Romania</c:v>
                </c:pt>
                <c:pt idx="57">
                  <c:v>Netherlands</c:v>
                </c:pt>
                <c:pt idx="60">
                  <c:v>Czech Republic</c:v>
                </c:pt>
                <c:pt idx="63">
                  <c:v>France</c:v>
                </c:pt>
                <c:pt idx="66">
                  <c:v>Poland</c:v>
                </c:pt>
                <c:pt idx="69">
                  <c:v>Spain</c:v>
                </c:pt>
                <c:pt idx="72">
                  <c:v>Italy</c:v>
                </c:pt>
                <c:pt idx="75">
                  <c:v>UK</c:v>
                </c:pt>
                <c:pt idx="78">
                  <c:v>Germany</c:v>
                </c:pt>
              </c:strCache>
            </c:strRef>
          </c:cat>
          <c:val>
            <c:numRef>
              <c:f>'Graph 6_co2'!$Y$4:$Y$83</c:f>
              <c:numCache>
                <c:formatCode>0.00</c:formatCode>
                <c:ptCount val="80"/>
                <c:pt idx="0">
                  <c:v>0.52473309410635005</c:v>
                </c:pt>
                <c:pt idx="1">
                  <c:v>0.53346074470131211</c:v>
                </c:pt>
                <c:pt idx="2" formatCode="0">
                  <c:v>0</c:v>
                </c:pt>
                <c:pt idx="3" formatCode="0">
                  <c:v>0.32850411819198527</c:v>
                </c:pt>
                <c:pt idx="4" formatCode="0">
                  <c:v>0.70728104870663833</c:v>
                </c:pt>
                <c:pt idx="5" formatCode="0">
                  <c:v>0</c:v>
                </c:pt>
                <c:pt idx="6" formatCode="0">
                  <c:v>2.3254179976268592</c:v>
                </c:pt>
                <c:pt idx="7" formatCode="0">
                  <c:v>0.45015112396000645</c:v>
                </c:pt>
                <c:pt idx="8" formatCode="0">
                  <c:v>0</c:v>
                </c:pt>
                <c:pt idx="9" formatCode="0">
                  <c:v>5.6605878897874051</c:v>
                </c:pt>
                <c:pt idx="10" formatCode="0">
                  <c:v>0.92251234120884296</c:v>
                </c:pt>
                <c:pt idx="11" formatCode="0">
                  <c:v>0</c:v>
                </c:pt>
                <c:pt idx="12" formatCode="0">
                  <c:v>2.1097694251185909E-2</c:v>
                </c:pt>
                <c:pt idx="13" formatCode="0">
                  <c:v>0.72574345482898428</c:v>
                </c:pt>
                <c:pt idx="14" formatCode="0">
                  <c:v>0</c:v>
                </c:pt>
                <c:pt idx="15" formatCode="0.0">
                  <c:v>12.339113491965396</c:v>
                </c:pt>
                <c:pt idx="16" formatCode="0.0">
                  <c:v>4.2650927614426504</c:v>
                </c:pt>
                <c:pt idx="17" formatCode="0">
                  <c:v>0</c:v>
                </c:pt>
                <c:pt idx="18" formatCode="0">
                  <c:v>3.8477865543750154</c:v>
                </c:pt>
                <c:pt idx="19" formatCode="0">
                  <c:v>2.6442370203551628</c:v>
                </c:pt>
                <c:pt idx="20" formatCode="0">
                  <c:v>0</c:v>
                </c:pt>
                <c:pt idx="21" formatCode="0">
                  <c:v>4.1102933992063884</c:v>
                </c:pt>
                <c:pt idx="22" formatCode="0">
                  <c:v>4.1529028785365716</c:v>
                </c:pt>
                <c:pt idx="23" formatCode="0">
                  <c:v>0</c:v>
                </c:pt>
                <c:pt idx="24" formatCode="0">
                  <c:v>7.3020380639273386</c:v>
                </c:pt>
                <c:pt idx="25" formatCode="0">
                  <c:v>5.7189707536387493</c:v>
                </c:pt>
                <c:pt idx="26" formatCode="0">
                  <c:v>0</c:v>
                </c:pt>
                <c:pt idx="27" formatCode="0">
                  <c:v>8.8978198003246654</c:v>
                </c:pt>
                <c:pt idx="28" formatCode="0">
                  <c:v>4.0171960792443864</c:v>
                </c:pt>
                <c:pt idx="29" formatCode="0">
                  <c:v>0</c:v>
                </c:pt>
                <c:pt idx="30" formatCode="0">
                  <c:v>3.3258083487037711</c:v>
                </c:pt>
                <c:pt idx="31" formatCode="0">
                  <c:v>3.0503396244216048</c:v>
                </c:pt>
                <c:pt idx="32" formatCode="0">
                  <c:v>0</c:v>
                </c:pt>
                <c:pt idx="33" formatCode="0">
                  <c:v>9.5093117272606982</c:v>
                </c:pt>
                <c:pt idx="34" formatCode="0">
                  <c:v>3.1193458264948055</c:v>
                </c:pt>
                <c:pt idx="35" formatCode="0">
                  <c:v>0</c:v>
                </c:pt>
                <c:pt idx="36" formatCode="0">
                  <c:v>6.6041857448212093</c:v>
                </c:pt>
                <c:pt idx="37" formatCode="0">
                  <c:v>5.5366566838494595</c:v>
                </c:pt>
                <c:pt idx="38" formatCode="0">
                  <c:v>0</c:v>
                </c:pt>
                <c:pt idx="39" formatCode="0">
                  <c:v>19.645319286466112</c:v>
                </c:pt>
                <c:pt idx="40" formatCode="0">
                  <c:v>8.9440599700780794</c:v>
                </c:pt>
                <c:pt idx="41" formatCode="General">
                  <c:v>0</c:v>
                </c:pt>
                <c:pt idx="42" formatCode="0">
                  <c:v>4.6223719873245734</c:v>
                </c:pt>
                <c:pt idx="43" formatCode="0">
                  <c:v>4.1233279176057751</c:v>
                </c:pt>
                <c:pt idx="44" formatCode="0">
                  <c:v>0</c:v>
                </c:pt>
                <c:pt idx="45" formatCode="0">
                  <c:v>17.266417432102308</c:v>
                </c:pt>
                <c:pt idx="46" formatCode="0">
                  <c:v>13.813937454392237</c:v>
                </c:pt>
                <c:pt idx="47" formatCode="0">
                  <c:v>0</c:v>
                </c:pt>
                <c:pt idx="48" formatCode="0">
                  <c:v>9.1452539652451375</c:v>
                </c:pt>
                <c:pt idx="49" formatCode="0">
                  <c:v>10.702457132875436</c:v>
                </c:pt>
                <c:pt idx="50" formatCode="0">
                  <c:v>0</c:v>
                </c:pt>
                <c:pt idx="51" formatCode="0">
                  <c:v>12.387246115215953</c:v>
                </c:pt>
                <c:pt idx="52" formatCode="0">
                  <c:v>9.0472896085617371</c:v>
                </c:pt>
                <c:pt idx="53" formatCode="0">
                  <c:v>0</c:v>
                </c:pt>
                <c:pt idx="54" formatCode="0">
                  <c:v>69.79666728227015</c:v>
                </c:pt>
                <c:pt idx="55" formatCode="0">
                  <c:v>18.927387330806926</c:v>
                </c:pt>
                <c:pt idx="56" formatCode="0">
                  <c:v>0</c:v>
                </c:pt>
                <c:pt idx="57" formatCode="0">
                  <c:v>17.968460759978484</c:v>
                </c:pt>
                <c:pt idx="58" formatCode="0">
                  <c:v>18.672005407584756</c:v>
                </c:pt>
                <c:pt idx="59" formatCode="0">
                  <c:v>0</c:v>
                </c:pt>
                <c:pt idx="60" formatCode="0">
                  <c:v>30.191262185866879</c:v>
                </c:pt>
                <c:pt idx="61" formatCode="0">
                  <c:v>23.536763571375481</c:v>
                </c:pt>
                <c:pt idx="62" formatCode="0">
                  <c:v>0</c:v>
                </c:pt>
                <c:pt idx="63" formatCode="0">
                  <c:v>19.111599651691389</c:v>
                </c:pt>
                <c:pt idx="64" formatCode="0">
                  <c:v>11.967744318704321</c:v>
                </c:pt>
                <c:pt idx="65" formatCode="0">
                  <c:v>0</c:v>
                </c:pt>
                <c:pt idx="66" formatCode="0">
                  <c:v>98.728322006971581</c:v>
                </c:pt>
                <c:pt idx="67" formatCode="0">
                  <c:v>55.827057093897551</c:v>
                </c:pt>
                <c:pt idx="68" formatCode="0">
                  <c:v>0</c:v>
                </c:pt>
                <c:pt idx="69" formatCode="0">
                  <c:v>32.514481689175369</c:v>
                </c:pt>
                <c:pt idx="70" formatCode="0">
                  <c:v>30.703580453529469</c:v>
                </c:pt>
                <c:pt idx="71" formatCode="0">
                  <c:v>0</c:v>
                </c:pt>
                <c:pt idx="72" formatCode="0">
                  <c:v>55.356203634735266</c:v>
                </c:pt>
                <c:pt idx="73" formatCode="0">
                  <c:v>39.412719987839381</c:v>
                </c:pt>
                <c:pt idx="74" formatCode="0">
                  <c:v>0</c:v>
                </c:pt>
                <c:pt idx="75" formatCode="0">
                  <c:v>62.709543965052468</c:v>
                </c:pt>
                <c:pt idx="76" formatCode="0">
                  <c:v>46.002913986417596</c:v>
                </c:pt>
                <c:pt idx="77" formatCode="0">
                  <c:v>0</c:v>
                </c:pt>
                <c:pt idx="78" formatCode="0">
                  <c:v>156.41122209889971</c:v>
                </c:pt>
                <c:pt idx="79" formatCode="0">
                  <c:v>125.2062524258364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242875776"/>
        <c:axId val="243029120"/>
      </c:barChart>
      <c:catAx>
        <c:axId val="2428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3029120"/>
        <c:crosses val="autoZero"/>
        <c:auto val="1"/>
        <c:lblAlgn val="ctr"/>
        <c:lblOffset val="100"/>
        <c:tickLblSkip val="1"/>
        <c:noMultiLvlLbl val="0"/>
      </c:catAx>
      <c:valAx>
        <c:axId val="243029120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MtCO2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875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48397976391231"/>
          <c:y val="0.92183288409703501"/>
          <c:w val="0.17032040472175375"/>
          <c:h val="5.3908355795148299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95250</xdr:rowOff>
    </xdr:from>
    <xdr:to>
      <xdr:col>7</xdr:col>
      <xdr:colOff>419100</xdr:colOff>
      <xdr:row>21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/>
      <sheetData sheetId="2">
        <row r="6">
          <cell r="A6" t="str">
            <v>CO2 of industry (MtCO2)  (from fuel combustion)</v>
          </cell>
          <cell r="B6">
            <v>1990</v>
          </cell>
          <cell r="C6">
            <v>2008</v>
          </cell>
          <cell r="D6">
            <v>2009</v>
          </cell>
          <cell r="F6" t="str">
            <v>CO2 of public electricity and heat production  (MtCO2)</v>
          </cell>
          <cell r="G6">
            <v>1990</v>
          </cell>
          <cell r="H6">
            <v>2008</v>
          </cell>
          <cell r="I6">
            <v>2009</v>
          </cell>
          <cell r="K6" t="str">
            <v>Indirect CO2 (MtCO2)</v>
          </cell>
          <cell r="L6">
            <v>1990</v>
          </cell>
          <cell r="M6">
            <v>2008</v>
          </cell>
          <cell r="N6">
            <v>2009</v>
          </cell>
        </row>
        <row r="7">
          <cell r="A7" t="str">
            <v>EU-27</v>
          </cell>
          <cell r="B7">
            <v>819.59083743366</v>
          </cell>
          <cell r="C7">
            <v>620.89631014100996</v>
          </cell>
          <cell r="D7">
            <v>524.37392444326099</v>
          </cell>
          <cell r="E7">
            <v>-0.24243136723540171</v>
          </cell>
          <cell r="F7" t="str">
            <v>EU-27</v>
          </cell>
          <cell r="G7">
            <v>1450.5512644743601</v>
          </cell>
          <cell r="H7">
            <v>1321.48825176009</v>
          </cell>
          <cell r="I7">
            <v>1218.28955141291</v>
          </cell>
          <cell r="K7" t="str">
            <v>EU-27</v>
          </cell>
          <cell r="L7">
            <v>686.37330546416604</v>
          </cell>
          <cell r="M7">
            <v>538.17024750652433</v>
          </cell>
          <cell r="N7">
            <v>451.396734803448</v>
          </cell>
        </row>
        <row r="8">
          <cell r="A8" t="str">
            <v>Austria</v>
          </cell>
          <cell r="B8">
            <v>12.682081173461899</v>
          </cell>
          <cell r="C8">
            <v>15.814791549387401</v>
          </cell>
          <cell r="D8">
            <v>14.2700361569681</v>
          </cell>
          <cell r="F8" t="str">
            <v>Austria</v>
          </cell>
          <cell r="G8">
            <v>10.887927754677399</v>
          </cell>
          <cell r="H8">
            <v>10.3146929370698</v>
          </cell>
          <cell r="I8">
            <v>9.3260128768415189</v>
          </cell>
          <cell r="K8" t="str">
            <v>Austria</v>
          </cell>
          <cell r="L8">
            <v>4.6223719873245734</v>
          </cell>
          <cell r="M8">
            <v>4.5017000063317472</v>
          </cell>
          <cell r="N8">
            <v>4.1233279176057751</v>
          </cell>
        </row>
        <row r="9">
          <cell r="A9" t="str">
            <v>Belgium</v>
          </cell>
          <cell r="B9">
            <v>32.231079871712097</v>
          </cell>
          <cell r="C9">
            <v>27.493672633149902</v>
          </cell>
          <cell r="D9">
            <v>19.2390898124006</v>
          </cell>
          <cell r="F9" t="str">
            <v>Belgium</v>
          </cell>
          <cell r="G9">
            <v>23.504196663088202</v>
          </cell>
          <cell r="H9">
            <v>20.429836345102803</v>
          </cell>
          <cell r="I9">
            <v>21.389868568718402</v>
          </cell>
          <cell r="K9" t="str">
            <v>Belgium</v>
          </cell>
          <cell r="L9">
            <v>12.387246115215953</v>
          </cell>
          <cell r="M9">
            <v>9.6406301989580747</v>
          </cell>
          <cell r="N9">
            <v>9.0472896085617371</v>
          </cell>
        </row>
        <row r="10">
          <cell r="A10" t="str">
            <v>Bulgaria</v>
          </cell>
          <cell r="B10">
            <v>20.5882101320408</v>
          </cell>
          <cell r="C10">
            <v>6.9427414384138499</v>
          </cell>
          <cell r="D10">
            <v>3.60615320143856</v>
          </cell>
          <cell r="F10" t="str">
            <v>Bulgaria</v>
          </cell>
          <cell r="G10">
            <v>37.350712862978398</v>
          </cell>
          <cell r="H10">
            <v>30.8528354678913</v>
          </cell>
          <cell r="I10">
            <v>28.485288925393498</v>
          </cell>
          <cell r="K10" t="str">
            <v>Bulgaria</v>
          </cell>
          <cell r="L10">
            <v>19.645319286466112</v>
          </cell>
          <cell r="M10">
            <v>11.729591388280364</v>
          </cell>
          <cell r="N10">
            <v>8.9440599700780794</v>
          </cell>
        </row>
        <row r="11">
          <cell r="A11" t="str">
            <v>Cyprus</v>
          </cell>
          <cell r="B11">
            <v>0.67976405713249599</v>
          </cell>
          <cell r="C11">
            <v>1.06758580392766</v>
          </cell>
          <cell r="D11">
            <v>0.67098811589904594</v>
          </cell>
          <cell r="F11" t="str">
            <v>Cyprus</v>
          </cell>
          <cell r="G11">
            <v>1.7077961667472701</v>
          </cell>
          <cell r="H11">
            <v>3.967292139</v>
          </cell>
          <cell r="I11">
            <v>3.9924673259999999</v>
          </cell>
          <cell r="K11" t="str">
            <v>Cyprus</v>
          </cell>
          <cell r="L11">
            <v>0.32850411819198527</v>
          </cell>
          <cell r="M11">
            <v>0.69564931385940532</v>
          </cell>
          <cell r="N11">
            <v>0.70728104870663833</v>
          </cell>
        </row>
        <row r="12">
          <cell r="A12" t="str">
            <v>Czech Republic</v>
          </cell>
          <cell r="B12">
            <v>46.616293647466698</v>
          </cell>
          <cell r="C12">
            <v>15.993666956456099</v>
          </cell>
          <cell r="D12">
            <v>15.613555044084</v>
          </cell>
          <cell r="F12" t="str">
            <v>Czech Republic</v>
          </cell>
          <cell r="G12">
            <v>54.0182323861169</v>
          </cell>
          <cell r="H12">
            <v>60.4445983803258</v>
          </cell>
          <cell r="I12">
            <v>57.2016764355851</v>
          </cell>
          <cell r="K12" t="str">
            <v>Czech Republic</v>
          </cell>
          <cell r="L12">
            <v>30.191262185866879</v>
          </cell>
          <cell r="M12">
            <v>24.871128108367465</v>
          </cell>
          <cell r="N12">
            <v>23.536763571375481</v>
          </cell>
        </row>
        <row r="13">
          <cell r="A13" t="str">
            <v>Denmark</v>
          </cell>
          <cell r="B13">
            <v>5.41169305700992</v>
          </cell>
          <cell r="C13">
            <v>4.9047406094128103</v>
          </cell>
          <cell r="D13">
            <v>3.9147718905244799</v>
          </cell>
          <cell r="F13" t="str">
            <v>Denmark</v>
          </cell>
          <cell r="G13">
            <v>24.5180782410844</v>
          </cell>
          <cell r="H13">
            <v>21.164752506054601</v>
          </cell>
          <cell r="I13">
            <v>21.223725487035701</v>
          </cell>
          <cell r="K13" t="str">
            <v>Denmark</v>
          </cell>
          <cell r="L13">
            <v>7.3020380639273386</v>
          </cell>
          <cell r="M13">
            <v>6.1785049514559116</v>
          </cell>
          <cell r="N13">
            <v>5.7189707536387493</v>
          </cell>
        </row>
        <row r="14">
          <cell r="A14" t="str">
            <v>Estonia</v>
          </cell>
          <cell r="B14">
            <v>2.2583106747166699</v>
          </cell>
          <cell r="C14">
            <v>1.0576933070499999</v>
          </cell>
          <cell r="D14">
            <v>0.60717722610000002</v>
          </cell>
          <cell r="F14" t="str">
            <v>Estonia</v>
          </cell>
          <cell r="G14">
            <v>28.461873795686699</v>
          </cell>
          <cell r="H14">
            <v>12.046421579183299</v>
          </cell>
          <cell r="I14">
            <v>10.2806794812465</v>
          </cell>
          <cell r="K14" t="str">
            <v>Estonia</v>
          </cell>
          <cell r="L14">
            <v>12.251277647326006</v>
          </cell>
          <cell r="M14">
            <v>4.0154738597277673</v>
          </cell>
          <cell r="N14">
            <v>3.0015270513429466</v>
          </cell>
        </row>
        <row r="15">
          <cell r="A15" t="str">
            <v>Finland</v>
          </cell>
          <cell r="B15">
            <v>13.1715640655296</v>
          </cell>
          <cell r="C15">
            <v>10.6352713477209</v>
          </cell>
          <cell r="D15">
            <v>8.1891971029129902</v>
          </cell>
          <cell r="F15" t="str">
            <v>Finland</v>
          </cell>
          <cell r="G15">
            <v>16.450055540815999</v>
          </cell>
          <cell r="H15">
            <v>20.82754538887</v>
          </cell>
          <cell r="I15">
            <v>22.09996654687</v>
          </cell>
          <cell r="K15" t="str">
            <v>Finland</v>
          </cell>
          <cell r="L15">
            <v>9.1452539652451375</v>
          </cell>
          <cell r="M15">
            <v>11.191308353467306</v>
          </cell>
          <cell r="N15">
            <v>10.702457132875436</v>
          </cell>
        </row>
        <row r="16">
          <cell r="A16" t="str">
            <v>France</v>
          </cell>
          <cell r="B16">
            <v>82.224483862161094</v>
          </cell>
          <cell r="C16">
            <v>70.690082435764708</v>
          </cell>
          <cell r="D16">
            <v>62.747526757334498</v>
          </cell>
          <cell r="F16" t="str">
            <v>France</v>
          </cell>
          <cell r="G16">
            <v>47.234078049921905</v>
          </cell>
          <cell r="H16">
            <v>44.898382049334899</v>
          </cell>
          <cell r="I16">
            <v>43.527653892881197</v>
          </cell>
          <cell r="K16" t="str">
            <v>France</v>
          </cell>
          <cell r="L16">
            <v>19.111599651691389</v>
          </cell>
          <cell r="M16">
            <v>13.617505028785519</v>
          </cell>
          <cell r="N16">
            <v>11.967744318704321</v>
          </cell>
        </row>
        <row r="17">
          <cell r="A17" t="str">
            <v>Germany</v>
          </cell>
          <cell r="B17">
            <v>175.63482854040902</v>
          </cell>
          <cell r="C17">
            <v>117.527644128156</v>
          </cell>
          <cell r="D17">
            <v>101.803553344043</v>
          </cell>
          <cell r="F17" t="str">
            <v>Germany</v>
          </cell>
          <cell r="G17">
            <v>339.0178791152</v>
          </cell>
          <cell r="H17">
            <v>324.99734288340704</v>
          </cell>
          <cell r="I17">
            <v>305.23501006137701</v>
          </cell>
          <cell r="K17" t="str">
            <v>Germany</v>
          </cell>
          <cell r="L17">
            <v>156.41122209889971</v>
          </cell>
          <cell r="M17">
            <v>146.24176826871951</v>
          </cell>
          <cell r="N17">
            <v>125.2062524258364</v>
          </cell>
        </row>
        <row r="18">
          <cell r="A18" t="str">
            <v>Greece</v>
          </cell>
          <cell r="B18">
            <v>9.5660286145628515</v>
          </cell>
          <cell r="C18">
            <v>9.2554182753705607</v>
          </cell>
          <cell r="D18">
            <v>7.4119329592561396</v>
          </cell>
          <cell r="F18" t="str">
            <v>Greece</v>
          </cell>
          <cell r="G18">
            <v>40.582324552860001</v>
          </cell>
          <cell r="H18">
            <v>53.273284644033602</v>
          </cell>
          <cell r="I18">
            <v>50.554236950170598</v>
          </cell>
          <cell r="K18" t="str">
            <v>Greece</v>
          </cell>
          <cell r="L18">
            <v>17.266417432102308</v>
          </cell>
          <cell r="M18">
            <v>14.556916826361881</v>
          </cell>
          <cell r="N18">
            <v>13.813937454392237</v>
          </cell>
        </row>
        <row r="19">
          <cell r="A19" t="str">
            <v>Hungary</v>
          </cell>
          <cell r="B19">
            <v>14.2556526264739</v>
          </cell>
          <cell r="C19">
            <v>6.5624160739544601</v>
          </cell>
          <cell r="D19">
            <v>5.4080778652711698</v>
          </cell>
          <cell r="F19" t="str">
            <v>Hungary</v>
          </cell>
          <cell r="G19">
            <v>20.442853308</v>
          </cell>
          <cell r="H19">
            <v>17.718556837936898</v>
          </cell>
          <cell r="I19">
            <v>14.650950406655999</v>
          </cell>
          <cell r="K19" t="str">
            <v>Hungary</v>
          </cell>
          <cell r="L19">
            <v>8.8978198003246654</v>
          </cell>
          <cell r="M19">
            <v>5.1138924207053655</v>
          </cell>
          <cell r="N19">
            <v>4.0171960792443864</v>
          </cell>
        </row>
        <row r="20">
          <cell r="A20" t="str">
            <v>Ireland</v>
          </cell>
          <cell r="B20">
            <v>3.9432430485807499</v>
          </cell>
          <cell r="C20">
            <v>5.6841167961702608</v>
          </cell>
          <cell r="D20">
            <v>4.5252070980370895</v>
          </cell>
          <cell r="F20" t="str">
            <v>Ireland</v>
          </cell>
          <cell r="G20">
            <v>10.87649</v>
          </cell>
          <cell r="H20">
            <v>14.005000329140001</v>
          </cell>
          <cell r="I20">
            <v>12.4663155356501</v>
          </cell>
          <cell r="K20" t="str">
            <v>Ireland</v>
          </cell>
          <cell r="L20">
            <v>4.1102933992063884</v>
          </cell>
          <cell r="M20">
            <v>4.1883011960586991</v>
          </cell>
          <cell r="N20">
            <v>4.1529028785365716</v>
          </cell>
        </row>
        <row r="21">
          <cell r="A21" t="str">
            <v>Italy</v>
          </cell>
          <cell r="B21">
            <v>86.479859488571705</v>
          </cell>
          <cell r="C21">
            <v>72.784781250133108</v>
          </cell>
          <cell r="D21">
            <v>56.432539620420904</v>
          </cell>
          <cell r="F21" t="str">
            <v>Italy</v>
          </cell>
          <cell r="G21">
            <v>107.13566281456201</v>
          </cell>
          <cell r="H21">
            <v>114.385081833786</v>
          </cell>
          <cell r="I21">
            <v>97.886292412678003</v>
          </cell>
          <cell r="K21" t="str">
            <v>Italy</v>
          </cell>
          <cell r="L21">
            <v>55.356203634735266</v>
          </cell>
          <cell r="M21">
            <v>50.97998852134868</v>
          </cell>
          <cell r="N21">
            <v>39.412719987839381</v>
          </cell>
        </row>
        <row r="22">
          <cell r="A22" t="str">
            <v>Latvia</v>
          </cell>
          <cell r="B22">
            <v>3.74244380772795</v>
          </cell>
          <cell r="C22">
            <v>1.1308935567966201</v>
          </cell>
          <cell r="D22">
            <v>0.88331753735295293</v>
          </cell>
          <cell r="F22" t="str">
            <v>Latvia</v>
          </cell>
          <cell r="G22">
            <v>6.0342050960317399</v>
          </cell>
          <cell r="H22">
            <v>1.84844060925039</v>
          </cell>
          <cell r="I22">
            <v>1.8250313010161501</v>
          </cell>
          <cell r="K22" t="str">
            <v>Latvia</v>
          </cell>
          <cell r="L22">
            <v>2.3254179976268592</v>
          </cell>
          <cell r="M22">
            <v>0.47187304285441295</v>
          </cell>
          <cell r="N22">
            <v>0.45015112396000645</v>
          </cell>
        </row>
        <row r="23">
          <cell r="A23" t="str">
            <v>Lithuania</v>
          </cell>
          <cell r="B23">
            <v>5.9543121308783906</v>
          </cell>
          <cell r="C23">
            <v>1.23191723590178</v>
          </cell>
          <cell r="D23">
            <v>0.99321424999999997</v>
          </cell>
          <cell r="F23" t="str">
            <v>Lithuania</v>
          </cell>
          <cell r="G23">
            <v>12.455707254286999</v>
          </cell>
          <cell r="H23">
            <v>3.0111883678676401</v>
          </cell>
          <cell r="I23">
            <v>3.1705383900000004</v>
          </cell>
          <cell r="K23" t="str">
            <v>Lithuania</v>
          </cell>
          <cell r="L23">
            <v>5.6605878897874051</v>
          </cell>
          <cell r="M23">
            <v>0.93288627901346732</v>
          </cell>
          <cell r="N23">
            <v>0.92251234120884296</v>
          </cell>
        </row>
        <row r="24">
          <cell r="A24" t="str">
            <v>Luxembourg</v>
          </cell>
          <cell r="B24">
            <v>6.2784207357613004</v>
          </cell>
          <cell r="C24">
            <v>1.42209608973048</v>
          </cell>
          <cell r="D24">
            <v>1.14419073462587</v>
          </cell>
          <cell r="F24" t="str">
            <v>Luxembourg</v>
          </cell>
          <cell r="G24">
            <v>3.3287473151871097E-2</v>
          </cell>
          <cell r="H24">
            <v>1.00673735698552</v>
          </cell>
          <cell r="I24">
            <v>1.15475318308551</v>
          </cell>
          <cell r="K24" t="str">
            <v>Luxembourg</v>
          </cell>
          <cell r="L24">
            <v>2.1097694251185909E-2</v>
          </cell>
          <cell r="M24">
            <v>0.65152328953850147</v>
          </cell>
          <cell r="N24">
            <v>0.72574345482898428</v>
          </cell>
        </row>
        <row r="25">
          <cell r="A25" t="str">
            <v>Malta</v>
          </cell>
          <cell r="B25">
            <v>5.9396837801947003E-2</v>
          </cell>
          <cell r="C25">
            <v>0.101523543637006</v>
          </cell>
          <cell r="D25">
            <v>6.6515071667659992E-2</v>
          </cell>
          <cell r="F25" t="str">
            <v>Malta</v>
          </cell>
          <cell r="G25">
            <v>1.34955478304097</v>
          </cell>
          <cell r="H25">
            <v>1.97633754678935</v>
          </cell>
          <cell r="I25">
            <v>1.8576471974266799</v>
          </cell>
          <cell r="K25" t="str">
            <v>Malta</v>
          </cell>
          <cell r="L25">
            <v>0.52473309410635005</v>
          </cell>
          <cell r="M25">
            <v>0.58040015151562807</v>
          </cell>
          <cell r="N25">
            <v>0.53346074470131211</v>
          </cell>
        </row>
        <row r="26">
          <cell r="A26" t="str">
            <v>Netherlands</v>
          </cell>
          <cell r="B26">
            <v>33.027313698878004</v>
          </cell>
          <cell r="C26">
            <v>27.5427370958785</v>
          </cell>
          <cell r="D26">
            <v>24.941251396093698</v>
          </cell>
          <cell r="F26" t="str">
            <v>Netherlands</v>
          </cell>
          <cell r="G26">
            <v>39.932368980968803</v>
          </cell>
          <cell r="H26">
            <v>52.371553015399897</v>
          </cell>
          <cell r="I26">
            <v>52.556063982624998</v>
          </cell>
          <cell r="K26" t="str">
            <v>Netherlands</v>
          </cell>
          <cell r="L26">
            <v>17.968460759978484</v>
          </cell>
          <cell r="M26">
            <v>20.296979105934053</v>
          </cell>
          <cell r="N26">
            <v>18.672005407584756</v>
          </cell>
        </row>
        <row r="27">
          <cell r="A27" t="str">
            <v>Poland</v>
          </cell>
          <cell r="B27">
            <v>42.957520700089596</v>
          </cell>
          <cell r="C27">
            <v>33.010442497656499</v>
          </cell>
          <cell r="D27">
            <v>30.1917286229171</v>
          </cell>
          <cell r="F27" t="str">
            <v>Poland</v>
          </cell>
          <cell r="G27">
            <v>221.15958600879301</v>
          </cell>
          <cell r="H27">
            <v>163.82763004571302</v>
          </cell>
          <cell r="I27">
            <v>157.59937973983901</v>
          </cell>
          <cell r="K27" t="str">
            <v>Poland</v>
          </cell>
          <cell r="L27">
            <v>98.728322006971581</v>
          </cell>
          <cell r="M27">
            <v>61.829705752921072</v>
          </cell>
          <cell r="N27">
            <v>55.827057093897551</v>
          </cell>
        </row>
        <row r="28">
          <cell r="A28" t="str">
            <v>Portugal</v>
          </cell>
          <cell r="B28">
            <v>9.1534178400589497</v>
          </cell>
          <cell r="C28">
            <v>9.6110433905443209</v>
          </cell>
          <cell r="D28">
            <v>8.2786461686268105</v>
          </cell>
          <cell r="F28" t="str">
            <v>Portugal</v>
          </cell>
          <cell r="G28">
            <v>13.963665299208699</v>
          </cell>
          <cell r="H28">
            <v>16.785218225376401</v>
          </cell>
          <cell r="I28">
            <v>17.265930942588998</v>
          </cell>
          <cell r="K28" t="str">
            <v>Portugal</v>
          </cell>
          <cell r="L28">
            <v>6.6041857448212093</v>
          </cell>
          <cell r="M28">
            <v>5.813072722029978</v>
          </cell>
          <cell r="N28">
            <v>5.5366566838494595</v>
          </cell>
        </row>
        <row r="29">
          <cell r="A29" t="str">
            <v>Romania</v>
          </cell>
          <cell r="B29">
            <v>31.957758492</v>
          </cell>
          <cell r="C29">
            <v>17.2239400525207</v>
          </cell>
          <cell r="D29">
            <v>11.847523998561201</v>
          </cell>
          <cell r="F29" t="str">
            <v>Romania</v>
          </cell>
          <cell r="G29">
            <v>97.771277191683296</v>
          </cell>
          <cell r="H29">
            <v>47.409613962093204</v>
          </cell>
          <cell r="I29">
            <v>39.146270583825199</v>
          </cell>
          <cell r="K29" t="str">
            <v>Romania</v>
          </cell>
          <cell r="L29">
            <v>69.79666728227015</v>
          </cell>
          <cell r="M29">
            <v>26.087675033058389</v>
          </cell>
          <cell r="N29">
            <v>18.927387330806926</v>
          </cell>
        </row>
        <row r="30">
          <cell r="A30" t="str">
            <v>Slovakia</v>
          </cell>
          <cell r="B30">
            <v>19.712348185517701</v>
          </cell>
          <cell r="C30">
            <v>7.0305417435607795</v>
          </cell>
          <cell r="D30">
            <v>6.3112578893304603</v>
          </cell>
          <cell r="F30" t="str">
            <v>Slovakia</v>
          </cell>
          <cell r="G30">
            <v>14.8348387372349</v>
          </cell>
          <cell r="H30">
            <v>7.5972341828951206</v>
          </cell>
          <cell r="I30">
            <v>6.6626804061054097</v>
          </cell>
          <cell r="K30" t="str">
            <v>Slovakia</v>
          </cell>
          <cell r="L30">
            <v>9.5093117272606982</v>
          </cell>
          <cell r="M30">
            <v>3.8648200270969051</v>
          </cell>
          <cell r="N30">
            <v>3.1193458264948055</v>
          </cell>
        </row>
        <row r="31">
          <cell r="A31" t="str">
            <v>Slovenia</v>
          </cell>
          <cell r="B31">
            <v>3.0853689025339901</v>
          </cell>
          <cell r="C31">
            <v>2.2687608773099899</v>
          </cell>
          <cell r="D31">
            <v>1.8882386203616799</v>
          </cell>
          <cell r="F31" t="str">
            <v>Slovenia</v>
          </cell>
          <cell r="G31">
            <v>5.9888200251885797</v>
          </cell>
          <cell r="H31">
            <v>6.3465527712703294</v>
          </cell>
          <cell r="I31">
            <v>6.0477922622579898</v>
          </cell>
          <cell r="K31" t="str">
            <v>Slovenia</v>
          </cell>
          <cell r="L31">
            <v>3.8477865543750154</v>
          </cell>
          <cell r="M31">
            <v>3.1094977628652272</v>
          </cell>
          <cell r="N31">
            <v>2.6442370203551628</v>
          </cell>
        </row>
        <row r="32">
          <cell r="A32" t="str">
            <v>Spain</v>
          </cell>
          <cell r="B32">
            <v>46.279343597800001</v>
          </cell>
          <cell r="C32">
            <v>65.868486228409992</v>
          </cell>
          <cell r="D32">
            <v>57.7592170717</v>
          </cell>
          <cell r="F32" t="str">
            <v>Spain</v>
          </cell>
          <cell r="G32">
            <v>64.331366097</v>
          </cell>
          <cell r="H32">
            <v>90.774384510999994</v>
          </cell>
          <cell r="I32">
            <v>75.061375075000001</v>
          </cell>
          <cell r="K32" t="str">
            <v>Spain</v>
          </cell>
          <cell r="L32">
            <v>32.514481689175369</v>
          </cell>
          <cell r="M32">
            <v>38.640502582578542</v>
          </cell>
          <cell r="N32">
            <v>30.703580453529469</v>
          </cell>
        </row>
        <row r="33">
          <cell r="A33" t="str">
            <v>Sweden</v>
          </cell>
          <cell r="B33">
            <v>11.6982512298408</v>
          </cell>
          <cell r="C33">
            <v>9.9015044618607693</v>
          </cell>
          <cell r="D33">
            <v>8.2368919858296898</v>
          </cell>
          <cell r="F33" t="str">
            <v>Sweden</v>
          </cell>
          <cell r="G33">
            <v>7.4925993618627098</v>
          </cell>
          <cell r="H33">
            <v>6.9964031207076296</v>
          </cell>
          <cell r="I33">
            <v>7.5508624648590708</v>
          </cell>
          <cell r="K33" t="str">
            <v>Sweden</v>
          </cell>
          <cell r="L33">
            <v>3.3258083487037711</v>
          </cell>
          <cell r="M33">
            <v>3.0537897317385876</v>
          </cell>
          <cell r="N33">
            <v>3.0503396244216048</v>
          </cell>
        </row>
        <row r="34">
          <cell r="A34" t="str">
            <v>UK</v>
          </cell>
          <cell r="B34">
            <v>99.941848414941191</v>
          </cell>
          <cell r="C34">
            <v>78.137800762134788</v>
          </cell>
          <cell r="D34">
            <v>67.392124901502498</v>
          </cell>
          <cell r="F34" t="str">
            <v>UK</v>
          </cell>
          <cell r="G34">
            <v>203.01582691416999</v>
          </cell>
          <cell r="H34">
            <v>172.211334723601</v>
          </cell>
          <cell r="I34">
            <v>150.07108097718</v>
          </cell>
          <cell r="K34" t="str">
            <v>UK</v>
          </cell>
          <cell r="L34">
            <v>62.709543965052468</v>
          </cell>
          <cell r="M34">
            <v>55.860551202732807</v>
          </cell>
          <cell r="N34">
            <v>46.002913986417596</v>
          </cell>
        </row>
      </sheetData>
      <sheetData sheetId="3"/>
      <sheetData sheetId="4"/>
      <sheetData sheetId="8">
        <row r="2">
          <cell r="X2" t="str">
            <v>Direct</v>
          </cell>
          <cell r="Y2" t="str">
            <v>Indirect</v>
          </cell>
        </row>
        <row r="4">
          <cell r="W4" t="str">
            <v>Malta</v>
          </cell>
          <cell r="X4">
            <v>5.9396837801947003E-2</v>
          </cell>
          <cell r="Y4">
            <v>0.52473309410635005</v>
          </cell>
        </row>
        <row r="5">
          <cell r="X5">
            <v>6.6515071667659992E-2</v>
          </cell>
          <cell r="Y5">
            <v>0.53346074470131211</v>
          </cell>
        </row>
        <row r="6">
          <cell r="X6" t="str">
            <v>Cyprus</v>
          </cell>
          <cell r="Y6" t="str">
            <v>Cyprus</v>
          </cell>
        </row>
        <row r="7">
          <cell r="W7" t="str">
            <v>Cyprus</v>
          </cell>
          <cell r="X7">
            <v>0.67976405713249599</v>
          </cell>
          <cell r="Y7">
            <v>0.32850411819198527</v>
          </cell>
        </row>
        <row r="8">
          <cell r="X8">
            <v>0.67098811589904594</v>
          </cell>
          <cell r="Y8">
            <v>0.70728104870663833</v>
          </cell>
        </row>
        <row r="9">
          <cell r="X9" t="str">
            <v>Latvia</v>
          </cell>
          <cell r="Y9" t="str">
            <v>Latvia</v>
          </cell>
        </row>
        <row r="10">
          <cell r="W10" t="str">
            <v>Latvia</v>
          </cell>
          <cell r="X10">
            <v>3.74244380772795</v>
          </cell>
          <cell r="Y10">
            <v>2.3254179976268592</v>
          </cell>
        </row>
        <row r="11">
          <cell r="X11">
            <v>0.88331753735295293</v>
          </cell>
          <cell r="Y11">
            <v>0.45015112396000645</v>
          </cell>
        </row>
        <row r="12">
          <cell r="X12" t="str">
            <v>Lithuania</v>
          </cell>
          <cell r="Y12" t="str">
            <v>Lithuania</v>
          </cell>
        </row>
        <row r="13">
          <cell r="W13" t="str">
            <v>Lithuania</v>
          </cell>
          <cell r="X13">
            <v>5.9543121308783906</v>
          </cell>
          <cell r="Y13">
            <v>5.6605878897874051</v>
          </cell>
        </row>
        <row r="14">
          <cell r="X14">
            <v>0.99321424999999997</v>
          </cell>
          <cell r="Y14">
            <v>0.92251234120884296</v>
          </cell>
        </row>
        <row r="15">
          <cell r="X15" t="str">
            <v>Luxembourg</v>
          </cell>
          <cell r="Y15" t="str">
            <v>Luxembourg</v>
          </cell>
        </row>
        <row r="16">
          <cell r="W16" t="str">
            <v>Luxembourg</v>
          </cell>
          <cell r="X16">
            <v>6.2784207357613004</v>
          </cell>
          <cell r="Y16">
            <v>2.1097694251185909E-2</v>
          </cell>
        </row>
        <row r="17">
          <cell r="X17">
            <v>1.14419073462587</v>
          </cell>
          <cell r="Y17">
            <v>0.72574345482898428</v>
          </cell>
        </row>
        <row r="18">
          <cell r="X18" t="str">
            <v>Estonia</v>
          </cell>
          <cell r="Y18" t="str">
            <v>Estonia</v>
          </cell>
        </row>
        <row r="19">
          <cell r="W19" t="str">
            <v>Estonia</v>
          </cell>
          <cell r="X19">
            <v>2.2583106747166699</v>
          </cell>
          <cell r="Y19">
            <v>12.339113491965396</v>
          </cell>
        </row>
        <row r="20">
          <cell r="X20">
            <v>0.60717722610000002</v>
          </cell>
          <cell r="Y20">
            <v>4.2650927614426504</v>
          </cell>
        </row>
        <row r="21">
          <cell r="X21" t="str">
            <v>Slovenia</v>
          </cell>
          <cell r="Y21" t="str">
            <v>Slovenia</v>
          </cell>
        </row>
        <row r="22">
          <cell r="W22" t="str">
            <v>Slovenia</v>
          </cell>
          <cell r="X22">
            <v>3.0853689025339901</v>
          </cell>
          <cell r="Y22">
            <v>3.8477865543750154</v>
          </cell>
        </row>
        <row r="23">
          <cell r="X23">
            <v>1.8882386203616799</v>
          </cell>
          <cell r="Y23">
            <v>2.6442370203551628</v>
          </cell>
        </row>
        <row r="24">
          <cell r="X24" t="str">
            <v>Ireland</v>
          </cell>
          <cell r="Y24" t="str">
            <v>Ireland</v>
          </cell>
        </row>
        <row r="25">
          <cell r="W25" t="str">
            <v>Ireland</v>
          </cell>
          <cell r="X25">
            <v>3.9432430485807499</v>
          </cell>
          <cell r="Y25">
            <v>4.1102933992063884</v>
          </cell>
        </row>
        <row r="26">
          <cell r="X26">
            <v>4.5252070980370895</v>
          </cell>
          <cell r="Y26">
            <v>4.1529028785365716</v>
          </cell>
        </row>
        <row r="27">
          <cell r="X27" t="str">
            <v>Denmark</v>
          </cell>
          <cell r="Y27" t="str">
            <v>Denmark</v>
          </cell>
        </row>
        <row r="28">
          <cell r="W28" t="str">
            <v>Denmark</v>
          </cell>
          <cell r="X28">
            <v>5.41169305700992</v>
          </cell>
          <cell r="Y28">
            <v>7.3020380639273386</v>
          </cell>
        </row>
        <row r="29">
          <cell r="X29">
            <v>3.9147718905244799</v>
          </cell>
          <cell r="Y29">
            <v>5.7189707536387493</v>
          </cell>
        </row>
        <row r="30">
          <cell r="X30" t="str">
            <v>Hungary</v>
          </cell>
          <cell r="Y30" t="str">
            <v>Hungary</v>
          </cell>
        </row>
        <row r="31">
          <cell r="W31" t="str">
            <v>Hungary</v>
          </cell>
          <cell r="X31">
            <v>14.2556526264739</v>
          </cell>
          <cell r="Y31">
            <v>8.8978198003246654</v>
          </cell>
        </row>
        <row r="32">
          <cell r="X32">
            <v>5.4080778652711698</v>
          </cell>
          <cell r="Y32">
            <v>4.0171960792443864</v>
          </cell>
        </row>
        <row r="33">
          <cell r="X33" t="str">
            <v>Sweden</v>
          </cell>
          <cell r="Y33" t="str">
            <v>Sweden</v>
          </cell>
        </row>
        <row r="34">
          <cell r="W34" t="str">
            <v>Sweden</v>
          </cell>
          <cell r="X34">
            <v>11.6982512298408</v>
          </cell>
          <cell r="Y34">
            <v>3.3258083487037711</v>
          </cell>
        </row>
        <row r="35">
          <cell r="X35">
            <v>8.2368919858296898</v>
          </cell>
          <cell r="Y35">
            <v>3.0503396244216048</v>
          </cell>
        </row>
        <row r="36">
          <cell r="X36" t="str">
            <v>Slovakia</v>
          </cell>
          <cell r="Y36" t="str">
            <v>Slovakia</v>
          </cell>
        </row>
        <row r="37">
          <cell r="W37" t="str">
            <v>Slovakia</v>
          </cell>
          <cell r="X37">
            <v>19.712348185517701</v>
          </cell>
          <cell r="Y37">
            <v>9.5093117272606982</v>
          </cell>
        </row>
        <row r="38">
          <cell r="X38">
            <v>6.3112578893304603</v>
          </cell>
          <cell r="Y38">
            <v>3.1193458264948055</v>
          </cell>
        </row>
        <row r="39">
          <cell r="X39" t="str">
            <v>Portugal</v>
          </cell>
          <cell r="Y39" t="str">
            <v>Portugal</v>
          </cell>
        </row>
        <row r="40">
          <cell r="W40" t="str">
            <v>Portugal</v>
          </cell>
          <cell r="X40">
            <v>9.1534178400589497</v>
          </cell>
          <cell r="Y40">
            <v>6.6041857448212093</v>
          </cell>
        </row>
        <row r="41">
          <cell r="X41">
            <v>8.2786461686268105</v>
          </cell>
          <cell r="Y41">
            <v>5.5366566838494595</v>
          </cell>
        </row>
        <row r="42">
          <cell r="X42" t="str">
            <v>Bulgaria</v>
          </cell>
          <cell r="Y42" t="str">
            <v>Bulgaria</v>
          </cell>
        </row>
        <row r="43">
          <cell r="W43" t="str">
            <v>Bulgaria</v>
          </cell>
          <cell r="X43">
            <v>20.5882101320408</v>
          </cell>
          <cell r="Y43">
            <v>19.645319286466112</v>
          </cell>
        </row>
        <row r="44">
          <cell r="X44">
            <v>3.60615320143856</v>
          </cell>
          <cell r="Y44">
            <v>8.9440599700780794</v>
          </cell>
        </row>
        <row r="45">
          <cell r="X45" t="str">
            <v>Austria</v>
          </cell>
          <cell r="Y45" t="str">
            <v>Austria</v>
          </cell>
        </row>
        <row r="46">
          <cell r="W46" t="str">
            <v>Austria</v>
          </cell>
          <cell r="X46">
            <v>12.682081173461899</v>
          </cell>
          <cell r="Y46">
            <v>4.6223719873245734</v>
          </cell>
        </row>
        <row r="47">
          <cell r="X47">
            <v>14.2700361569681</v>
          </cell>
          <cell r="Y47">
            <v>4.1233279176057751</v>
          </cell>
        </row>
        <row r="48">
          <cell r="X48" t="str">
            <v>Greece</v>
          </cell>
          <cell r="Y48" t="str">
            <v>Greece</v>
          </cell>
        </row>
        <row r="49">
          <cell r="W49" t="str">
            <v>Greece</v>
          </cell>
          <cell r="X49">
            <v>9.5660286145628515</v>
          </cell>
          <cell r="Y49">
            <v>17.266417432102308</v>
          </cell>
        </row>
        <row r="50">
          <cell r="X50">
            <v>7.4119329592561396</v>
          </cell>
          <cell r="Y50">
            <v>13.813937454392237</v>
          </cell>
        </row>
        <row r="51">
          <cell r="X51" t="str">
            <v>Finland</v>
          </cell>
          <cell r="Y51" t="str">
            <v>Finland</v>
          </cell>
        </row>
        <row r="52">
          <cell r="W52" t="str">
            <v>Finland</v>
          </cell>
          <cell r="X52">
            <v>13.1715640655296</v>
          </cell>
          <cell r="Y52">
            <v>9.1452539652451375</v>
          </cell>
        </row>
        <row r="53">
          <cell r="X53">
            <v>8.1891971029129902</v>
          </cell>
          <cell r="Y53">
            <v>10.702457132875436</v>
          </cell>
        </row>
        <row r="54">
          <cell r="X54" t="str">
            <v>Belgium</v>
          </cell>
          <cell r="Y54" t="str">
            <v>Belgium</v>
          </cell>
        </row>
        <row r="55">
          <cell r="W55" t="str">
            <v>Belgium</v>
          </cell>
          <cell r="X55">
            <v>32.231079871712097</v>
          </cell>
          <cell r="Y55">
            <v>12.387246115215953</v>
          </cell>
        </row>
        <row r="56">
          <cell r="X56">
            <v>19.2390898124006</v>
          </cell>
          <cell r="Y56">
            <v>9.0472896085617371</v>
          </cell>
        </row>
        <row r="57">
          <cell r="X57" t="str">
            <v>Romania</v>
          </cell>
          <cell r="Y57" t="str">
            <v>Romania</v>
          </cell>
        </row>
        <row r="58">
          <cell r="W58" t="str">
            <v>Romania</v>
          </cell>
          <cell r="X58">
            <v>31.957758492</v>
          </cell>
          <cell r="Y58">
            <v>69.79666728227015</v>
          </cell>
        </row>
        <row r="59">
          <cell r="X59">
            <v>11.847523998561201</v>
          </cell>
          <cell r="Y59">
            <v>18.927387330806926</v>
          </cell>
        </row>
        <row r="60">
          <cell r="X60" t="str">
            <v>Netherlands</v>
          </cell>
          <cell r="Y60" t="str">
            <v>Netherlands</v>
          </cell>
        </row>
        <row r="61">
          <cell r="W61" t="str">
            <v>Netherlands</v>
          </cell>
          <cell r="X61">
            <v>33.027313698878004</v>
          </cell>
          <cell r="Y61">
            <v>17.968460759978484</v>
          </cell>
        </row>
        <row r="62">
          <cell r="X62">
            <v>24.941251396093698</v>
          </cell>
          <cell r="Y62">
            <v>18.672005407584756</v>
          </cell>
        </row>
        <row r="63">
          <cell r="X63" t="str">
            <v>Czech Republic</v>
          </cell>
          <cell r="Y63" t="str">
            <v>Czech Republic</v>
          </cell>
        </row>
        <row r="64">
          <cell r="W64" t="str">
            <v>Czech Republic</v>
          </cell>
          <cell r="X64">
            <v>46.616293647466698</v>
          </cell>
          <cell r="Y64">
            <v>30.191262185866879</v>
          </cell>
        </row>
        <row r="65">
          <cell r="X65">
            <v>15.613555044084</v>
          </cell>
          <cell r="Y65">
            <v>23.536763571375481</v>
          </cell>
        </row>
        <row r="66">
          <cell r="X66" t="str">
            <v>France</v>
          </cell>
          <cell r="Y66" t="str">
            <v>France</v>
          </cell>
        </row>
        <row r="67">
          <cell r="W67" t="str">
            <v>France</v>
          </cell>
          <cell r="X67">
            <v>82.224483862161094</v>
          </cell>
          <cell r="Y67">
            <v>19.111599651691389</v>
          </cell>
        </row>
        <row r="68">
          <cell r="X68">
            <v>62.747526757334498</v>
          </cell>
          <cell r="Y68">
            <v>11.967744318704321</v>
          </cell>
        </row>
        <row r="69">
          <cell r="X69" t="str">
            <v>Poland</v>
          </cell>
          <cell r="Y69" t="str">
            <v>Poland</v>
          </cell>
        </row>
        <row r="70">
          <cell r="W70" t="str">
            <v>Poland</v>
          </cell>
          <cell r="X70">
            <v>42.957520700089596</v>
          </cell>
          <cell r="Y70">
            <v>98.728322006971581</v>
          </cell>
        </row>
        <row r="71">
          <cell r="X71">
            <v>30.1917286229171</v>
          </cell>
          <cell r="Y71">
            <v>55.827057093897551</v>
          </cell>
        </row>
        <row r="72">
          <cell r="X72" t="str">
            <v>Spain</v>
          </cell>
          <cell r="Y72" t="str">
            <v>Spain</v>
          </cell>
        </row>
        <row r="73">
          <cell r="W73" t="str">
            <v>Spain</v>
          </cell>
          <cell r="X73">
            <v>46.279343597800001</v>
          </cell>
          <cell r="Y73">
            <v>32.514481689175369</v>
          </cell>
        </row>
        <row r="74">
          <cell r="X74">
            <v>57.7592170717</v>
          </cell>
          <cell r="Y74">
            <v>30.703580453529469</v>
          </cell>
        </row>
        <row r="75">
          <cell r="X75" t="str">
            <v>Italy</v>
          </cell>
          <cell r="Y75" t="str">
            <v>Italy</v>
          </cell>
        </row>
        <row r="76">
          <cell r="W76" t="str">
            <v>Italy</v>
          </cell>
          <cell r="X76">
            <v>86.479859488571705</v>
          </cell>
          <cell r="Y76">
            <v>55.356203634735266</v>
          </cell>
        </row>
        <row r="77">
          <cell r="X77">
            <v>56.432539620420904</v>
          </cell>
          <cell r="Y77">
            <v>39.412719987839381</v>
          </cell>
        </row>
        <row r="78">
          <cell r="X78" t="str">
            <v>UK</v>
          </cell>
          <cell r="Y78" t="str">
            <v>UK</v>
          </cell>
        </row>
        <row r="79">
          <cell r="W79" t="str">
            <v>UK</v>
          </cell>
          <cell r="X79">
            <v>99.941848414941191</v>
          </cell>
          <cell r="Y79">
            <v>62.709543965052468</v>
          </cell>
        </row>
        <row r="80">
          <cell r="X80">
            <v>67.392124901502498</v>
          </cell>
          <cell r="Y80">
            <v>46.002913986417596</v>
          </cell>
        </row>
        <row r="81">
          <cell r="X81" t="str">
            <v>Germany</v>
          </cell>
          <cell r="Y81" t="str">
            <v>Germany</v>
          </cell>
        </row>
        <row r="82">
          <cell r="W82" t="str">
            <v>Germany</v>
          </cell>
          <cell r="X82">
            <v>175.63482854040902</v>
          </cell>
          <cell r="Y82">
            <v>156.41122209889971</v>
          </cell>
        </row>
        <row r="83">
          <cell r="X83">
            <v>101.803553344043</v>
          </cell>
          <cell r="Y83">
            <v>125.2062524258364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B105"/>
  <sheetViews>
    <sheetView tabSelected="1" topLeftCell="A4" zoomScale="85" zoomScaleNormal="85" workbookViewId="0">
      <selection activeCell="Q84" sqref="Q84"/>
    </sheetView>
  </sheetViews>
  <sheetFormatPr defaultColWidth="11.42578125" defaultRowHeight="15" x14ac:dyDescent="0.25"/>
  <cols>
    <col min="1" max="16" width="11.42578125" customWidth="1"/>
    <col min="17" max="19" width="7.7109375" customWidth="1"/>
    <col min="20" max="20" width="9.5703125" customWidth="1"/>
    <col min="21" max="21" width="9.5703125" style="21" customWidth="1"/>
  </cols>
  <sheetData>
    <row r="1" spans="1:28" x14ac:dyDescent="0.25">
      <c r="A1" s="1" t="s">
        <v>0</v>
      </c>
      <c r="J1" s="2" t="s">
        <v>1</v>
      </c>
      <c r="K1" s="3" t="s">
        <v>2</v>
      </c>
      <c r="L1" s="3"/>
      <c r="M1" s="4"/>
      <c r="N1" s="3" t="s">
        <v>3</v>
      </c>
      <c r="O1" s="5"/>
      <c r="P1" s="6"/>
      <c r="Q1" s="6"/>
      <c r="R1" s="6"/>
      <c r="S1" s="6"/>
      <c r="T1" s="6"/>
      <c r="U1" s="7"/>
      <c r="V1" s="8"/>
      <c r="W1" s="8"/>
      <c r="X1" s="9"/>
      <c r="Y1" s="9"/>
      <c r="Z1" s="9"/>
    </row>
    <row r="2" spans="1:28" x14ac:dyDescent="0.25">
      <c r="J2" s="10"/>
      <c r="K2" s="10">
        <v>1990</v>
      </c>
      <c r="L2" s="10">
        <v>2008</v>
      </c>
      <c r="M2" s="10">
        <v>2009</v>
      </c>
      <c r="N2" s="10">
        <v>1990</v>
      </c>
      <c r="O2" s="10">
        <v>2008</v>
      </c>
      <c r="P2" s="10">
        <v>2009</v>
      </c>
      <c r="Q2" s="11"/>
      <c r="R2" s="11"/>
      <c r="S2" s="11"/>
      <c r="T2" s="11"/>
      <c r="U2" s="12"/>
      <c r="V2" s="11"/>
      <c r="W2" s="11"/>
      <c r="X2" s="13" t="s">
        <v>2</v>
      </c>
      <c r="Y2" s="11" t="s">
        <v>3</v>
      </c>
      <c r="Z2" s="9"/>
    </row>
    <row r="3" spans="1:28" x14ac:dyDescent="0.25">
      <c r="J3" s="2" t="s">
        <v>4</v>
      </c>
      <c r="K3" s="14">
        <f>'[1]EEA data'!B7</f>
        <v>819.59083743366</v>
      </c>
      <c r="L3" s="14">
        <f>'[1]EEA data'!C7</f>
        <v>620.89631014100996</v>
      </c>
      <c r="M3" s="14">
        <f>'[1]EEA data'!D7</f>
        <v>524.37392444326099</v>
      </c>
      <c r="N3" s="14">
        <f>'[1]EEA data'!L7</f>
        <v>686.37330546416604</v>
      </c>
      <c r="O3" s="14">
        <f>'[1]EEA data'!M7</f>
        <v>538.17024750652433</v>
      </c>
      <c r="P3" s="14">
        <f>'[1]EEA data'!N7</f>
        <v>451.396734803448</v>
      </c>
      <c r="Q3" s="15">
        <f>+M3-K3</f>
        <v>-295.21691299039901</v>
      </c>
      <c r="R3" s="15">
        <f>+Q3/K3*100</f>
        <v>-36.020035791858731</v>
      </c>
      <c r="S3" s="15">
        <f>+(M3-L3)/L3*100</f>
        <v>-15.545652973171647</v>
      </c>
      <c r="T3" s="15">
        <f>+P3+M3-N3-K3</f>
        <v>-530.19348365111705</v>
      </c>
      <c r="U3" s="16">
        <f>+T3/(K2+N2)</f>
        <v>-0.13321444312842137</v>
      </c>
      <c r="V3" s="11"/>
      <c r="W3" s="11"/>
      <c r="X3" s="17" t="s">
        <v>5</v>
      </c>
      <c r="Y3" s="17" t="s">
        <v>5</v>
      </c>
      <c r="AB3" t="s">
        <v>6</v>
      </c>
    </row>
    <row r="4" spans="1:28" x14ac:dyDescent="0.25">
      <c r="J4" s="10" t="s">
        <v>7</v>
      </c>
      <c r="K4" s="18">
        <f>'[1]EEA data'!B8</f>
        <v>12.682081173461899</v>
      </c>
      <c r="L4" s="18">
        <f>'[1]EEA data'!C8</f>
        <v>15.814791549387401</v>
      </c>
      <c r="M4" s="18">
        <f>'[1]EEA data'!D8</f>
        <v>14.2700361569681</v>
      </c>
      <c r="N4" s="18">
        <f>'[1]EEA data'!L8</f>
        <v>4.6223719873245734</v>
      </c>
      <c r="O4" s="18">
        <f>'[1]EEA data'!M8</f>
        <v>4.5017000063317472</v>
      </c>
      <c r="P4" s="18">
        <f>'[1]EEA data'!N8</f>
        <v>4.1233279176057751</v>
      </c>
      <c r="Q4" s="15">
        <f t="shared" ref="Q4:Q30" si="0">+M4-K4</f>
        <v>1.5879549835062008</v>
      </c>
      <c r="R4" s="15">
        <f t="shared" ref="R4:R30" si="1">+Q4/K4*100</f>
        <v>12.521249168701921</v>
      </c>
      <c r="S4" s="15">
        <f t="shared" ref="S4:S30" si="2">+(M4-L4)/L4*100</f>
        <v>-9.7677885136534623</v>
      </c>
      <c r="T4" s="15">
        <f t="shared" ref="T4:T30" si="3">+P4+M4-N4-K4</f>
        <v>1.0889109137874016</v>
      </c>
      <c r="U4" s="16">
        <f>+T4/(K4+N4)</f>
        <v>6.2926629560012715E-2</v>
      </c>
      <c r="V4" s="11">
        <v>1990</v>
      </c>
      <c r="W4" s="11" t="s">
        <v>5</v>
      </c>
      <c r="X4" s="19">
        <v>5.9396837801947003E-2</v>
      </c>
      <c r="Y4" s="19">
        <v>0.52473309410635005</v>
      </c>
      <c r="Z4" s="20">
        <f>X4+Y4</f>
        <v>0.5841299319082971</v>
      </c>
      <c r="AB4" s="21">
        <f>Y4/Z4</f>
        <v>0.89831570930134808</v>
      </c>
    </row>
    <row r="5" spans="1:28" x14ac:dyDescent="0.25">
      <c r="J5" s="10" t="s">
        <v>8</v>
      </c>
      <c r="K5" s="18">
        <f>'[1]EEA data'!B9</f>
        <v>32.231079871712097</v>
      </c>
      <c r="L5" s="18">
        <f>'[1]EEA data'!C9</f>
        <v>27.493672633149902</v>
      </c>
      <c r="M5" s="18">
        <f>'[1]EEA data'!D9</f>
        <v>19.2390898124006</v>
      </c>
      <c r="N5" s="18">
        <f>'[1]EEA data'!L9</f>
        <v>12.387246115215953</v>
      </c>
      <c r="O5" s="18">
        <f>'[1]EEA data'!M9</f>
        <v>9.6406301989580747</v>
      </c>
      <c r="P5" s="18">
        <f>'[1]EEA data'!N9</f>
        <v>9.0472896085617371</v>
      </c>
      <c r="Q5" s="15">
        <f t="shared" si="0"/>
        <v>-12.991990059311497</v>
      </c>
      <c r="R5" s="15">
        <f t="shared" si="1"/>
        <v>-40.30888853560888</v>
      </c>
      <c r="S5" s="22">
        <f t="shared" si="2"/>
        <v>-30.02357280851783</v>
      </c>
      <c r="T5" s="15">
        <f t="shared" si="3"/>
        <v>-16.331946565965715</v>
      </c>
      <c r="U5" s="16">
        <f>+T5/(K5+N5)</f>
        <v>-0.36603673949467602</v>
      </c>
      <c r="V5" s="10">
        <v>2009</v>
      </c>
      <c r="W5" s="11"/>
      <c r="X5" s="19">
        <v>6.6515071667659992E-2</v>
      </c>
      <c r="Y5" s="19">
        <v>0.53346074470131211</v>
      </c>
      <c r="Z5" s="20">
        <f>X5+Y5</f>
        <v>0.59997581636897213</v>
      </c>
      <c r="AA5" s="23">
        <f>Z5/Z4-1</f>
        <v>2.7127328347835267E-2</v>
      </c>
      <c r="AB5" s="21">
        <f>Y5/Z5</f>
        <v>0.88913707877393067</v>
      </c>
    </row>
    <row r="6" spans="1:28" x14ac:dyDescent="0.25">
      <c r="J6" s="10" t="s">
        <v>9</v>
      </c>
      <c r="K6" s="18">
        <f>'[1]EEA data'!B10</f>
        <v>20.5882101320408</v>
      </c>
      <c r="L6" s="18">
        <f>'[1]EEA data'!C10</f>
        <v>6.9427414384138499</v>
      </c>
      <c r="M6" s="18">
        <f>'[1]EEA data'!D10</f>
        <v>3.60615320143856</v>
      </c>
      <c r="N6" s="18">
        <f>'[1]EEA data'!L10</f>
        <v>19.645319286466112</v>
      </c>
      <c r="O6" s="18">
        <f>'[1]EEA data'!M10</f>
        <v>11.729591388280364</v>
      </c>
      <c r="P6" s="18">
        <f>'[1]EEA data'!N10</f>
        <v>8.9440599700780794</v>
      </c>
      <c r="Q6" s="15">
        <f t="shared" si="0"/>
        <v>-16.982056930602241</v>
      </c>
      <c r="R6" s="15">
        <f t="shared" si="1"/>
        <v>-82.484377329011167</v>
      </c>
      <c r="S6" s="15">
        <f t="shared" si="2"/>
        <v>-48.058656174549583</v>
      </c>
      <c r="T6" s="15">
        <f t="shared" si="3"/>
        <v>-27.683316246990273</v>
      </c>
      <c r="U6" s="16">
        <f t="shared" ref="U6:U69" si="4">+T6/(K6+N6)</f>
        <v>-0.68806581592755567</v>
      </c>
      <c r="V6" s="11"/>
      <c r="W6" s="17"/>
      <c r="X6" s="17" t="s">
        <v>10</v>
      </c>
      <c r="Y6" s="17" t="s">
        <v>10</v>
      </c>
      <c r="AB6" s="21"/>
    </row>
    <row r="7" spans="1:28" x14ac:dyDescent="0.25">
      <c r="J7" s="10" t="s">
        <v>10</v>
      </c>
      <c r="K7" s="18">
        <f>'[1]EEA data'!B11</f>
        <v>0.67976405713249599</v>
      </c>
      <c r="L7" s="18">
        <f>'[1]EEA data'!C11</f>
        <v>1.06758580392766</v>
      </c>
      <c r="M7" s="18">
        <f>'[1]EEA data'!D11</f>
        <v>0.67098811589904594</v>
      </c>
      <c r="N7" s="18">
        <f>'[1]EEA data'!L11</f>
        <v>0.32850411819198527</v>
      </c>
      <c r="O7" s="18">
        <f>'[1]EEA data'!M11</f>
        <v>0.69564931385940532</v>
      </c>
      <c r="P7" s="18">
        <f>'[1]EEA data'!N11</f>
        <v>0.70728104870663833</v>
      </c>
      <c r="Q7" s="15">
        <f t="shared" si="0"/>
        <v>-8.7759412334500464E-3</v>
      </c>
      <c r="R7" s="15">
        <f t="shared" si="1"/>
        <v>-1.2910275471860506</v>
      </c>
      <c r="S7" s="15">
        <f t="shared" si="2"/>
        <v>-37.149022267767776</v>
      </c>
      <c r="T7" s="15">
        <f t="shared" si="3"/>
        <v>0.37000098928120295</v>
      </c>
      <c r="U7" s="16">
        <f t="shared" si="4"/>
        <v>0.36696684308431043</v>
      </c>
      <c r="V7" s="11">
        <v>1990</v>
      </c>
      <c r="W7" s="11" t="s">
        <v>10</v>
      </c>
      <c r="X7" s="17">
        <v>0.67976405713249599</v>
      </c>
      <c r="Y7" s="17">
        <v>0.32850411819198527</v>
      </c>
      <c r="Z7" s="20">
        <f>X7+Y7</f>
        <v>1.0082681753244813</v>
      </c>
      <c r="AB7" s="21">
        <f t="shared" ref="AB7:AB68" si="5">Y7/Z7</f>
        <v>0.32581026182470346</v>
      </c>
    </row>
    <row r="8" spans="1:28" x14ac:dyDescent="0.25">
      <c r="J8" s="10" t="s">
        <v>11</v>
      </c>
      <c r="K8" s="18">
        <f>'[1]EEA data'!B12</f>
        <v>46.616293647466698</v>
      </c>
      <c r="L8" s="18">
        <f>'[1]EEA data'!C12</f>
        <v>15.993666956456099</v>
      </c>
      <c r="M8" s="18">
        <f>'[1]EEA data'!D12</f>
        <v>15.613555044084</v>
      </c>
      <c r="N8" s="18">
        <f>'[1]EEA data'!L12</f>
        <v>30.191262185866879</v>
      </c>
      <c r="O8" s="18">
        <f>'[1]EEA data'!M12</f>
        <v>24.871128108367465</v>
      </c>
      <c r="P8" s="18">
        <f>'[1]EEA data'!N12</f>
        <v>23.536763571375481</v>
      </c>
      <c r="Q8" s="15">
        <f t="shared" si="0"/>
        <v>-31.002738603382696</v>
      </c>
      <c r="R8" s="15">
        <f t="shared" si="1"/>
        <v>-66.506228139541292</v>
      </c>
      <c r="S8" s="15">
        <f t="shared" si="2"/>
        <v>-2.3766401626780209</v>
      </c>
      <c r="T8" s="15">
        <f t="shared" si="3"/>
        <v>-37.657237217874098</v>
      </c>
      <c r="U8" s="16">
        <f t="shared" si="4"/>
        <v>-0.49028037423280818</v>
      </c>
      <c r="V8" s="10">
        <v>2009</v>
      </c>
      <c r="W8" s="17"/>
      <c r="X8" s="17">
        <v>0.67098811589904594</v>
      </c>
      <c r="Y8" s="17">
        <v>0.70728104870663833</v>
      </c>
      <c r="Z8" s="20">
        <f>X8+Y8</f>
        <v>1.3782691646056842</v>
      </c>
      <c r="AA8" s="23">
        <f>Z8/Z7-1</f>
        <v>0.36696684308431027</v>
      </c>
      <c r="AB8" s="21">
        <f t="shared" si="5"/>
        <v>0.51316612666799943</v>
      </c>
    </row>
    <row r="9" spans="1:28" x14ac:dyDescent="0.25">
      <c r="J9" s="10" t="s">
        <v>12</v>
      </c>
      <c r="K9" s="18">
        <f>'[1]EEA data'!B13</f>
        <v>5.41169305700992</v>
      </c>
      <c r="L9" s="18">
        <f>'[1]EEA data'!C13</f>
        <v>4.9047406094128103</v>
      </c>
      <c r="M9" s="18">
        <f>'[1]EEA data'!D13</f>
        <v>3.9147718905244799</v>
      </c>
      <c r="N9" s="18">
        <f>'[1]EEA data'!L13</f>
        <v>7.3020380639273386</v>
      </c>
      <c r="O9" s="18">
        <f>'[1]EEA data'!M13</f>
        <v>6.1785049514559116</v>
      </c>
      <c r="P9" s="18">
        <f>'[1]EEA data'!N13</f>
        <v>5.7189707536387493</v>
      </c>
      <c r="Q9" s="15">
        <f t="shared" si="0"/>
        <v>-1.49692116648544</v>
      </c>
      <c r="R9" s="15">
        <f t="shared" si="1"/>
        <v>-27.660866030574947</v>
      </c>
      <c r="S9" s="15">
        <f t="shared" si="2"/>
        <v>-20.183915883104127</v>
      </c>
      <c r="T9" s="15">
        <f t="shared" si="3"/>
        <v>-3.0799884767740293</v>
      </c>
      <c r="U9" s="16">
        <f t="shared" si="4"/>
        <v>-0.24225685186167223</v>
      </c>
      <c r="V9" s="17"/>
      <c r="W9" s="11"/>
      <c r="X9" s="17" t="s">
        <v>13</v>
      </c>
      <c r="Y9" s="17" t="s">
        <v>13</v>
      </c>
      <c r="AB9" s="21"/>
    </row>
    <row r="10" spans="1:28" x14ac:dyDescent="0.25">
      <c r="J10" s="10" t="s">
        <v>14</v>
      </c>
      <c r="K10" s="18">
        <f>'[1]EEA data'!B14</f>
        <v>2.2583106747166699</v>
      </c>
      <c r="L10" s="18">
        <f>'[1]EEA data'!C14</f>
        <v>1.0576933070499999</v>
      </c>
      <c r="M10" s="18">
        <f>'[1]EEA data'!D14</f>
        <v>0.60717722610000002</v>
      </c>
      <c r="N10" s="18">
        <f>'[1]EEA data'!L14</f>
        <v>12.251277647326006</v>
      </c>
      <c r="O10" s="18">
        <f>'[1]EEA data'!M14</f>
        <v>4.0154738597277673</v>
      </c>
      <c r="P10" s="18">
        <f>'[1]EEA data'!N14</f>
        <v>3.0015270513429466</v>
      </c>
      <c r="Q10" s="15">
        <f t="shared" si="0"/>
        <v>-1.6511334486166698</v>
      </c>
      <c r="R10" s="15">
        <f t="shared" si="1"/>
        <v>-73.113653807788097</v>
      </c>
      <c r="S10" s="15">
        <f t="shared" si="2"/>
        <v>-42.594207408433832</v>
      </c>
      <c r="T10" s="15">
        <f t="shared" si="3"/>
        <v>-10.90088404459973</v>
      </c>
      <c r="U10" s="16">
        <f t="shared" si="4"/>
        <v>-0.75128830692179771</v>
      </c>
      <c r="V10" s="11">
        <v>1990</v>
      </c>
      <c r="W10" s="11" t="s">
        <v>13</v>
      </c>
      <c r="X10" s="17">
        <v>3.74244380772795</v>
      </c>
      <c r="Y10" s="17">
        <v>2.3254179976268592</v>
      </c>
      <c r="Z10" s="20">
        <f>X10+Y10</f>
        <v>6.0678618053548092</v>
      </c>
      <c r="AB10" s="21">
        <f t="shared" si="5"/>
        <v>0.38323516128444257</v>
      </c>
    </row>
    <row r="11" spans="1:28" x14ac:dyDescent="0.25">
      <c r="J11" s="10" t="s">
        <v>15</v>
      </c>
      <c r="K11" s="18">
        <f>'[1]EEA data'!B15</f>
        <v>13.1715640655296</v>
      </c>
      <c r="L11" s="18">
        <f>'[1]EEA data'!C15</f>
        <v>10.6352713477209</v>
      </c>
      <c r="M11" s="18">
        <f>'[1]EEA data'!D15</f>
        <v>8.1891971029129902</v>
      </c>
      <c r="N11" s="18">
        <f>'[1]EEA data'!L15</f>
        <v>9.1452539652451375</v>
      </c>
      <c r="O11" s="18">
        <f>'[1]EEA data'!M15</f>
        <v>11.191308353467306</v>
      </c>
      <c r="P11" s="18">
        <f>'[1]EEA data'!N15</f>
        <v>10.702457132875436</v>
      </c>
      <c r="Q11" s="15">
        <f t="shared" si="0"/>
        <v>-4.9823669626166094</v>
      </c>
      <c r="R11" s="15">
        <f t="shared" si="1"/>
        <v>-37.826691939005343</v>
      </c>
      <c r="S11" s="15">
        <f t="shared" si="2"/>
        <v>-22.999641145330017</v>
      </c>
      <c r="T11" s="15">
        <f t="shared" si="3"/>
        <v>-3.425163794986311</v>
      </c>
      <c r="U11" s="16">
        <f t="shared" si="4"/>
        <v>-0.15347903945190725</v>
      </c>
      <c r="V11" s="10">
        <v>2009</v>
      </c>
      <c r="W11" s="11"/>
      <c r="X11" s="17">
        <v>0.88331753735295293</v>
      </c>
      <c r="Y11" s="17">
        <v>0.45015112396000645</v>
      </c>
      <c r="Z11" s="20">
        <f>X11+Y11</f>
        <v>1.3334686613129594</v>
      </c>
      <c r="AA11" s="21">
        <f>Z11/Z10-1</f>
        <v>-0.78024076617298854</v>
      </c>
      <c r="AB11" s="21">
        <f t="shared" si="5"/>
        <v>0.33757908004885456</v>
      </c>
    </row>
    <row r="12" spans="1:28" x14ac:dyDescent="0.25">
      <c r="J12" s="10" t="s">
        <v>16</v>
      </c>
      <c r="K12" s="18">
        <f>'[1]EEA data'!B16</f>
        <v>82.224483862161094</v>
      </c>
      <c r="L12" s="18">
        <f>'[1]EEA data'!C16</f>
        <v>70.690082435764708</v>
      </c>
      <c r="M12" s="18">
        <f>'[1]EEA data'!D16</f>
        <v>62.747526757334498</v>
      </c>
      <c r="N12" s="18">
        <f>'[1]EEA data'!L16</f>
        <v>19.111599651691389</v>
      </c>
      <c r="O12" s="18">
        <f>'[1]EEA data'!M16</f>
        <v>13.617505028785519</v>
      </c>
      <c r="P12" s="18">
        <f>'[1]EEA data'!N16</f>
        <v>11.967744318704321</v>
      </c>
      <c r="Q12" s="15">
        <f t="shared" si="0"/>
        <v>-19.476957104826596</v>
      </c>
      <c r="R12" s="15">
        <f t="shared" si="1"/>
        <v>-23.687539513750234</v>
      </c>
      <c r="S12" s="15">
        <f t="shared" si="2"/>
        <v>-11.235742560701526</v>
      </c>
      <c r="T12" s="15">
        <f t="shared" si="3"/>
        <v>-26.620812437813669</v>
      </c>
      <c r="U12" s="16">
        <f t="shared" si="4"/>
        <v>-0.26269825628473836</v>
      </c>
      <c r="V12" s="11"/>
      <c r="W12" s="11"/>
      <c r="X12" s="17" t="s">
        <v>17</v>
      </c>
      <c r="Y12" s="17" t="s">
        <v>17</v>
      </c>
      <c r="AB12" s="21"/>
    </row>
    <row r="13" spans="1:28" x14ac:dyDescent="0.25">
      <c r="J13" s="10" t="s">
        <v>18</v>
      </c>
      <c r="K13" s="18">
        <f>'[1]EEA data'!B17</f>
        <v>175.63482854040902</v>
      </c>
      <c r="L13" s="18">
        <f>'[1]EEA data'!C17</f>
        <v>117.527644128156</v>
      </c>
      <c r="M13" s="18">
        <f>'[1]EEA data'!D17</f>
        <v>101.803553344043</v>
      </c>
      <c r="N13" s="18">
        <f>'[1]EEA data'!L17</f>
        <v>156.41122209889971</v>
      </c>
      <c r="O13" s="18">
        <f>'[1]EEA data'!M17</f>
        <v>146.24176826871951</v>
      </c>
      <c r="P13" s="18">
        <f>'[1]EEA data'!N17</f>
        <v>125.2062524258364</v>
      </c>
      <c r="Q13" s="15">
        <f t="shared" si="0"/>
        <v>-73.831275196366022</v>
      </c>
      <c r="R13" s="15">
        <f t="shared" si="1"/>
        <v>-42.036807739063761</v>
      </c>
      <c r="S13" s="15">
        <f t="shared" si="2"/>
        <v>-13.379057242878908</v>
      </c>
      <c r="T13" s="15">
        <f t="shared" si="3"/>
        <v>-105.03624486942934</v>
      </c>
      <c r="U13" s="16">
        <f t="shared" si="4"/>
        <v>-0.31633035438065465</v>
      </c>
      <c r="V13" s="11">
        <v>1990</v>
      </c>
      <c r="W13" s="11" t="s">
        <v>17</v>
      </c>
      <c r="X13" s="17">
        <v>5.9543121308783906</v>
      </c>
      <c r="Y13" s="17">
        <v>5.6605878897874051</v>
      </c>
      <c r="Z13" s="20">
        <f>X13+Y13</f>
        <v>11.614900020665797</v>
      </c>
      <c r="AB13" s="21">
        <f t="shared" si="5"/>
        <v>0.48735571375696829</v>
      </c>
    </row>
    <row r="14" spans="1:28" x14ac:dyDescent="0.25">
      <c r="J14" s="10" t="s">
        <v>19</v>
      </c>
      <c r="K14" s="18">
        <f>'[1]EEA data'!B18</f>
        <v>9.5660286145628515</v>
      </c>
      <c r="L14" s="18">
        <f>'[1]EEA data'!C18</f>
        <v>9.2554182753705607</v>
      </c>
      <c r="M14" s="18">
        <f>'[1]EEA data'!D18</f>
        <v>7.4119329592561396</v>
      </c>
      <c r="N14" s="18">
        <f>'[1]EEA data'!L18</f>
        <v>17.266417432102308</v>
      </c>
      <c r="O14" s="18">
        <f>'[1]EEA data'!M18</f>
        <v>14.556916826361881</v>
      </c>
      <c r="P14" s="18">
        <f>'[1]EEA data'!N18</f>
        <v>13.813937454392237</v>
      </c>
      <c r="Q14" s="15">
        <f t="shared" si="0"/>
        <v>-2.1540956553067119</v>
      </c>
      <c r="R14" s="15">
        <f t="shared" si="1"/>
        <v>-22.518181181555558</v>
      </c>
      <c r="S14" s="22">
        <f t="shared" si="2"/>
        <v>-19.917903883610418</v>
      </c>
      <c r="T14" s="15">
        <f t="shared" si="3"/>
        <v>-5.6065756330167833</v>
      </c>
      <c r="U14" s="16">
        <f t="shared" si="4"/>
        <v>-0.20894761600437803</v>
      </c>
      <c r="V14" s="10">
        <v>2009</v>
      </c>
      <c r="W14" s="11"/>
      <c r="X14" s="17">
        <v>0.99321424999999997</v>
      </c>
      <c r="Y14" s="17">
        <v>0.92251234120884296</v>
      </c>
      <c r="Z14" s="20">
        <f>X14+Y14</f>
        <v>1.915726591208843</v>
      </c>
      <c r="AA14" s="21">
        <f>Z14/Z13-1</f>
        <v>-0.83506301493768442</v>
      </c>
      <c r="AB14" s="21">
        <f t="shared" si="5"/>
        <v>0.48154697306087307</v>
      </c>
    </row>
    <row r="15" spans="1:28" x14ac:dyDescent="0.25">
      <c r="J15" s="10" t="s">
        <v>20</v>
      </c>
      <c r="K15" s="18">
        <f>'[1]EEA data'!B19</f>
        <v>14.2556526264739</v>
      </c>
      <c r="L15" s="18">
        <f>'[1]EEA data'!C19</f>
        <v>6.5624160739544601</v>
      </c>
      <c r="M15" s="18">
        <f>'[1]EEA data'!D19</f>
        <v>5.4080778652711698</v>
      </c>
      <c r="N15" s="18">
        <f>'[1]EEA data'!L19</f>
        <v>8.8978198003246654</v>
      </c>
      <c r="O15" s="18">
        <f>'[1]EEA data'!M19</f>
        <v>5.1138924207053655</v>
      </c>
      <c r="P15" s="18">
        <f>'[1]EEA data'!N19</f>
        <v>4.0171960792443864</v>
      </c>
      <c r="Q15" s="15">
        <f t="shared" si="0"/>
        <v>-8.8475747612027291</v>
      </c>
      <c r="R15" s="15">
        <f t="shared" si="1"/>
        <v>-62.063624816250552</v>
      </c>
      <c r="S15" s="15">
        <f t="shared" si="2"/>
        <v>-17.590140516459137</v>
      </c>
      <c r="T15" s="15">
        <f t="shared" si="3"/>
        <v>-13.728198482283009</v>
      </c>
      <c r="U15" s="16">
        <f t="shared" si="4"/>
        <v>-0.59292179718121052</v>
      </c>
      <c r="V15" s="17"/>
      <c r="W15" s="11"/>
      <c r="X15" s="17" t="s">
        <v>21</v>
      </c>
      <c r="Y15" s="17" t="s">
        <v>21</v>
      </c>
      <c r="Z15" s="20"/>
      <c r="AB15" s="21"/>
    </row>
    <row r="16" spans="1:28" x14ac:dyDescent="0.25">
      <c r="J16" s="10" t="s">
        <v>22</v>
      </c>
      <c r="K16" s="18">
        <f>'[1]EEA data'!B20</f>
        <v>3.9432430485807499</v>
      </c>
      <c r="L16" s="18">
        <f>'[1]EEA data'!C20</f>
        <v>5.6841167961702608</v>
      </c>
      <c r="M16" s="18">
        <f>'[1]EEA data'!D20</f>
        <v>4.5252070980370895</v>
      </c>
      <c r="N16" s="18">
        <f>'[1]EEA data'!L20</f>
        <v>4.1102933992063884</v>
      </c>
      <c r="O16" s="18">
        <f>'[1]EEA data'!M20</f>
        <v>4.1883011960586991</v>
      </c>
      <c r="P16" s="18">
        <f>'[1]EEA data'!N20</f>
        <v>4.1529028785365716</v>
      </c>
      <c r="Q16" s="15">
        <f t="shared" si="0"/>
        <v>0.58196404945633962</v>
      </c>
      <c r="R16" s="15">
        <f t="shared" si="1"/>
        <v>14.758513291890537</v>
      </c>
      <c r="S16" s="15">
        <f t="shared" si="2"/>
        <v>-20.388562369337659</v>
      </c>
      <c r="T16" s="15">
        <f t="shared" si="3"/>
        <v>0.62457352878652372</v>
      </c>
      <c r="U16" s="16">
        <f t="shared" si="4"/>
        <v>7.7552704061845668E-2</v>
      </c>
      <c r="V16" s="11">
        <v>1990</v>
      </c>
      <c r="W16" s="11" t="s">
        <v>21</v>
      </c>
      <c r="X16" s="17">
        <v>6.2784207357613004</v>
      </c>
      <c r="Y16" s="17">
        <v>2.1097694251185909E-2</v>
      </c>
      <c r="Z16" s="20">
        <f>X16+Y16</f>
        <v>6.299518430012486</v>
      </c>
      <c r="AB16" s="21">
        <f t="shared" si="5"/>
        <v>3.349096361187103E-3</v>
      </c>
    </row>
    <row r="17" spans="1:28" x14ac:dyDescent="0.25">
      <c r="J17" s="10" t="s">
        <v>23</v>
      </c>
      <c r="K17" s="18">
        <f>'[1]EEA data'!B21</f>
        <v>86.479859488571705</v>
      </c>
      <c r="L17" s="18">
        <f>'[1]EEA data'!C21</f>
        <v>72.784781250133108</v>
      </c>
      <c r="M17" s="18">
        <f>'[1]EEA data'!D21</f>
        <v>56.432539620420904</v>
      </c>
      <c r="N17" s="18">
        <f>'[1]EEA data'!L21</f>
        <v>55.356203634735266</v>
      </c>
      <c r="O17" s="18">
        <f>'[1]EEA data'!M21</f>
        <v>50.97998852134868</v>
      </c>
      <c r="P17" s="18">
        <f>'[1]EEA data'!N21</f>
        <v>39.412719987839381</v>
      </c>
      <c r="Q17" s="15">
        <f t="shared" si="0"/>
        <v>-30.047319868150801</v>
      </c>
      <c r="R17" s="15">
        <f t="shared" si="1"/>
        <v>-34.744875911970638</v>
      </c>
      <c r="S17" s="15">
        <f t="shared" si="2"/>
        <v>-22.466566978494971</v>
      </c>
      <c r="T17" s="15">
        <f t="shared" si="3"/>
        <v>-45.990803515046693</v>
      </c>
      <c r="U17" s="16">
        <f t="shared" si="4"/>
        <v>-0.32425324351440865</v>
      </c>
      <c r="V17" s="10">
        <v>2009</v>
      </c>
      <c r="W17" s="11"/>
      <c r="X17" s="17">
        <v>1.14419073462587</v>
      </c>
      <c r="Y17" s="17">
        <v>0.72574345482898428</v>
      </c>
      <c r="Z17" s="20">
        <f>X17+Y17</f>
        <v>1.8699341894548542</v>
      </c>
      <c r="AA17" s="21">
        <f>Z17/Z16-1</f>
        <v>-0.70316235911843372</v>
      </c>
      <c r="AB17" s="21">
        <f t="shared" si="5"/>
        <v>0.38811176292817118</v>
      </c>
    </row>
    <row r="18" spans="1:28" x14ac:dyDescent="0.25">
      <c r="J18" s="10" t="s">
        <v>13</v>
      </c>
      <c r="K18" s="18">
        <f>'[1]EEA data'!B22</f>
        <v>3.74244380772795</v>
      </c>
      <c r="L18" s="18">
        <f>'[1]EEA data'!C22</f>
        <v>1.1308935567966201</v>
      </c>
      <c r="M18" s="18">
        <f>'[1]EEA data'!D22</f>
        <v>0.88331753735295293</v>
      </c>
      <c r="N18" s="18">
        <f>'[1]EEA data'!L22</f>
        <v>2.3254179976268592</v>
      </c>
      <c r="O18" s="18">
        <f>'[1]EEA data'!M22</f>
        <v>0.47187304285441295</v>
      </c>
      <c r="P18" s="18">
        <f>'[1]EEA data'!N22</f>
        <v>0.45015112396000645</v>
      </c>
      <c r="Q18" s="15">
        <f t="shared" si="0"/>
        <v>-2.8591262703749969</v>
      </c>
      <c r="R18" s="15">
        <f t="shared" si="1"/>
        <v>-76.3973066067432</v>
      </c>
      <c r="S18" s="15">
        <f t="shared" si="2"/>
        <v>-21.892070916466562</v>
      </c>
      <c r="T18" s="15">
        <f t="shared" si="3"/>
        <v>-4.7343931440418494</v>
      </c>
      <c r="U18" s="16">
        <f t="shared" si="4"/>
        <v>-0.78024076617298843</v>
      </c>
      <c r="V18" s="17"/>
      <c r="W18" s="17"/>
      <c r="X18" s="17" t="s">
        <v>14</v>
      </c>
      <c r="Y18" s="17" t="s">
        <v>14</v>
      </c>
      <c r="Z18" s="20"/>
      <c r="AB18" s="21"/>
    </row>
    <row r="19" spans="1:28" x14ac:dyDescent="0.25">
      <c r="J19" s="10" t="s">
        <v>17</v>
      </c>
      <c r="K19" s="18">
        <f>'[1]EEA data'!B23</f>
        <v>5.9543121308783906</v>
      </c>
      <c r="L19" s="18">
        <f>'[1]EEA data'!C23</f>
        <v>1.23191723590178</v>
      </c>
      <c r="M19" s="18">
        <f>'[1]EEA data'!D23</f>
        <v>0.99321424999999997</v>
      </c>
      <c r="N19" s="18">
        <f>'[1]EEA data'!L23</f>
        <v>5.6605878897874051</v>
      </c>
      <c r="O19" s="18">
        <f>'[1]EEA data'!M23</f>
        <v>0.93288627901346732</v>
      </c>
      <c r="P19" s="18">
        <f>'[1]EEA data'!N23</f>
        <v>0.92251234120884296</v>
      </c>
      <c r="Q19" s="15">
        <f t="shared" si="0"/>
        <v>-4.9610978808783903</v>
      </c>
      <c r="R19" s="15">
        <f t="shared" si="1"/>
        <v>-83.319412416267141</v>
      </c>
      <c r="S19" s="15">
        <f t="shared" si="2"/>
        <v>-19.376544052250903</v>
      </c>
      <c r="T19" s="15">
        <f t="shared" si="3"/>
        <v>-9.6991734294569518</v>
      </c>
      <c r="U19" s="16">
        <f t="shared" si="4"/>
        <v>-0.83506301493768431</v>
      </c>
      <c r="V19" s="11">
        <v>1990</v>
      </c>
      <c r="W19" s="11" t="s">
        <v>14</v>
      </c>
      <c r="X19" s="17">
        <v>2.2583106747166699</v>
      </c>
      <c r="Y19" s="24">
        <v>12.339113491965396</v>
      </c>
      <c r="Z19" s="20">
        <f>X19+Y19</f>
        <v>14.597424166682066</v>
      </c>
      <c r="AB19" s="21">
        <f t="shared" si="5"/>
        <v>0.84529389233813201</v>
      </c>
    </row>
    <row r="20" spans="1:28" x14ac:dyDescent="0.25">
      <c r="J20" s="10" t="s">
        <v>21</v>
      </c>
      <c r="K20" s="18">
        <f>'[1]EEA data'!B24</f>
        <v>6.2784207357613004</v>
      </c>
      <c r="L20" s="18">
        <f>'[1]EEA data'!C24</f>
        <v>1.42209608973048</v>
      </c>
      <c r="M20" s="18">
        <f>'[1]EEA data'!D24</f>
        <v>1.14419073462587</v>
      </c>
      <c r="N20" s="18">
        <f>'[1]EEA data'!L24</f>
        <v>2.1097694251185909E-2</v>
      </c>
      <c r="O20" s="18">
        <f>'[1]EEA data'!M24</f>
        <v>0.65152328953850147</v>
      </c>
      <c r="P20" s="18">
        <f>'[1]EEA data'!N24</f>
        <v>0.72574345482898428</v>
      </c>
      <c r="Q20" s="15">
        <f t="shared" si="0"/>
        <v>-5.13423000113543</v>
      </c>
      <c r="R20" s="15">
        <f t="shared" si="1"/>
        <v>-81.775819385459997</v>
      </c>
      <c r="S20" s="15">
        <f t="shared" si="2"/>
        <v>-19.54195339622089</v>
      </c>
      <c r="T20" s="15">
        <f t="shared" si="3"/>
        <v>-4.4295842405576327</v>
      </c>
      <c r="U20" s="16">
        <f t="shared" si="4"/>
        <v>-0.70316235911843394</v>
      </c>
      <c r="V20" s="10">
        <v>2009</v>
      </c>
      <c r="W20" s="11"/>
      <c r="X20" s="17">
        <v>0.60717722610000002</v>
      </c>
      <c r="Y20" s="24">
        <v>4.2650927614426504</v>
      </c>
      <c r="Z20" s="20">
        <f>X20+Y20</f>
        <v>4.8722699875426505</v>
      </c>
      <c r="AA20" s="21">
        <f>Z20/Z19-1</f>
        <v>-0.66622399048570657</v>
      </c>
      <c r="AB20" s="21">
        <f t="shared" si="5"/>
        <v>0.87538103847848703</v>
      </c>
    </row>
    <row r="21" spans="1:28" x14ac:dyDescent="0.25">
      <c r="J21" s="10" t="s">
        <v>5</v>
      </c>
      <c r="K21" s="25">
        <f>'[1]EEA data'!B25</f>
        <v>5.9396837801947003E-2</v>
      </c>
      <c r="L21" s="25">
        <f>'[1]EEA data'!C25</f>
        <v>0.101523543637006</v>
      </c>
      <c r="M21" s="18">
        <f>'[1]EEA data'!D25</f>
        <v>6.6515071667659992E-2</v>
      </c>
      <c r="N21" s="18">
        <f>'[1]EEA data'!L25</f>
        <v>0.52473309410635005</v>
      </c>
      <c r="O21" s="18">
        <f>'[1]EEA data'!M25</f>
        <v>0.58040015151562807</v>
      </c>
      <c r="P21" s="18">
        <f>'[1]EEA data'!N25</f>
        <v>0.53346074470131211</v>
      </c>
      <c r="Q21" s="15">
        <f t="shared" si="0"/>
        <v>7.118233865712989E-3</v>
      </c>
      <c r="R21" s="15">
        <f t="shared" si="1"/>
        <v>11.984196683076041</v>
      </c>
      <c r="S21" s="15">
        <f t="shared" si="2"/>
        <v>-34.483106790004904</v>
      </c>
      <c r="T21" s="15">
        <f t="shared" si="3"/>
        <v>1.5845884460675072E-2</v>
      </c>
      <c r="U21" s="16">
        <f t="shared" si="4"/>
        <v>2.7127328347835336E-2</v>
      </c>
      <c r="V21" s="11"/>
      <c r="W21" s="11"/>
      <c r="X21" s="17" t="s">
        <v>24</v>
      </c>
      <c r="Y21" s="17" t="s">
        <v>24</v>
      </c>
      <c r="AB21" s="21"/>
    </row>
    <row r="22" spans="1:28" x14ac:dyDescent="0.25">
      <c r="A22" t="s">
        <v>25</v>
      </c>
      <c r="J22" s="10" t="s">
        <v>26</v>
      </c>
      <c r="K22" s="18">
        <f>'[1]EEA data'!B26</f>
        <v>33.027313698878004</v>
      </c>
      <c r="L22" s="18">
        <f>'[1]EEA data'!C26</f>
        <v>27.5427370958785</v>
      </c>
      <c r="M22" s="18">
        <f>'[1]EEA data'!D26</f>
        <v>24.941251396093698</v>
      </c>
      <c r="N22" s="18">
        <f>'[1]EEA data'!L26</f>
        <v>17.968460759978484</v>
      </c>
      <c r="O22" s="18">
        <f>'[1]EEA data'!M26</f>
        <v>20.296979105934053</v>
      </c>
      <c r="P22" s="18">
        <f>'[1]EEA data'!N26</f>
        <v>18.672005407584756</v>
      </c>
      <c r="Q22" s="15">
        <f t="shared" si="0"/>
        <v>-8.0860623027843062</v>
      </c>
      <c r="R22" s="15">
        <f t="shared" si="1"/>
        <v>-24.482954855208234</v>
      </c>
      <c r="S22" s="15">
        <f t="shared" si="2"/>
        <v>-9.4452693308178493</v>
      </c>
      <c r="T22" s="15">
        <f t="shared" si="3"/>
        <v>-7.3825176551780345</v>
      </c>
      <c r="U22" s="16">
        <f t="shared" si="4"/>
        <v>-0.14476724264937416</v>
      </c>
      <c r="V22" s="11">
        <v>1990</v>
      </c>
      <c r="W22" s="11" t="s">
        <v>24</v>
      </c>
      <c r="X22" s="17">
        <v>3.0853689025339901</v>
      </c>
      <c r="Y22" s="17">
        <v>3.8477865543750154</v>
      </c>
      <c r="Z22" s="20">
        <f>X22+Y22</f>
        <v>6.9331554569090059</v>
      </c>
      <c r="AB22" s="21">
        <f t="shared" si="5"/>
        <v>0.55498345281449468</v>
      </c>
    </row>
    <row r="23" spans="1:28" x14ac:dyDescent="0.25">
      <c r="J23" s="10" t="s">
        <v>27</v>
      </c>
      <c r="K23" s="18">
        <f>'[1]EEA data'!B27</f>
        <v>42.957520700089596</v>
      </c>
      <c r="L23" s="18">
        <f>'[1]EEA data'!C27</f>
        <v>33.010442497656499</v>
      </c>
      <c r="M23" s="18">
        <f>'[1]EEA data'!D27</f>
        <v>30.1917286229171</v>
      </c>
      <c r="N23" s="18">
        <f>'[1]EEA data'!L27</f>
        <v>98.728322006971581</v>
      </c>
      <c r="O23" s="18">
        <f>'[1]EEA data'!M27</f>
        <v>61.829705752921072</v>
      </c>
      <c r="P23" s="18">
        <f>'[1]EEA data'!N27</f>
        <v>55.827057093897551</v>
      </c>
      <c r="Q23" s="15">
        <f t="shared" si="0"/>
        <v>-12.765792077172495</v>
      </c>
      <c r="R23" s="15">
        <f t="shared" si="1"/>
        <v>-29.717245942328951</v>
      </c>
      <c r="S23" s="15">
        <f t="shared" si="2"/>
        <v>-8.5388551666325174</v>
      </c>
      <c r="T23" s="15">
        <f t="shared" si="3"/>
        <v>-55.667056990246529</v>
      </c>
      <c r="U23" s="16">
        <f t="shared" si="4"/>
        <v>-0.39289074989192452</v>
      </c>
      <c r="V23" s="10">
        <v>2009</v>
      </c>
      <c r="W23" s="11"/>
      <c r="X23" s="17">
        <v>1.8882386203616799</v>
      </c>
      <c r="Y23" s="17">
        <v>2.6442370203551628</v>
      </c>
      <c r="Z23" s="20">
        <f>X23+Y23</f>
        <v>4.5324756407168429</v>
      </c>
      <c r="AA23" s="21">
        <f>Z23/Z22-1</f>
        <v>-0.34626077997426774</v>
      </c>
      <c r="AB23" s="21">
        <f t="shared" si="5"/>
        <v>0.58339795510449965</v>
      </c>
    </row>
    <row r="24" spans="1:28" x14ac:dyDescent="0.25">
      <c r="J24" s="10" t="s">
        <v>28</v>
      </c>
      <c r="K24" s="18">
        <f>'[1]EEA data'!B28</f>
        <v>9.1534178400589497</v>
      </c>
      <c r="L24" s="18">
        <f>'[1]EEA data'!C28</f>
        <v>9.6110433905443209</v>
      </c>
      <c r="M24" s="18">
        <f>'[1]EEA data'!D28</f>
        <v>8.2786461686268105</v>
      </c>
      <c r="N24" s="18">
        <f>'[1]EEA data'!L28</f>
        <v>6.6041857448212093</v>
      </c>
      <c r="O24" s="18">
        <f>'[1]EEA data'!M28</f>
        <v>5.813072722029978</v>
      </c>
      <c r="P24" s="18">
        <f>'[1]EEA data'!N28</f>
        <v>5.5366566838494595</v>
      </c>
      <c r="Q24" s="15">
        <f t="shared" si="0"/>
        <v>-0.87477167143213919</v>
      </c>
      <c r="R24" s="15">
        <f t="shared" si="1"/>
        <v>-9.556776350837989</v>
      </c>
      <c r="S24" s="22">
        <f t="shared" si="2"/>
        <v>-13.863190163394426</v>
      </c>
      <c r="T24" s="15">
        <f t="shared" si="3"/>
        <v>-1.942300732403889</v>
      </c>
      <c r="U24" s="16">
        <f t="shared" si="4"/>
        <v>-0.1232611749585818</v>
      </c>
      <c r="V24" s="11"/>
      <c r="W24" s="11"/>
      <c r="X24" s="17" t="s">
        <v>22</v>
      </c>
      <c r="Y24" s="17" t="s">
        <v>22</v>
      </c>
      <c r="AB24" s="21"/>
    </row>
    <row r="25" spans="1:28" x14ac:dyDescent="0.25">
      <c r="J25" s="10" t="s">
        <v>29</v>
      </c>
      <c r="K25" s="18">
        <f>'[1]EEA data'!B29</f>
        <v>31.957758492</v>
      </c>
      <c r="L25" s="18">
        <f>'[1]EEA data'!C29</f>
        <v>17.2239400525207</v>
      </c>
      <c r="M25" s="18">
        <f>'[1]EEA data'!D29</f>
        <v>11.847523998561201</v>
      </c>
      <c r="N25" s="18">
        <f>'[1]EEA data'!L29</f>
        <v>69.79666728227015</v>
      </c>
      <c r="O25" s="18">
        <f>'[1]EEA data'!M29</f>
        <v>26.087675033058389</v>
      </c>
      <c r="P25" s="18">
        <f>'[1]EEA data'!N29</f>
        <v>18.927387330806926</v>
      </c>
      <c r="Q25" s="15">
        <f t="shared" si="0"/>
        <v>-20.110234493438799</v>
      </c>
      <c r="R25" s="15">
        <f t="shared" si="1"/>
        <v>-62.927550123620222</v>
      </c>
      <c r="S25" s="15">
        <f t="shared" si="2"/>
        <v>-31.214786149773367</v>
      </c>
      <c r="T25" s="15">
        <f t="shared" si="3"/>
        <v>-70.979514444902023</v>
      </c>
      <c r="U25" s="16">
        <f t="shared" si="4"/>
        <v>-0.69755702422577148</v>
      </c>
      <c r="V25" s="11">
        <v>1990</v>
      </c>
      <c r="W25" s="11" t="s">
        <v>22</v>
      </c>
      <c r="X25" s="17">
        <v>3.9432430485807499</v>
      </c>
      <c r="Y25" s="17">
        <v>4.1102933992063884</v>
      </c>
      <c r="Z25" s="20">
        <f>X25+Y25</f>
        <v>8.0535364477871383</v>
      </c>
      <c r="AB25" s="21">
        <f t="shared" si="5"/>
        <v>0.5103712419822436</v>
      </c>
    </row>
    <row r="26" spans="1:28" x14ac:dyDescent="0.25">
      <c r="J26" s="10" t="s">
        <v>30</v>
      </c>
      <c r="K26" s="18">
        <f>'[1]EEA data'!B30</f>
        <v>19.712348185517701</v>
      </c>
      <c r="L26" s="18">
        <f>'[1]EEA data'!C30</f>
        <v>7.0305417435607795</v>
      </c>
      <c r="M26" s="18">
        <f>'[1]EEA data'!D30</f>
        <v>6.3112578893304603</v>
      </c>
      <c r="N26" s="18">
        <f>'[1]EEA data'!L30</f>
        <v>9.5093117272606982</v>
      </c>
      <c r="O26" s="18">
        <f>'[1]EEA data'!M30</f>
        <v>3.8648200270969051</v>
      </c>
      <c r="P26" s="18">
        <f>'[1]EEA data'!N30</f>
        <v>3.1193458264948055</v>
      </c>
      <c r="Q26" s="15">
        <f t="shared" si="0"/>
        <v>-13.401090296187242</v>
      </c>
      <c r="R26" s="15">
        <f t="shared" si="1"/>
        <v>-67.983226402386578</v>
      </c>
      <c r="S26" s="15">
        <f t="shared" si="2"/>
        <v>-10.230845366775696</v>
      </c>
      <c r="T26" s="15">
        <f t="shared" si="3"/>
        <v>-19.791056196953136</v>
      </c>
      <c r="U26" s="16">
        <f t="shared" si="4"/>
        <v>-0.67727351067755959</v>
      </c>
      <c r="V26" s="10">
        <v>2009</v>
      </c>
      <c r="W26" s="11"/>
      <c r="X26" s="17">
        <v>4.5252070980370895</v>
      </c>
      <c r="Y26" s="17">
        <v>4.1529028785365716</v>
      </c>
      <c r="Z26" s="20">
        <f>X26+Y26</f>
        <v>8.678109976573662</v>
      </c>
      <c r="AA26" s="23">
        <f>Z26/Z25-1</f>
        <v>7.7552704061845557E-2</v>
      </c>
      <c r="AB26" s="21">
        <f t="shared" si="5"/>
        <v>0.47854923361736917</v>
      </c>
    </row>
    <row r="27" spans="1:28" x14ac:dyDescent="0.25">
      <c r="J27" s="10" t="s">
        <v>24</v>
      </c>
      <c r="K27" s="18">
        <f>'[1]EEA data'!B31</f>
        <v>3.0853689025339901</v>
      </c>
      <c r="L27" s="18">
        <f>'[1]EEA data'!C31</f>
        <v>2.2687608773099899</v>
      </c>
      <c r="M27" s="18">
        <f>'[1]EEA data'!D31</f>
        <v>1.8882386203616799</v>
      </c>
      <c r="N27" s="18">
        <f>'[1]EEA data'!L31</f>
        <v>3.8477865543750154</v>
      </c>
      <c r="O27" s="18">
        <f>'[1]EEA data'!M31</f>
        <v>3.1094977628652272</v>
      </c>
      <c r="P27" s="18">
        <f>'[1]EEA data'!N31</f>
        <v>2.6442370203551628</v>
      </c>
      <c r="Q27" s="15">
        <f t="shared" si="0"/>
        <v>-1.1971302821723102</v>
      </c>
      <c r="R27" s="15">
        <f t="shared" si="1"/>
        <v>-38.800231673726799</v>
      </c>
      <c r="S27" s="15">
        <f t="shared" si="2"/>
        <v>-16.772250471785515</v>
      </c>
      <c r="T27" s="15">
        <f t="shared" si="3"/>
        <v>-2.4006798161921625</v>
      </c>
      <c r="U27" s="16">
        <f t="shared" si="4"/>
        <v>-0.34626077997426769</v>
      </c>
      <c r="V27" s="11"/>
      <c r="W27" s="17"/>
      <c r="X27" s="17" t="s">
        <v>12</v>
      </c>
      <c r="Y27" s="17" t="s">
        <v>12</v>
      </c>
      <c r="AB27" s="21"/>
    </row>
    <row r="28" spans="1:28" x14ac:dyDescent="0.25">
      <c r="J28" s="10" t="s">
        <v>31</v>
      </c>
      <c r="K28" s="18">
        <f>'[1]EEA data'!B32</f>
        <v>46.279343597800001</v>
      </c>
      <c r="L28" s="18">
        <f>'[1]EEA data'!C32</f>
        <v>65.868486228409992</v>
      </c>
      <c r="M28" s="18">
        <f>'[1]EEA data'!D32</f>
        <v>57.7592170717</v>
      </c>
      <c r="N28" s="18">
        <f>'[1]EEA data'!L32</f>
        <v>32.514481689175369</v>
      </c>
      <c r="O28" s="18">
        <f>'[1]EEA data'!M32</f>
        <v>38.640502582578542</v>
      </c>
      <c r="P28" s="18">
        <f>'[1]EEA data'!N32</f>
        <v>30.703580453529469</v>
      </c>
      <c r="Q28" s="15">
        <f t="shared" si="0"/>
        <v>11.4798734739</v>
      </c>
      <c r="R28" s="15">
        <f t="shared" si="1"/>
        <v>24.805609979407148</v>
      </c>
      <c r="S28" s="15">
        <f t="shared" si="2"/>
        <v>-12.311303357708487</v>
      </c>
      <c r="T28" s="15">
        <f t="shared" si="3"/>
        <v>9.6689722382540921</v>
      </c>
      <c r="U28" s="16">
        <f t="shared" si="4"/>
        <v>0.12271230902978353</v>
      </c>
      <c r="V28" s="11">
        <v>1990</v>
      </c>
      <c r="W28" s="11" t="s">
        <v>12</v>
      </c>
      <c r="X28" s="17">
        <v>5.41169305700992</v>
      </c>
      <c r="Y28" s="17">
        <v>7.3020380639273386</v>
      </c>
      <c r="Z28" s="20">
        <f>X28+Y28</f>
        <v>12.713731120937258</v>
      </c>
      <c r="AB28" s="21">
        <f t="shared" si="5"/>
        <v>0.57434265318873845</v>
      </c>
    </row>
    <row r="29" spans="1:28" x14ac:dyDescent="0.25">
      <c r="J29" s="10" t="s">
        <v>32</v>
      </c>
      <c r="K29" s="18">
        <f>'[1]EEA data'!B33</f>
        <v>11.6982512298408</v>
      </c>
      <c r="L29" s="18">
        <f>'[1]EEA data'!C33</f>
        <v>9.9015044618607693</v>
      </c>
      <c r="M29" s="18">
        <f>'[1]EEA data'!D33</f>
        <v>8.2368919858296898</v>
      </c>
      <c r="N29" s="18">
        <f>'[1]EEA data'!L33</f>
        <v>3.3258083487037711</v>
      </c>
      <c r="O29" s="18">
        <f>'[1]EEA data'!M33</f>
        <v>3.0537897317385876</v>
      </c>
      <c r="P29" s="18">
        <f>'[1]EEA data'!N33</f>
        <v>3.0503396244216048</v>
      </c>
      <c r="Q29" s="15">
        <f t="shared" si="0"/>
        <v>-3.4613592440111098</v>
      </c>
      <c r="R29" s="15">
        <f t="shared" si="1"/>
        <v>-29.588689591326332</v>
      </c>
      <c r="S29" s="15">
        <f t="shared" si="2"/>
        <v>-16.811712628549909</v>
      </c>
      <c r="T29" s="15">
        <f t="shared" si="3"/>
        <v>-3.7368279682932757</v>
      </c>
      <c r="U29" s="16">
        <f t="shared" si="4"/>
        <v>-0.24872291997761597</v>
      </c>
      <c r="V29" s="10">
        <v>2009</v>
      </c>
      <c r="W29" s="17"/>
      <c r="X29" s="17">
        <v>3.9147718905244799</v>
      </c>
      <c r="Y29" s="17">
        <v>5.7189707536387493</v>
      </c>
      <c r="Z29" s="20">
        <f>X29+Y29</f>
        <v>9.6337426441632292</v>
      </c>
      <c r="AA29" s="21">
        <f>Z29/Z28-1</f>
        <v>-0.24225685186167212</v>
      </c>
      <c r="AB29" s="21">
        <f t="shared" si="5"/>
        <v>0.59363956095543902</v>
      </c>
    </row>
    <row r="30" spans="1:28" x14ac:dyDescent="0.25">
      <c r="J30" s="10" t="s">
        <v>33</v>
      </c>
      <c r="K30" s="18">
        <f>'[1]EEA data'!B34</f>
        <v>99.941848414941191</v>
      </c>
      <c r="L30" s="18">
        <f>'[1]EEA data'!C34</f>
        <v>78.137800762134788</v>
      </c>
      <c r="M30" s="18">
        <f>'[1]EEA data'!D34</f>
        <v>67.392124901502498</v>
      </c>
      <c r="N30" s="18">
        <f>'[1]EEA data'!L34</f>
        <v>62.709543965052468</v>
      </c>
      <c r="O30" s="18">
        <f>'[1]EEA data'!M34</f>
        <v>55.860551202732807</v>
      </c>
      <c r="P30" s="18">
        <f>'[1]EEA data'!N34</f>
        <v>46.002913986417596</v>
      </c>
      <c r="Q30" s="15">
        <f t="shared" si="0"/>
        <v>-32.549723513438693</v>
      </c>
      <c r="R30" s="15">
        <f t="shared" si="1"/>
        <v>-32.568662707035287</v>
      </c>
      <c r="S30" s="15">
        <f t="shared" si="2"/>
        <v>-13.752211805069889</v>
      </c>
      <c r="T30" s="15">
        <f t="shared" si="3"/>
        <v>-49.256353492073565</v>
      </c>
      <c r="U30" s="16">
        <f t="shared" si="4"/>
        <v>-0.30283388768660896</v>
      </c>
      <c r="V30" s="11"/>
      <c r="W30" s="11"/>
      <c r="X30" s="17" t="s">
        <v>20</v>
      </c>
      <c r="Y30" s="17" t="s">
        <v>20</v>
      </c>
      <c r="AB30" s="21"/>
    </row>
    <row r="31" spans="1:28" x14ac:dyDescent="0.25">
      <c r="Q31" s="15"/>
      <c r="R31" s="15"/>
      <c r="S31" s="15"/>
      <c r="T31" s="15"/>
      <c r="U31" s="16" t="e">
        <f t="shared" si="4"/>
        <v>#DIV/0!</v>
      </c>
      <c r="V31" s="11">
        <v>1990</v>
      </c>
      <c r="W31" s="11" t="s">
        <v>20</v>
      </c>
      <c r="X31" s="17">
        <v>14.2556526264739</v>
      </c>
      <c r="Y31" s="17">
        <v>8.8978198003246654</v>
      </c>
      <c r="Z31" s="20">
        <f>X31+Y31</f>
        <v>23.153472426798565</v>
      </c>
      <c r="AB31" s="21">
        <f t="shared" si="5"/>
        <v>0.38429742357029978</v>
      </c>
    </row>
    <row r="32" spans="1:28" x14ac:dyDescent="0.25">
      <c r="J32" s="26" t="s">
        <v>34</v>
      </c>
      <c r="K32">
        <v>1990</v>
      </c>
      <c r="L32" s="10">
        <v>2008</v>
      </c>
      <c r="M32" s="10">
        <v>2009</v>
      </c>
      <c r="N32" t="s">
        <v>35</v>
      </c>
      <c r="O32" t="s">
        <v>36</v>
      </c>
      <c r="P32" t="s">
        <v>37</v>
      </c>
      <c r="Q32" s="15"/>
      <c r="R32" s="15"/>
      <c r="S32" s="15"/>
      <c r="T32" s="15"/>
      <c r="U32" s="16" t="e">
        <f t="shared" si="4"/>
        <v>#VALUE!</v>
      </c>
      <c r="V32" s="10">
        <v>2009</v>
      </c>
      <c r="W32" s="11"/>
      <c r="X32" s="17">
        <v>5.4080778652711698</v>
      </c>
      <c r="Y32" s="27">
        <v>4.0171960792443864</v>
      </c>
      <c r="Z32" s="20">
        <f>X32+Y32</f>
        <v>9.4252739445155562</v>
      </c>
      <c r="AA32" s="21">
        <f>Z32/Z31-1</f>
        <v>-0.59292179718121052</v>
      </c>
      <c r="AB32" s="21">
        <f t="shared" si="5"/>
        <v>0.42621531245592498</v>
      </c>
    </row>
    <row r="33" spans="3:28" x14ac:dyDescent="0.25">
      <c r="J33" s="26" t="s">
        <v>38</v>
      </c>
      <c r="K33" s="27">
        <f>K3+N3</f>
        <v>1505.9641428978262</v>
      </c>
      <c r="L33" s="27">
        <f>L3+O3</f>
        <v>1159.0665576475344</v>
      </c>
      <c r="M33" s="27">
        <f>M3+P3</f>
        <v>975.77065924670899</v>
      </c>
      <c r="N33" s="28">
        <f>((M33/K33)-1)</f>
        <v>-0.35206248844072829</v>
      </c>
      <c r="O33" s="29">
        <f>((M33/K33)^(1/19))-1</f>
        <v>-2.2581194194670529E-2</v>
      </c>
      <c r="P33" s="29">
        <f>M33/L33-1</f>
        <v>-0.15814096023341973</v>
      </c>
      <c r="Q33" s="15"/>
      <c r="R33" s="15"/>
      <c r="S33" s="15"/>
      <c r="T33" s="15"/>
      <c r="U33" s="16">
        <f t="shared" si="4"/>
        <v>0</v>
      </c>
      <c r="V33" s="11"/>
      <c r="W33" s="11"/>
      <c r="X33" s="17" t="s">
        <v>32</v>
      </c>
      <c r="Y33" s="17" t="s">
        <v>32</v>
      </c>
      <c r="AB33" s="21"/>
    </row>
    <row r="34" spans="3:28" x14ac:dyDescent="0.25">
      <c r="J34" s="26" t="s">
        <v>39</v>
      </c>
      <c r="K34" s="27">
        <f>K3</f>
        <v>819.59083743366</v>
      </c>
      <c r="L34" s="27">
        <f>L3</f>
        <v>620.89631014100996</v>
      </c>
      <c r="M34" s="27">
        <f>M3</f>
        <v>524.37392444326099</v>
      </c>
      <c r="N34" s="28">
        <f>((M34/K34)-1)</f>
        <v>-0.36020035791858729</v>
      </c>
      <c r="O34" s="29">
        <f>((M34/K34)^(1/19))-1</f>
        <v>-2.3231177074877207E-2</v>
      </c>
      <c r="P34" s="30">
        <f>M34/L34-1</f>
        <v>-0.15545652973171653</v>
      </c>
      <c r="Q34" s="15"/>
      <c r="R34" s="15"/>
      <c r="S34" s="15"/>
      <c r="T34" s="15"/>
      <c r="U34" s="16">
        <f t="shared" si="4"/>
        <v>0</v>
      </c>
      <c r="V34" s="11">
        <v>1990</v>
      </c>
      <c r="W34" s="11" t="s">
        <v>32</v>
      </c>
      <c r="X34" s="17">
        <v>11.6982512298408</v>
      </c>
      <c r="Y34" s="17">
        <v>3.3258083487037711</v>
      </c>
      <c r="Z34" s="20">
        <f>X34+Y34</f>
        <v>15.02405957854457</v>
      </c>
      <c r="AB34" s="21">
        <f t="shared" si="5"/>
        <v>0.22136549254991394</v>
      </c>
    </row>
    <row r="35" spans="3:28" x14ac:dyDescent="0.25">
      <c r="J35" s="26" t="s">
        <v>40</v>
      </c>
      <c r="K35" s="27">
        <f>N3</f>
        <v>686.37330546416604</v>
      </c>
      <c r="L35" s="27">
        <f>O3</f>
        <v>538.17024750652433</v>
      </c>
      <c r="M35" s="27">
        <f>P3</f>
        <v>451.396734803448</v>
      </c>
      <c r="N35" s="31">
        <f>((M35/K35)-1)</f>
        <v>-0.34234514773533198</v>
      </c>
      <c r="O35" s="29">
        <f>((M35/K35)^(1/19))-1</f>
        <v>-2.1815112519642965E-2</v>
      </c>
      <c r="P35" s="29">
        <f>M35/L35-1</f>
        <v>-0.16123803407029547</v>
      </c>
      <c r="Q35" s="15"/>
      <c r="R35" s="15"/>
      <c r="S35" s="15"/>
      <c r="T35" s="15"/>
      <c r="U35" s="16">
        <f t="shared" si="4"/>
        <v>0</v>
      </c>
      <c r="V35" s="10">
        <v>2009</v>
      </c>
      <c r="W35" s="11"/>
      <c r="X35" s="17">
        <v>8.2368919858296898</v>
      </c>
      <c r="Y35" s="17">
        <v>3.0503396244216048</v>
      </c>
      <c r="Z35" s="20">
        <f>X35+Y35</f>
        <v>11.287231610251295</v>
      </c>
      <c r="AA35" s="21">
        <f>Z35/Z34-1</f>
        <v>-0.24872291997761586</v>
      </c>
      <c r="AB35" s="21">
        <f t="shared" si="5"/>
        <v>0.27024692411301493</v>
      </c>
    </row>
    <row r="36" spans="3:28" x14ac:dyDescent="0.25">
      <c r="P36" s="32">
        <f>+(M33-L33)/(M33-K33)</f>
        <v>0.34571510977196296</v>
      </c>
      <c r="Q36" s="15"/>
      <c r="R36" s="15"/>
      <c r="S36" s="15"/>
      <c r="T36" s="15"/>
      <c r="U36" s="16" t="e">
        <f t="shared" si="4"/>
        <v>#DIV/0!</v>
      </c>
      <c r="V36" s="17"/>
      <c r="W36" s="11"/>
      <c r="X36" s="17" t="s">
        <v>30</v>
      </c>
      <c r="Y36" s="17" t="s">
        <v>30</v>
      </c>
      <c r="Z36" s="20"/>
      <c r="AB36" s="21"/>
    </row>
    <row r="37" spans="3:28" x14ac:dyDescent="0.25">
      <c r="K37" s="21">
        <f>K35/K33</f>
        <v>0.45577001862967587</v>
      </c>
      <c r="L37" s="21">
        <f>L35/L33</f>
        <v>0.46431349775012565</v>
      </c>
      <c r="M37" s="21">
        <f>M35/M33</f>
        <v>0.46260535764820437</v>
      </c>
      <c r="P37" s="32">
        <f>+(M34-L34)/(M34-K34)</f>
        <v>0.32695411899008664</v>
      </c>
      <c r="Q37" s="15"/>
      <c r="R37" s="15"/>
      <c r="S37" s="15"/>
      <c r="T37" s="15"/>
      <c r="U37" s="16">
        <f t="shared" si="4"/>
        <v>0</v>
      </c>
      <c r="V37" s="11">
        <v>1990</v>
      </c>
      <c r="W37" s="11" t="s">
        <v>30</v>
      </c>
      <c r="X37" s="17">
        <v>19.712348185517701</v>
      </c>
      <c r="Y37" s="27">
        <v>9.5093117272606982</v>
      </c>
      <c r="Z37" s="20">
        <f>X37+Y37</f>
        <v>29.221659912778399</v>
      </c>
      <c r="AB37" s="21">
        <f t="shared" si="5"/>
        <v>0.32541997120096355</v>
      </c>
    </row>
    <row r="38" spans="3:28" x14ac:dyDescent="0.25">
      <c r="P38" s="32">
        <f>+(M35-L35)/(M35-K35)</f>
        <v>0.36928580776833425</v>
      </c>
      <c r="Q38" s="15"/>
      <c r="R38" s="15"/>
      <c r="S38" s="15"/>
      <c r="T38" s="15"/>
      <c r="U38" s="16" t="e">
        <f t="shared" si="4"/>
        <v>#DIV/0!</v>
      </c>
      <c r="V38" s="10">
        <v>2009</v>
      </c>
      <c r="W38" s="11"/>
      <c r="X38" s="17">
        <v>6.3112578893304603</v>
      </c>
      <c r="Y38" s="17">
        <v>3.1193458264948055</v>
      </c>
      <c r="Z38" s="20">
        <f>X38+Y38</f>
        <v>9.4306037158252654</v>
      </c>
      <c r="AA38" s="21">
        <f>Z38/Z37-1</f>
        <v>-0.67727351067755959</v>
      </c>
      <c r="AB38" s="21">
        <f t="shared" si="5"/>
        <v>0.33076841318868139</v>
      </c>
    </row>
    <row r="39" spans="3:28" x14ac:dyDescent="0.25">
      <c r="Q39" s="15"/>
      <c r="R39" s="15"/>
      <c r="S39" s="15"/>
      <c r="T39" s="15"/>
      <c r="U39" s="16" t="e">
        <f t="shared" si="4"/>
        <v>#DIV/0!</v>
      </c>
      <c r="V39" s="17"/>
      <c r="W39" s="11"/>
      <c r="X39" s="17" t="s">
        <v>28</v>
      </c>
      <c r="Y39" s="17" t="s">
        <v>28</v>
      </c>
      <c r="Z39" s="20"/>
      <c r="AB39" s="21"/>
    </row>
    <row r="40" spans="3:28" x14ac:dyDescent="0.25">
      <c r="C40" s="33">
        <f t="shared" ref="C40:H55" si="6">+K40-K3</f>
        <v>0</v>
      </c>
      <c r="D40" s="33">
        <f t="shared" si="6"/>
        <v>0</v>
      </c>
      <c r="E40" s="33">
        <f t="shared" si="6"/>
        <v>0</v>
      </c>
      <c r="F40" s="33">
        <f t="shared" si="6"/>
        <v>0</v>
      </c>
      <c r="G40" s="33">
        <f t="shared" si="6"/>
        <v>0</v>
      </c>
      <c r="H40" s="33">
        <f t="shared" si="6"/>
        <v>0</v>
      </c>
      <c r="I40" s="34"/>
      <c r="J40" s="35" t="s">
        <v>4</v>
      </c>
      <c r="K40" s="34">
        <f>+VLOOKUP(J3,'[1]EEA data'!$A$6:$N$34,2,FALSE)</f>
        <v>819.59083743366</v>
      </c>
      <c r="L40" s="34">
        <f>+VLOOKUP(J3,'[1]EEA data'!$A$6:$N$34,3,FALSE)</f>
        <v>620.89631014100996</v>
      </c>
      <c r="M40" s="34">
        <f>+VLOOKUP(J3,'[1]EEA data'!$A$6:$N$34,4,FALSE)</f>
        <v>524.37392444326099</v>
      </c>
      <c r="N40" s="34">
        <f>+VLOOKUP(J3,'[1]EEA data'!$A$6:$N$34,12,FALSE)</f>
        <v>686.37330546416604</v>
      </c>
      <c r="O40" s="34">
        <f>+VLOOKUP(J3,'[1]EEA data'!$A$6:$N$34,13,FALSE)</f>
        <v>538.17024750652433</v>
      </c>
      <c r="P40" s="34">
        <f>+VLOOKUP(J3,'[1]EEA data'!$A$6:$N$34,14,FALSE)</f>
        <v>451.396734803448</v>
      </c>
      <c r="Q40" s="15"/>
      <c r="R40" s="15"/>
      <c r="S40" s="15"/>
      <c r="T40" s="15"/>
      <c r="U40" s="16">
        <f t="shared" si="4"/>
        <v>0</v>
      </c>
      <c r="V40" s="11">
        <v>1990</v>
      </c>
      <c r="W40" s="11" t="s">
        <v>28</v>
      </c>
      <c r="X40" s="17">
        <v>9.1534178400589497</v>
      </c>
      <c r="Y40" s="17">
        <v>6.6041857448212093</v>
      </c>
      <c r="Z40" s="20">
        <f>X40+Y40</f>
        <v>15.757603584880158</v>
      </c>
      <c r="AB40" s="21">
        <f t="shared" si="5"/>
        <v>0.41911104751728251</v>
      </c>
    </row>
    <row r="41" spans="3:28" x14ac:dyDescent="0.25">
      <c r="C41" s="33">
        <f t="shared" si="6"/>
        <v>0</v>
      </c>
      <c r="D41" s="33">
        <f t="shared" si="6"/>
        <v>0</v>
      </c>
      <c r="E41" s="33">
        <f t="shared" si="6"/>
        <v>0</v>
      </c>
      <c r="F41" s="33">
        <f t="shared" si="6"/>
        <v>0</v>
      </c>
      <c r="G41" s="33">
        <f t="shared" si="6"/>
        <v>0</v>
      </c>
      <c r="H41" s="33">
        <f t="shared" si="6"/>
        <v>0</v>
      </c>
      <c r="I41" s="34"/>
      <c r="J41" s="36" t="s">
        <v>7</v>
      </c>
      <c r="K41" s="34">
        <f>+VLOOKUP(J4,'[1]EEA data'!$A$6:$N$34,2,FALSE)</f>
        <v>12.682081173461899</v>
      </c>
      <c r="L41" s="34">
        <f>+VLOOKUP(J4,'[1]EEA data'!$A$6:$N$34,3,FALSE)</f>
        <v>15.814791549387401</v>
      </c>
      <c r="M41" s="34">
        <f>+VLOOKUP(J4,'[1]EEA data'!$A$6:$N$34,4,FALSE)</f>
        <v>14.2700361569681</v>
      </c>
      <c r="N41" s="34">
        <f>+VLOOKUP(J4,'[1]EEA data'!$A$6:$N$34,12,FALSE)</f>
        <v>4.6223719873245734</v>
      </c>
      <c r="O41" s="34">
        <f>+VLOOKUP(J4,'[1]EEA data'!$A$6:$N$34,13,FALSE)</f>
        <v>4.5017000063317472</v>
      </c>
      <c r="P41" s="34">
        <f>+VLOOKUP(J4,'[1]EEA data'!$A$6:$N$34,14,FALSE)</f>
        <v>4.1233279176057751</v>
      </c>
      <c r="Q41" s="15"/>
      <c r="R41" s="15"/>
      <c r="S41" s="15"/>
      <c r="T41" s="15"/>
      <c r="U41" s="16">
        <f t="shared" si="4"/>
        <v>0</v>
      </c>
      <c r="V41" s="10">
        <v>2009</v>
      </c>
      <c r="W41" s="11"/>
      <c r="X41" s="17">
        <v>8.2786461686268105</v>
      </c>
      <c r="Y41" s="17">
        <v>5.5366566838494595</v>
      </c>
      <c r="Z41" s="20">
        <f>X41+Y41</f>
        <v>13.81530285247627</v>
      </c>
      <c r="AA41" s="37">
        <f>Z41/Z40-1</f>
        <v>-0.1232611749585818</v>
      </c>
      <c r="AB41" s="21">
        <f t="shared" si="5"/>
        <v>0.40076259948634158</v>
      </c>
    </row>
    <row r="42" spans="3:28" x14ac:dyDescent="0.25">
      <c r="C42" s="33">
        <f t="shared" si="6"/>
        <v>0</v>
      </c>
      <c r="D42" s="33">
        <f t="shared" si="6"/>
        <v>0</v>
      </c>
      <c r="E42" s="33">
        <f t="shared" si="6"/>
        <v>0</v>
      </c>
      <c r="F42" s="33">
        <f t="shared" si="6"/>
        <v>0</v>
      </c>
      <c r="G42" s="33">
        <f t="shared" si="6"/>
        <v>0</v>
      </c>
      <c r="H42" s="33">
        <f t="shared" si="6"/>
        <v>0</v>
      </c>
      <c r="I42" s="34"/>
      <c r="J42" s="36" t="s">
        <v>8</v>
      </c>
      <c r="K42" s="34">
        <f>+VLOOKUP(J5,'[1]EEA data'!$A$6:$N$34,2,FALSE)</f>
        <v>32.231079871712097</v>
      </c>
      <c r="L42" s="34">
        <f>+VLOOKUP(J5,'[1]EEA data'!$A$6:$N$34,3,FALSE)</f>
        <v>27.493672633149902</v>
      </c>
      <c r="M42" s="34">
        <f>+VLOOKUP(J5,'[1]EEA data'!$A$6:$N$34,4,FALSE)</f>
        <v>19.2390898124006</v>
      </c>
      <c r="N42" s="34">
        <f>+VLOOKUP(J5,'[1]EEA data'!$A$6:$N$34,12,FALSE)</f>
        <v>12.387246115215953</v>
      </c>
      <c r="O42" s="34">
        <f>+VLOOKUP(J5,'[1]EEA data'!$A$6:$N$34,13,FALSE)</f>
        <v>9.6406301989580747</v>
      </c>
      <c r="P42" s="34">
        <f>+VLOOKUP(J5,'[1]EEA data'!$A$6:$N$34,14,FALSE)</f>
        <v>9.0472896085617371</v>
      </c>
      <c r="Q42" s="15"/>
      <c r="R42" s="15"/>
      <c r="S42" s="15"/>
      <c r="T42" s="15"/>
      <c r="U42" s="16">
        <f t="shared" si="4"/>
        <v>0</v>
      </c>
      <c r="V42" s="11"/>
      <c r="W42" s="17"/>
      <c r="X42" s="17" t="s">
        <v>9</v>
      </c>
      <c r="Y42" s="17" t="s">
        <v>9</v>
      </c>
      <c r="AB42" s="21"/>
    </row>
    <row r="43" spans="3:28" x14ac:dyDescent="0.25">
      <c r="C43" s="33">
        <f t="shared" si="6"/>
        <v>0</v>
      </c>
      <c r="D43" s="33">
        <f t="shared" si="6"/>
        <v>0</v>
      </c>
      <c r="E43" s="33">
        <f t="shared" si="6"/>
        <v>0</v>
      </c>
      <c r="F43" s="33">
        <f t="shared" si="6"/>
        <v>0</v>
      </c>
      <c r="G43" s="33">
        <f t="shared" si="6"/>
        <v>0</v>
      </c>
      <c r="H43" s="33">
        <f t="shared" si="6"/>
        <v>0</v>
      </c>
      <c r="I43" s="34"/>
      <c r="J43" s="36" t="s">
        <v>9</v>
      </c>
      <c r="K43" s="34">
        <f>+VLOOKUP(J6,'[1]EEA data'!$A$6:$N$34,2,FALSE)</f>
        <v>20.5882101320408</v>
      </c>
      <c r="L43" s="34">
        <f>+VLOOKUP(J6,'[1]EEA data'!$A$6:$N$34,3,FALSE)</f>
        <v>6.9427414384138499</v>
      </c>
      <c r="M43" s="34">
        <f>+VLOOKUP(J6,'[1]EEA data'!$A$6:$N$34,4,FALSE)</f>
        <v>3.60615320143856</v>
      </c>
      <c r="N43" s="34">
        <f>+VLOOKUP(J6,'[1]EEA data'!$A$6:$N$34,12,FALSE)</f>
        <v>19.645319286466112</v>
      </c>
      <c r="O43" s="34">
        <f>+VLOOKUP(J6,'[1]EEA data'!$A$6:$N$34,13,FALSE)</f>
        <v>11.729591388280364</v>
      </c>
      <c r="P43" s="34">
        <f>+VLOOKUP(J6,'[1]EEA data'!$A$6:$N$34,14,FALSE)</f>
        <v>8.9440599700780794</v>
      </c>
      <c r="Q43" s="15"/>
      <c r="R43" s="15"/>
      <c r="S43" s="15"/>
      <c r="T43" s="15"/>
      <c r="U43" s="16">
        <f t="shared" si="4"/>
        <v>0</v>
      </c>
      <c r="V43" s="11">
        <v>1990</v>
      </c>
      <c r="W43" s="11" t="s">
        <v>9</v>
      </c>
      <c r="X43" s="17">
        <v>20.5882101320408</v>
      </c>
      <c r="Y43" s="17">
        <v>19.645319286466112</v>
      </c>
      <c r="Z43" s="20">
        <f>X43+Y43</f>
        <v>40.233529418506912</v>
      </c>
      <c r="AB43" s="21">
        <f t="shared" si="5"/>
        <v>0.48828227526639795</v>
      </c>
    </row>
    <row r="44" spans="3:28" x14ac:dyDescent="0.25">
      <c r="C44" s="33">
        <f t="shared" si="6"/>
        <v>0</v>
      </c>
      <c r="D44" s="33">
        <f t="shared" si="6"/>
        <v>0</v>
      </c>
      <c r="E44" s="33">
        <f t="shared" si="6"/>
        <v>0</v>
      </c>
      <c r="F44" s="33">
        <f t="shared" si="6"/>
        <v>0</v>
      </c>
      <c r="G44" s="33">
        <f t="shared" si="6"/>
        <v>0</v>
      </c>
      <c r="H44" s="33">
        <f t="shared" si="6"/>
        <v>0</v>
      </c>
      <c r="I44" s="34"/>
      <c r="J44" s="36" t="s">
        <v>10</v>
      </c>
      <c r="K44" s="34">
        <f>+VLOOKUP(J7,'[1]EEA data'!$A$6:$N$34,2,FALSE)</f>
        <v>0.67976405713249599</v>
      </c>
      <c r="L44" s="34">
        <f>+VLOOKUP(J7,'[1]EEA data'!$A$6:$N$34,3,FALSE)</f>
        <v>1.06758580392766</v>
      </c>
      <c r="M44" s="34">
        <f>+VLOOKUP(J7,'[1]EEA data'!$A$6:$N$34,4,FALSE)</f>
        <v>0.67098811589904594</v>
      </c>
      <c r="N44" s="34">
        <f>+VLOOKUP(J7,'[1]EEA data'!$A$6:$N$34,12,FALSE)</f>
        <v>0.32850411819198527</v>
      </c>
      <c r="O44" s="34">
        <f>+VLOOKUP(J7,'[1]EEA data'!$A$6:$N$34,13,FALSE)</f>
        <v>0.69564931385940532</v>
      </c>
      <c r="P44" s="34">
        <f>+VLOOKUP(J7,'[1]EEA data'!$A$6:$N$34,14,FALSE)</f>
        <v>0.70728104870663833</v>
      </c>
      <c r="Q44" s="15"/>
      <c r="R44" s="15"/>
      <c r="S44" s="15"/>
      <c r="T44" s="15"/>
      <c r="U44" s="16">
        <f t="shared" si="4"/>
        <v>0</v>
      </c>
      <c r="V44" s="10">
        <v>2009</v>
      </c>
      <c r="W44" s="17"/>
      <c r="X44" s="17">
        <v>3.60615320143856</v>
      </c>
      <c r="Y44" s="17">
        <v>8.9440599700780794</v>
      </c>
      <c r="Z44" s="20">
        <f>X44+Y44</f>
        <v>12.550213171516639</v>
      </c>
      <c r="AA44" s="21">
        <f>Z44/Z43-1</f>
        <v>-0.68806581592755567</v>
      </c>
      <c r="AB44" s="21">
        <f t="shared" si="5"/>
        <v>0.71266199608283054</v>
      </c>
    </row>
    <row r="45" spans="3:28" x14ac:dyDescent="0.25">
      <c r="C45" s="33">
        <f t="shared" si="6"/>
        <v>0</v>
      </c>
      <c r="D45" s="33">
        <f t="shared" si="6"/>
        <v>0</v>
      </c>
      <c r="E45" s="33">
        <f t="shared" si="6"/>
        <v>0</v>
      </c>
      <c r="F45" s="33">
        <f t="shared" si="6"/>
        <v>0</v>
      </c>
      <c r="G45" s="33">
        <f t="shared" si="6"/>
        <v>0</v>
      </c>
      <c r="H45" s="33">
        <f t="shared" si="6"/>
        <v>0</v>
      </c>
      <c r="I45" s="34"/>
      <c r="J45" s="36" t="s">
        <v>11</v>
      </c>
      <c r="K45" s="34">
        <f>+VLOOKUP(J8,'[1]EEA data'!$A$6:$N$34,2,FALSE)</f>
        <v>46.616293647466698</v>
      </c>
      <c r="L45" s="34">
        <f>+VLOOKUP(J8,'[1]EEA data'!$A$6:$N$34,3,FALSE)</f>
        <v>15.993666956456099</v>
      </c>
      <c r="M45" s="34">
        <f>+VLOOKUP(J8,'[1]EEA data'!$A$6:$N$34,4,FALSE)</f>
        <v>15.613555044084</v>
      </c>
      <c r="N45" s="34">
        <f>+VLOOKUP(J8,'[1]EEA data'!$A$6:$N$34,12,FALSE)</f>
        <v>30.191262185866879</v>
      </c>
      <c r="O45" s="34">
        <f>+VLOOKUP(J8,'[1]EEA data'!$A$6:$N$34,13,FALSE)</f>
        <v>24.871128108367465</v>
      </c>
      <c r="P45" s="34">
        <f>+VLOOKUP(J8,'[1]EEA data'!$A$6:$N$34,14,FALSE)</f>
        <v>23.536763571375481</v>
      </c>
      <c r="Q45" s="15"/>
      <c r="R45" s="15"/>
      <c r="S45" s="15"/>
      <c r="T45" s="15"/>
      <c r="U45" s="16">
        <f t="shared" si="4"/>
        <v>0</v>
      </c>
      <c r="V45" s="17"/>
      <c r="W45" s="11"/>
      <c r="X45" s="11" t="s">
        <v>7</v>
      </c>
      <c r="Y45" s="11" t="s">
        <v>7</v>
      </c>
      <c r="Z45" s="9"/>
      <c r="AB45" s="21"/>
    </row>
    <row r="46" spans="3:28" x14ac:dyDescent="0.25">
      <c r="C46" s="33">
        <f t="shared" si="6"/>
        <v>0</v>
      </c>
      <c r="D46" s="33">
        <f t="shared" si="6"/>
        <v>0</v>
      </c>
      <c r="E46" s="33">
        <f t="shared" si="6"/>
        <v>0</v>
      </c>
      <c r="F46" s="33">
        <f t="shared" si="6"/>
        <v>0</v>
      </c>
      <c r="G46" s="33">
        <f t="shared" si="6"/>
        <v>0</v>
      </c>
      <c r="H46" s="33">
        <f t="shared" si="6"/>
        <v>0</v>
      </c>
      <c r="I46" s="34"/>
      <c r="J46" s="36" t="s">
        <v>12</v>
      </c>
      <c r="K46" s="34">
        <f>+VLOOKUP(J9,'[1]EEA data'!$A$6:$N$34,2,FALSE)</f>
        <v>5.41169305700992</v>
      </c>
      <c r="L46" s="34">
        <f>+VLOOKUP(J9,'[1]EEA data'!$A$6:$N$34,3,FALSE)</f>
        <v>4.9047406094128103</v>
      </c>
      <c r="M46" s="34">
        <f>+VLOOKUP(J9,'[1]EEA data'!$A$6:$N$34,4,FALSE)</f>
        <v>3.9147718905244799</v>
      </c>
      <c r="N46" s="34">
        <f>+VLOOKUP(J9,'[1]EEA data'!$A$6:$N$34,12,FALSE)</f>
        <v>7.3020380639273386</v>
      </c>
      <c r="O46" s="34">
        <f>+VLOOKUP(J9,'[1]EEA data'!$A$6:$N$34,13,FALSE)</f>
        <v>6.1785049514559116</v>
      </c>
      <c r="P46" s="34">
        <f>+VLOOKUP(J9,'[1]EEA data'!$A$6:$N$34,14,FALSE)</f>
        <v>5.7189707536387493</v>
      </c>
      <c r="Q46" s="15"/>
      <c r="R46" s="15"/>
      <c r="S46" s="15"/>
      <c r="T46" s="15"/>
      <c r="U46" s="16">
        <f t="shared" si="4"/>
        <v>0</v>
      </c>
      <c r="V46" s="11">
        <v>1990</v>
      </c>
      <c r="W46" s="38" t="s">
        <v>7</v>
      </c>
      <c r="X46" s="17">
        <v>12.682081173461899</v>
      </c>
      <c r="Y46" s="17">
        <v>4.6223719873245734</v>
      </c>
      <c r="Z46" s="20">
        <f>X46+Y46</f>
        <v>17.304453160786473</v>
      </c>
      <c r="AB46" s="21">
        <f t="shared" si="5"/>
        <v>0.26712037325740551</v>
      </c>
    </row>
    <row r="47" spans="3:28" x14ac:dyDescent="0.25">
      <c r="C47" s="33">
        <f t="shared" si="6"/>
        <v>0</v>
      </c>
      <c r="D47" s="33">
        <f t="shared" si="6"/>
        <v>0</v>
      </c>
      <c r="E47" s="33">
        <f t="shared" si="6"/>
        <v>0</v>
      </c>
      <c r="F47" s="33">
        <f t="shared" si="6"/>
        <v>0</v>
      </c>
      <c r="G47" s="33">
        <f t="shared" si="6"/>
        <v>0</v>
      </c>
      <c r="H47" s="33">
        <f t="shared" si="6"/>
        <v>0</v>
      </c>
      <c r="I47" s="34"/>
      <c r="J47" s="36" t="s">
        <v>14</v>
      </c>
      <c r="K47" s="34">
        <f>+VLOOKUP(J10,'[1]EEA data'!$A$6:$N$34,2,FALSE)</f>
        <v>2.2583106747166699</v>
      </c>
      <c r="L47" s="34">
        <f>+VLOOKUP(J10,'[1]EEA data'!$A$6:$N$34,3,FALSE)</f>
        <v>1.0576933070499999</v>
      </c>
      <c r="M47" s="34">
        <f>+VLOOKUP(J10,'[1]EEA data'!$A$6:$N$34,4,FALSE)</f>
        <v>0.60717722610000002</v>
      </c>
      <c r="N47" s="34">
        <f>+VLOOKUP(J10,'[1]EEA data'!$A$6:$N$34,12,FALSE)</f>
        <v>12.251277647326006</v>
      </c>
      <c r="O47" s="34">
        <f>+VLOOKUP(J10,'[1]EEA data'!$A$6:$N$34,13,FALSE)</f>
        <v>4.0154738597277673</v>
      </c>
      <c r="P47" s="34">
        <f>+VLOOKUP(J10,'[1]EEA data'!$A$6:$N$34,14,FALSE)</f>
        <v>3.0015270513429466</v>
      </c>
      <c r="Q47" s="15"/>
      <c r="R47" s="15"/>
      <c r="S47" s="15"/>
      <c r="T47" s="15"/>
      <c r="U47" s="16">
        <f t="shared" si="4"/>
        <v>0</v>
      </c>
      <c r="V47" s="10">
        <v>2009</v>
      </c>
      <c r="W47" s="38"/>
      <c r="X47" s="17">
        <v>14.2700361569681</v>
      </c>
      <c r="Y47" s="17">
        <v>4.1233279176057751</v>
      </c>
      <c r="Z47" s="20">
        <f>X47+Y47</f>
        <v>18.393364074573874</v>
      </c>
      <c r="AA47" s="23">
        <f>Z47/Z46-1</f>
        <v>6.2926629560012826E-2</v>
      </c>
      <c r="AB47" s="21">
        <f t="shared" si="5"/>
        <v>0.22417475677033277</v>
      </c>
    </row>
    <row r="48" spans="3:28" x14ac:dyDescent="0.25">
      <c r="C48" s="33">
        <f t="shared" si="6"/>
        <v>0</v>
      </c>
      <c r="D48" s="33">
        <f t="shared" si="6"/>
        <v>0</v>
      </c>
      <c r="E48" s="33">
        <f t="shared" si="6"/>
        <v>0</v>
      </c>
      <c r="F48" s="33">
        <f t="shared" si="6"/>
        <v>0</v>
      </c>
      <c r="G48" s="33">
        <f t="shared" si="6"/>
        <v>0</v>
      </c>
      <c r="H48" s="33">
        <f t="shared" si="6"/>
        <v>0</v>
      </c>
      <c r="I48" s="34"/>
      <c r="J48" s="36" t="s">
        <v>15</v>
      </c>
      <c r="K48" s="34">
        <f>+VLOOKUP(J11,'[1]EEA data'!$A$6:$N$34,2,FALSE)</f>
        <v>13.1715640655296</v>
      </c>
      <c r="L48" s="34">
        <f>+VLOOKUP(J11,'[1]EEA data'!$A$6:$N$34,3,FALSE)</f>
        <v>10.6352713477209</v>
      </c>
      <c r="M48" s="34">
        <f>+VLOOKUP(J11,'[1]EEA data'!$A$6:$N$34,4,FALSE)</f>
        <v>8.1891971029129902</v>
      </c>
      <c r="N48" s="34">
        <f>+VLOOKUP(J11,'[1]EEA data'!$A$6:$N$34,12,FALSE)</f>
        <v>9.1452539652451375</v>
      </c>
      <c r="O48" s="34">
        <f>+VLOOKUP(J11,'[1]EEA data'!$A$6:$N$34,13,FALSE)</f>
        <v>11.191308353467306</v>
      </c>
      <c r="P48" s="34">
        <f>+VLOOKUP(J11,'[1]EEA data'!$A$6:$N$34,14,FALSE)</f>
        <v>10.702457132875436</v>
      </c>
      <c r="Q48" s="15"/>
      <c r="R48" s="15"/>
      <c r="S48" s="15"/>
      <c r="T48" s="15"/>
      <c r="U48" s="16">
        <f t="shared" si="4"/>
        <v>0</v>
      </c>
      <c r="V48" s="17"/>
      <c r="W48" s="11"/>
      <c r="X48" s="17" t="s">
        <v>19</v>
      </c>
      <c r="Y48" s="17" t="s">
        <v>19</v>
      </c>
      <c r="AB48" s="21"/>
    </row>
    <row r="49" spans="3:28" x14ac:dyDescent="0.25">
      <c r="C49" s="33">
        <f t="shared" si="6"/>
        <v>0</v>
      </c>
      <c r="D49" s="33">
        <f t="shared" si="6"/>
        <v>0</v>
      </c>
      <c r="E49" s="33">
        <f t="shared" si="6"/>
        <v>0</v>
      </c>
      <c r="F49" s="33">
        <f t="shared" si="6"/>
        <v>0</v>
      </c>
      <c r="G49" s="33">
        <f t="shared" si="6"/>
        <v>0</v>
      </c>
      <c r="H49" s="33">
        <f t="shared" si="6"/>
        <v>0</v>
      </c>
      <c r="I49" s="34"/>
      <c r="J49" s="36" t="s">
        <v>16</v>
      </c>
      <c r="K49" s="34">
        <f>+VLOOKUP(J12,'[1]EEA data'!$A$6:$N$34,2,FALSE)</f>
        <v>82.224483862161094</v>
      </c>
      <c r="L49" s="34">
        <f>+VLOOKUP(J12,'[1]EEA data'!$A$6:$N$34,3,FALSE)</f>
        <v>70.690082435764708</v>
      </c>
      <c r="M49" s="34">
        <f>+VLOOKUP(J12,'[1]EEA data'!$A$6:$N$34,4,FALSE)</f>
        <v>62.747526757334498</v>
      </c>
      <c r="N49" s="34">
        <f>+VLOOKUP(J12,'[1]EEA data'!$A$6:$N$34,12,FALSE)</f>
        <v>19.111599651691389</v>
      </c>
      <c r="O49" s="34">
        <f>+VLOOKUP(J12,'[1]EEA data'!$A$6:$N$34,13,FALSE)</f>
        <v>13.617505028785519</v>
      </c>
      <c r="P49" s="34">
        <f>+VLOOKUP(J12,'[1]EEA data'!$A$6:$N$34,14,FALSE)</f>
        <v>11.967744318704321</v>
      </c>
      <c r="Q49" s="15"/>
      <c r="R49" s="15"/>
      <c r="S49" s="15"/>
      <c r="T49" s="15"/>
      <c r="U49" s="16">
        <f t="shared" si="4"/>
        <v>0</v>
      </c>
      <c r="V49" s="11">
        <v>1990</v>
      </c>
      <c r="W49" s="11" t="s">
        <v>19</v>
      </c>
      <c r="X49" s="17">
        <v>9.5660286145628515</v>
      </c>
      <c r="Y49" s="15">
        <v>17.266417432102308</v>
      </c>
      <c r="Z49" s="20">
        <f>X49+Y49</f>
        <v>26.832446046665162</v>
      </c>
      <c r="AB49" s="21">
        <f t="shared" si="5"/>
        <v>0.64349025064929721</v>
      </c>
    </row>
    <row r="50" spans="3:28" x14ac:dyDescent="0.25">
      <c r="C50" s="33">
        <f t="shared" si="6"/>
        <v>0</v>
      </c>
      <c r="D50" s="33">
        <f t="shared" si="6"/>
        <v>0</v>
      </c>
      <c r="E50" s="33">
        <f t="shared" si="6"/>
        <v>0</v>
      </c>
      <c r="F50" s="33">
        <f t="shared" si="6"/>
        <v>0</v>
      </c>
      <c r="G50" s="33">
        <f t="shared" si="6"/>
        <v>0</v>
      </c>
      <c r="H50" s="33">
        <f t="shared" si="6"/>
        <v>0</v>
      </c>
      <c r="I50" s="34"/>
      <c r="J50" s="36" t="s">
        <v>18</v>
      </c>
      <c r="K50" s="34">
        <f>+VLOOKUP(J13,'[1]EEA data'!$A$6:$N$34,2,FALSE)</f>
        <v>175.63482854040902</v>
      </c>
      <c r="L50" s="34">
        <f>+VLOOKUP(J13,'[1]EEA data'!$A$6:$N$34,3,FALSE)</f>
        <v>117.527644128156</v>
      </c>
      <c r="M50" s="34">
        <f>+VLOOKUP(J13,'[1]EEA data'!$A$6:$N$34,4,FALSE)</f>
        <v>101.803553344043</v>
      </c>
      <c r="N50" s="34">
        <f>+VLOOKUP(J13,'[1]EEA data'!$A$6:$N$34,12,FALSE)</f>
        <v>156.41122209889971</v>
      </c>
      <c r="O50" s="34">
        <f>+VLOOKUP(J13,'[1]EEA data'!$A$6:$N$34,13,FALSE)</f>
        <v>146.24176826871951</v>
      </c>
      <c r="P50" s="34">
        <f>+VLOOKUP(J13,'[1]EEA data'!$A$6:$N$34,14,FALSE)</f>
        <v>125.2062524258364</v>
      </c>
      <c r="Q50" s="15"/>
      <c r="R50" s="15"/>
      <c r="S50" s="15"/>
      <c r="T50" s="15"/>
      <c r="U50" s="16">
        <f t="shared" si="4"/>
        <v>0</v>
      </c>
      <c r="V50" s="10">
        <v>2009</v>
      </c>
      <c r="W50" s="11"/>
      <c r="X50" s="17">
        <v>7.4119329592561396</v>
      </c>
      <c r="Y50" s="15">
        <v>13.813937454392237</v>
      </c>
      <c r="Z50" s="20">
        <f>X50+Y50</f>
        <v>21.225870413648376</v>
      </c>
      <c r="AA50" s="39">
        <f>Z50/Z49-1</f>
        <v>-0.20894761600437806</v>
      </c>
      <c r="AB50" s="21">
        <f t="shared" si="5"/>
        <v>0.65080664232783514</v>
      </c>
    </row>
    <row r="51" spans="3:28" x14ac:dyDescent="0.25">
      <c r="C51" s="33">
        <f t="shared" si="6"/>
        <v>0</v>
      </c>
      <c r="D51" s="33">
        <f t="shared" si="6"/>
        <v>0</v>
      </c>
      <c r="E51" s="33">
        <f t="shared" si="6"/>
        <v>0</v>
      </c>
      <c r="F51" s="33">
        <f t="shared" si="6"/>
        <v>0</v>
      </c>
      <c r="G51" s="33">
        <f t="shared" si="6"/>
        <v>0</v>
      </c>
      <c r="H51" s="33">
        <f t="shared" si="6"/>
        <v>0</v>
      </c>
      <c r="I51" s="34"/>
      <c r="J51" s="36" t="s">
        <v>19</v>
      </c>
      <c r="K51" s="34">
        <f>+VLOOKUP(J14,'[1]EEA data'!$A$6:$N$34,2,FALSE)</f>
        <v>9.5660286145628515</v>
      </c>
      <c r="L51" s="34">
        <f>+VLOOKUP(J14,'[1]EEA data'!$A$6:$N$34,3,FALSE)</f>
        <v>9.2554182753705607</v>
      </c>
      <c r="M51" s="34">
        <f>+VLOOKUP(J14,'[1]EEA data'!$A$6:$N$34,4,FALSE)</f>
        <v>7.4119329592561396</v>
      </c>
      <c r="N51" s="34">
        <f>+VLOOKUP(J14,'[1]EEA data'!$A$6:$N$34,12,FALSE)</f>
        <v>17.266417432102308</v>
      </c>
      <c r="O51" s="34">
        <f>+VLOOKUP(J14,'[1]EEA data'!$A$6:$N$34,13,FALSE)</f>
        <v>14.556916826361881</v>
      </c>
      <c r="P51" s="34">
        <f>+VLOOKUP(J14,'[1]EEA data'!$A$6:$N$34,14,FALSE)</f>
        <v>13.813937454392237</v>
      </c>
      <c r="Q51" s="15"/>
      <c r="R51" s="15"/>
      <c r="S51" s="15"/>
      <c r="T51" s="15"/>
      <c r="U51" s="16">
        <f t="shared" si="4"/>
        <v>0</v>
      </c>
      <c r="V51" s="11"/>
      <c r="W51" s="11"/>
      <c r="X51" s="17" t="s">
        <v>15</v>
      </c>
      <c r="Y51" s="17" t="s">
        <v>15</v>
      </c>
      <c r="AB51" s="21"/>
    </row>
    <row r="52" spans="3:28" x14ac:dyDescent="0.25">
      <c r="C52" s="33">
        <f t="shared" si="6"/>
        <v>0</v>
      </c>
      <c r="D52" s="33">
        <f t="shared" si="6"/>
        <v>0</v>
      </c>
      <c r="E52" s="33">
        <f t="shared" si="6"/>
        <v>0</v>
      </c>
      <c r="F52" s="33">
        <f t="shared" si="6"/>
        <v>0</v>
      </c>
      <c r="G52" s="33">
        <f t="shared" si="6"/>
        <v>0</v>
      </c>
      <c r="H52" s="33">
        <f t="shared" si="6"/>
        <v>0</v>
      </c>
      <c r="I52" s="34"/>
      <c r="J52" s="36" t="s">
        <v>20</v>
      </c>
      <c r="K52" s="34">
        <f>+VLOOKUP(J15,'[1]EEA data'!$A$6:$N$34,2,FALSE)</f>
        <v>14.2556526264739</v>
      </c>
      <c r="L52" s="34">
        <f>+VLOOKUP(J15,'[1]EEA data'!$A$6:$N$34,3,FALSE)</f>
        <v>6.5624160739544601</v>
      </c>
      <c r="M52" s="34">
        <f>+VLOOKUP(J15,'[1]EEA data'!$A$6:$N$34,4,FALSE)</f>
        <v>5.4080778652711698</v>
      </c>
      <c r="N52" s="34">
        <f>+VLOOKUP(J15,'[1]EEA data'!$A$6:$N$34,12,FALSE)</f>
        <v>8.8978198003246654</v>
      </c>
      <c r="O52" s="34">
        <f>+VLOOKUP(J15,'[1]EEA data'!$A$6:$N$34,13,FALSE)</f>
        <v>5.1138924207053655</v>
      </c>
      <c r="P52" s="34">
        <f>+VLOOKUP(J15,'[1]EEA data'!$A$6:$N$34,14,FALSE)</f>
        <v>4.0171960792443864</v>
      </c>
      <c r="Q52" s="15"/>
      <c r="R52" s="15"/>
      <c r="S52" s="15"/>
      <c r="T52" s="15"/>
      <c r="U52" s="16">
        <f t="shared" si="4"/>
        <v>0</v>
      </c>
      <c r="V52" s="11">
        <v>1990</v>
      </c>
      <c r="W52" s="11" t="s">
        <v>15</v>
      </c>
      <c r="X52" s="17">
        <v>13.1715640655296</v>
      </c>
      <c r="Y52" s="17">
        <v>9.1452539652451375</v>
      </c>
      <c r="Z52" s="20">
        <f>X52+Y52</f>
        <v>22.316818030774737</v>
      </c>
      <c r="AB52" s="21">
        <f t="shared" si="5"/>
        <v>0.40979202109520702</v>
      </c>
    </row>
    <row r="53" spans="3:28" x14ac:dyDescent="0.25">
      <c r="C53" s="33">
        <f t="shared" si="6"/>
        <v>0</v>
      </c>
      <c r="D53" s="33">
        <f t="shared" si="6"/>
        <v>0</v>
      </c>
      <c r="E53" s="33">
        <f t="shared" si="6"/>
        <v>0</v>
      </c>
      <c r="F53" s="33">
        <f t="shared" si="6"/>
        <v>0</v>
      </c>
      <c r="G53" s="33">
        <f t="shared" si="6"/>
        <v>0</v>
      </c>
      <c r="H53" s="33">
        <f t="shared" si="6"/>
        <v>0</v>
      </c>
      <c r="I53" s="34"/>
      <c r="J53" s="36" t="s">
        <v>22</v>
      </c>
      <c r="K53" s="34">
        <f>+VLOOKUP(J16,'[1]EEA data'!$A$6:$N$34,2,FALSE)</f>
        <v>3.9432430485807499</v>
      </c>
      <c r="L53" s="34">
        <f>+VLOOKUP(J16,'[1]EEA data'!$A$6:$N$34,3,FALSE)</f>
        <v>5.6841167961702608</v>
      </c>
      <c r="M53" s="34">
        <f>+VLOOKUP(J16,'[1]EEA data'!$A$6:$N$34,4,FALSE)</f>
        <v>4.5252070980370895</v>
      </c>
      <c r="N53" s="34">
        <f>+VLOOKUP(J16,'[1]EEA data'!$A$6:$N$34,12,FALSE)</f>
        <v>4.1102933992063884</v>
      </c>
      <c r="O53" s="34">
        <f>+VLOOKUP(J16,'[1]EEA data'!$A$6:$N$34,13,FALSE)</f>
        <v>4.1883011960586991</v>
      </c>
      <c r="P53" s="34">
        <f>+VLOOKUP(J16,'[1]EEA data'!$A$6:$N$34,14,FALSE)</f>
        <v>4.1529028785365716</v>
      </c>
      <c r="Q53" s="15"/>
      <c r="R53" s="15"/>
      <c r="S53" s="15"/>
      <c r="T53" s="15"/>
      <c r="U53" s="16">
        <f t="shared" si="4"/>
        <v>0</v>
      </c>
      <c r="V53" s="10">
        <v>2009</v>
      </c>
      <c r="W53" s="11"/>
      <c r="X53" s="17">
        <v>8.1891971029129902</v>
      </c>
      <c r="Y53" s="17">
        <v>10.702457132875436</v>
      </c>
      <c r="Z53" s="20">
        <f>X53+Y53</f>
        <v>18.891654235788426</v>
      </c>
      <c r="AA53" s="37">
        <f>Z53/Z52-1</f>
        <v>-0.15347903945190722</v>
      </c>
      <c r="AB53" s="21">
        <f t="shared" si="5"/>
        <v>0.56651773313745379</v>
      </c>
    </row>
    <row r="54" spans="3:28" x14ac:dyDescent="0.25">
      <c r="C54" s="33">
        <f t="shared" si="6"/>
        <v>0</v>
      </c>
      <c r="D54" s="33">
        <f t="shared" si="6"/>
        <v>0</v>
      </c>
      <c r="E54" s="33">
        <f t="shared" si="6"/>
        <v>0</v>
      </c>
      <c r="F54" s="33">
        <f t="shared" si="6"/>
        <v>0</v>
      </c>
      <c r="G54" s="33">
        <f t="shared" si="6"/>
        <v>0</v>
      </c>
      <c r="H54" s="33">
        <f t="shared" si="6"/>
        <v>0</v>
      </c>
      <c r="I54" s="34"/>
      <c r="J54" s="36" t="s">
        <v>23</v>
      </c>
      <c r="K54" s="34">
        <f>+VLOOKUP(J17,'[1]EEA data'!$A$6:$N$34,2,FALSE)</f>
        <v>86.479859488571705</v>
      </c>
      <c r="L54" s="34">
        <f>+VLOOKUP(J17,'[1]EEA data'!$A$6:$N$34,3,FALSE)</f>
        <v>72.784781250133108</v>
      </c>
      <c r="M54" s="34">
        <f>+VLOOKUP(J17,'[1]EEA data'!$A$6:$N$34,4,FALSE)</f>
        <v>56.432539620420904</v>
      </c>
      <c r="N54" s="34">
        <f>+VLOOKUP(J17,'[1]EEA data'!$A$6:$N$34,12,FALSE)</f>
        <v>55.356203634735266</v>
      </c>
      <c r="O54" s="34">
        <f>+VLOOKUP(J17,'[1]EEA data'!$A$6:$N$34,13,FALSE)</f>
        <v>50.97998852134868</v>
      </c>
      <c r="P54" s="34">
        <f>+VLOOKUP(J17,'[1]EEA data'!$A$6:$N$34,14,FALSE)</f>
        <v>39.412719987839381</v>
      </c>
      <c r="Q54" s="15"/>
      <c r="R54" s="15"/>
      <c r="S54" s="15"/>
      <c r="T54" s="15"/>
      <c r="U54" s="16">
        <f t="shared" si="4"/>
        <v>0</v>
      </c>
      <c r="V54" s="11"/>
      <c r="W54" s="11"/>
      <c r="X54" s="17" t="s">
        <v>8</v>
      </c>
      <c r="Y54" s="17" t="s">
        <v>8</v>
      </c>
      <c r="AB54" s="21"/>
    </row>
    <row r="55" spans="3:28" x14ac:dyDescent="0.25">
      <c r="C55" s="33">
        <f t="shared" si="6"/>
        <v>0</v>
      </c>
      <c r="D55" s="33">
        <f t="shared" si="6"/>
        <v>0</v>
      </c>
      <c r="E55" s="33">
        <f t="shared" si="6"/>
        <v>0</v>
      </c>
      <c r="F55" s="33">
        <f t="shared" si="6"/>
        <v>0</v>
      </c>
      <c r="G55" s="33">
        <f t="shared" si="6"/>
        <v>0</v>
      </c>
      <c r="H55" s="33">
        <f t="shared" si="6"/>
        <v>0</v>
      </c>
      <c r="I55" s="34"/>
      <c r="J55" s="36" t="s">
        <v>13</v>
      </c>
      <c r="K55" s="34">
        <f>+VLOOKUP(J18,'[1]EEA data'!$A$6:$N$34,2,FALSE)</f>
        <v>3.74244380772795</v>
      </c>
      <c r="L55" s="34">
        <f>+VLOOKUP(J18,'[1]EEA data'!$A$6:$N$34,3,FALSE)</f>
        <v>1.1308935567966201</v>
      </c>
      <c r="M55" s="34">
        <f>+VLOOKUP(J18,'[1]EEA data'!$A$6:$N$34,4,FALSE)</f>
        <v>0.88331753735295293</v>
      </c>
      <c r="N55" s="34">
        <f>+VLOOKUP(J18,'[1]EEA data'!$A$6:$N$34,12,FALSE)</f>
        <v>2.3254179976268592</v>
      </c>
      <c r="O55" s="34">
        <f>+VLOOKUP(J18,'[1]EEA data'!$A$6:$N$34,13,FALSE)</f>
        <v>0.47187304285441295</v>
      </c>
      <c r="P55" s="34">
        <f>+VLOOKUP(J18,'[1]EEA data'!$A$6:$N$34,14,FALSE)</f>
        <v>0.45015112396000645</v>
      </c>
      <c r="Q55" s="15"/>
      <c r="R55" s="15"/>
      <c r="S55" s="15"/>
      <c r="T55" s="15"/>
      <c r="U55" s="16">
        <f t="shared" si="4"/>
        <v>0</v>
      </c>
      <c r="V55" s="11">
        <v>1990</v>
      </c>
      <c r="W55" s="11" t="s">
        <v>8</v>
      </c>
      <c r="X55" s="17">
        <v>32.231079871712097</v>
      </c>
      <c r="Y55" s="17">
        <v>12.387246115215953</v>
      </c>
      <c r="Z55" s="20">
        <f>X55+Y55</f>
        <v>44.618325986928049</v>
      </c>
      <c r="AB55" s="21">
        <f t="shared" si="5"/>
        <v>0.27762686835998907</v>
      </c>
    </row>
    <row r="56" spans="3:28" x14ac:dyDescent="0.25">
      <c r="C56" s="33">
        <f t="shared" ref="C56:H82" si="7">+K56-K19</f>
        <v>0</v>
      </c>
      <c r="D56" s="33">
        <f t="shared" si="7"/>
        <v>0</v>
      </c>
      <c r="E56" s="33">
        <f t="shared" si="7"/>
        <v>0</v>
      </c>
      <c r="F56" s="33">
        <f t="shared" si="7"/>
        <v>0</v>
      </c>
      <c r="G56" s="33">
        <f t="shared" si="7"/>
        <v>0</v>
      </c>
      <c r="H56" s="33">
        <f t="shared" si="7"/>
        <v>0</v>
      </c>
      <c r="I56" s="34"/>
      <c r="J56" s="36" t="s">
        <v>17</v>
      </c>
      <c r="K56" s="34">
        <f>+VLOOKUP(J19,'[1]EEA data'!$A$6:$N$34,2,FALSE)</f>
        <v>5.9543121308783906</v>
      </c>
      <c r="L56" s="34">
        <f>+VLOOKUP(J19,'[1]EEA data'!$A$6:$N$34,3,FALSE)</f>
        <v>1.23191723590178</v>
      </c>
      <c r="M56" s="34">
        <f>+VLOOKUP(J19,'[1]EEA data'!$A$6:$N$34,4,FALSE)</f>
        <v>0.99321424999999997</v>
      </c>
      <c r="N56" s="34">
        <f>+VLOOKUP(J19,'[1]EEA data'!$A$6:$N$34,12,FALSE)</f>
        <v>5.6605878897874051</v>
      </c>
      <c r="O56" s="34">
        <f>+VLOOKUP(J19,'[1]EEA data'!$A$6:$N$34,13,FALSE)</f>
        <v>0.93288627901346732</v>
      </c>
      <c r="P56" s="34">
        <f>+VLOOKUP(J19,'[1]EEA data'!$A$6:$N$34,14,FALSE)</f>
        <v>0.92251234120884296</v>
      </c>
      <c r="Q56" s="15"/>
      <c r="R56" s="15"/>
      <c r="S56" s="15"/>
      <c r="T56" s="15"/>
      <c r="U56" s="16">
        <f t="shared" si="4"/>
        <v>0</v>
      </c>
      <c r="V56" s="10">
        <v>2009</v>
      </c>
      <c r="W56" s="11"/>
      <c r="X56" s="17">
        <v>19.2390898124006</v>
      </c>
      <c r="Y56" s="17">
        <v>9.0472896085617371</v>
      </c>
      <c r="Z56" s="20">
        <f>X56+Y56</f>
        <v>28.286379420962337</v>
      </c>
      <c r="AA56" s="21">
        <f>Z56/Z55-1</f>
        <v>-0.36603673949467597</v>
      </c>
      <c r="AB56" s="21">
        <f t="shared" si="5"/>
        <v>0.31984615188527854</v>
      </c>
    </row>
    <row r="57" spans="3:28" x14ac:dyDescent="0.25">
      <c r="C57" s="33">
        <f t="shared" si="7"/>
        <v>0</v>
      </c>
      <c r="D57" s="33">
        <f t="shared" si="7"/>
        <v>0</v>
      </c>
      <c r="E57" s="33">
        <f t="shared" si="7"/>
        <v>0</v>
      </c>
      <c r="F57" s="33">
        <f t="shared" si="7"/>
        <v>0</v>
      </c>
      <c r="G57" s="33">
        <f t="shared" si="7"/>
        <v>0</v>
      </c>
      <c r="H57" s="33">
        <f t="shared" si="7"/>
        <v>0</v>
      </c>
      <c r="I57" s="34"/>
      <c r="J57" s="36" t="s">
        <v>21</v>
      </c>
      <c r="K57" s="34">
        <f>+VLOOKUP(J20,'[1]EEA data'!$A$6:$N$34,2,FALSE)</f>
        <v>6.2784207357613004</v>
      </c>
      <c r="L57" s="34">
        <f>+VLOOKUP(J20,'[1]EEA data'!$A$6:$N$34,3,FALSE)</f>
        <v>1.42209608973048</v>
      </c>
      <c r="M57" s="34">
        <f>+VLOOKUP(J20,'[1]EEA data'!$A$6:$N$34,4,FALSE)</f>
        <v>1.14419073462587</v>
      </c>
      <c r="N57" s="34">
        <f>+VLOOKUP(J20,'[1]EEA data'!$A$6:$N$34,12,FALSE)</f>
        <v>2.1097694251185909E-2</v>
      </c>
      <c r="O57" s="34">
        <f>+VLOOKUP(J20,'[1]EEA data'!$A$6:$N$34,13,FALSE)</f>
        <v>0.65152328953850147</v>
      </c>
      <c r="P57" s="34">
        <f>+VLOOKUP(J20,'[1]EEA data'!$A$6:$N$34,14,FALSE)</f>
        <v>0.72574345482898428</v>
      </c>
      <c r="Q57" s="15"/>
      <c r="R57" s="15"/>
      <c r="S57" s="15"/>
      <c r="T57" s="15"/>
      <c r="U57" s="16">
        <f t="shared" si="4"/>
        <v>0</v>
      </c>
      <c r="V57" s="11"/>
      <c r="W57" s="11"/>
      <c r="X57" s="17" t="s">
        <v>29</v>
      </c>
      <c r="Y57" s="17" t="s">
        <v>29</v>
      </c>
      <c r="Z57" s="20"/>
      <c r="AB57" s="21"/>
    </row>
    <row r="58" spans="3:28" x14ac:dyDescent="0.25">
      <c r="C58" s="33">
        <f t="shared" si="7"/>
        <v>0</v>
      </c>
      <c r="D58" s="33">
        <f t="shared" si="7"/>
        <v>0</v>
      </c>
      <c r="E58" s="33">
        <f t="shared" si="7"/>
        <v>0</v>
      </c>
      <c r="F58" s="33">
        <f t="shared" si="7"/>
        <v>0</v>
      </c>
      <c r="G58" s="33">
        <f t="shared" si="7"/>
        <v>0</v>
      </c>
      <c r="H58" s="33">
        <f t="shared" si="7"/>
        <v>0</v>
      </c>
      <c r="I58" s="34"/>
      <c r="J58" s="36" t="s">
        <v>5</v>
      </c>
      <c r="K58" s="34">
        <f>+VLOOKUP(J21,'[1]EEA data'!$A$6:$N$34,2,FALSE)</f>
        <v>5.9396837801947003E-2</v>
      </c>
      <c r="L58" s="34">
        <f>+VLOOKUP(J21,'[1]EEA data'!$A$6:$N$34,3,FALSE)</f>
        <v>0.101523543637006</v>
      </c>
      <c r="M58" s="34">
        <f>+VLOOKUP(J21,'[1]EEA data'!$A$6:$N$34,4,FALSE)</f>
        <v>6.6515071667659992E-2</v>
      </c>
      <c r="N58" s="34">
        <f>+VLOOKUP(J21,'[1]EEA data'!$A$6:$N$34,12,FALSE)</f>
        <v>0.52473309410635005</v>
      </c>
      <c r="O58" s="34">
        <f>+VLOOKUP(J21,'[1]EEA data'!$A$6:$N$34,13,FALSE)</f>
        <v>0.58040015151562807</v>
      </c>
      <c r="P58" s="34">
        <f>+VLOOKUP(J21,'[1]EEA data'!$A$6:$N$34,14,FALSE)</f>
        <v>0.53346074470131211</v>
      </c>
      <c r="Q58" s="15"/>
      <c r="R58" s="15"/>
      <c r="S58" s="15"/>
      <c r="T58" s="15"/>
      <c r="U58" s="16">
        <f t="shared" si="4"/>
        <v>0</v>
      </c>
      <c r="V58" s="11">
        <v>1990</v>
      </c>
      <c r="W58" s="11" t="s">
        <v>29</v>
      </c>
      <c r="X58" s="17">
        <v>31.957758492</v>
      </c>
      <c r="Y58" s="17">
        <v>69.79666728227015</v>
      </c>
      <c r="Z58" s="20">
        <f>X58+Y58</f>
        <v>101.75442577427015</v>
      </c>
      <c r="AB58" s="21">
        <f t="shared" si="5"/>
        <v>0.68593249631328657</v>
      </c>
    </row>
    <row r="59" spans="3:28" x14ac:dyDescent="0.25">
      <c r="C59" s="33">
        <f t="shared" si="7"/>
        <v>0</v>
      </c>
      <c r="D59" s="33">
        <f t="shared" si="7"/>
        <v>0</v>
      </c>
      <c r="E59" s="33">
        <f t="shared" si="7"/>
        <v>0</v>
      </c>
      <c r="F59" s="33">
        <f t="shared" si="7"/>
        <v>0</v>
      </c>
      <c r="G59" s="33">
        <f t="shared" si="7"/>
        <v>0</v>
      </c>
      <c r="H59" s="33">
        <f t="shared" si="7"/>
        <v>0</v>
      </c>
      <c r="I59" s="34"/>
      <c r="J59" s="36" t="s">
        <v>26</v>
      </c>
      <c r="K59" s="34">
        <f>+VLOOKUP(J22,'[1]EEA data'!$A$6:$N$34,2,FALSE)</f>
        <v>33.027313698878004</v>
      </c>
      <c r="L59" s="34">
        <f>+VLOOKUP(J22,'[1]EEA data'!$A$6:$N$34,3,FALSE)</f>
        <v>27.5427370958785</v>
      </c>
      <c r="M59" s="34">
        <f>+VLOOKUP(J22,'[1]EEA data'!$A$6:$N$34,4,FALSE)</f>
        <v>24.941251396093698</v>
      </c>
      <c r="N59" s="34">
        <f>+VLOOKUP(J22,'[1]EEA data'!$A$6:$N$34,12,FALSE)</f>
        <v>17.968460759978484</v>
      </c>
      <c r="O59" s="34">
        <f>+VLOOKUP(J22,'[1]EEA data'!$A$6:$N$34,13,FALSE)</f>
        <v>20.296979105934053</v>
      </c>
      <c r="P59" s="34">
        <f>+VLOOKUP(J22,'[1]EEA data'!$A$6:$N$34,14,FALSE)</f>
        <v>18.672005407584756</v>
      </c>
      <c r="Q59" s="15"/>
      <c r="R59" s="15"/>
      <c r="S59" s="15"/>
      <c r="T59" s="15"/>
      <c r="U59" s="16">
        <f t="shared" si="4"/>
        <v>0</v>
      </c>
      <c r="V59" s="10">
        <v>2009</v>
      </c>
      <c r="W59" s="11"/>
      <c r="X59" s="17">
        <v>11.847523998561201</v>
      </c>
      <c r="Y59" s="17">
        <v>18.927387330806926</v>
      </c>
      <c r="Z59" s="20">
        <f>X59+Y59</f>
        <v>30.774911329368127</v>
      </c>
      <c r="AA59" s="21">
        <f>Z59/Z58-1</f>
        <v>-0.69755702422577137</v>
      </c>
      <c r="AB59" s="21">
        <f t="shared" si="5"/>
        <v>0.61502654315513006</v>
      </c>
    </row>
    <row r="60" spans="3:28" x14ac:dyDescent="0.25">
      <c r="C60" s="33">
        <f t="shared" si="7"/>
        <v>0</v>
      </c>
      <c r="D60" s="33">
        <f t="shared" si="7"/>
        <v>0</v>
      </c>
      <c r="E60" s="33">
        <f t="shared" si="7"/>
        <v>0</v>
      </c>
      <c r="F60" s="33">
        <f t="shared" si="7"/>
        <v>0</v>
      </c>
      <c r="G60" s="33">
        <f t="shared" si="7"/>
        <v>0</v>
      </c>
      <c r="H60" s="33">
        <f t="shared" si="7"/>
        <v>0</v>
      </c>
      <c r="I60" s="34"/>
      <c r="J60" s="36" t="s">
        <v>27</v>
      </c>
      <c r="K60" s="34">
        <f>+VLOOKUP(J23,'[1]EEA data'!$A$6:$N$34,2,FALSE)</f>
        <v>42.957520700089596</v>
      </c>
      <c r="L60" s="34">
        <f>+VLOOKUP(J23,'[1]EEA data'!$A$6:$N$34,3,FALSE)</f>
        <v>33.010442497656499</v>
      </c>
      <c r="M60" s="34">
        <f>+VLOOKUP(J23,'[1]EEA data'!$A$6:$N$34,4,FALSE)</f>
        <v>30.1917286229171</v>
      </c>
      <c r="N60" s="34">
        <f>+VLOOKUP(J23,'[1]EEA data'!$A$6:$N$34,12,FALSE)</f>
        <v>98.728322006971581</v>
      </c>
      <c r="O60" s="34">
        <f>+VLOOKUP(J23,'[1]EEA data'!$A$6:$N$34,13,FALSE)</f>
        <v>61.829705752921072</v>
      </c>
      <c r="P60" s="34">
        <f>+VLOOKUP(J23,'[1]EEA data'!$A$6:$N$34,14,FALSE)</f>
        <v>55.827057093897551</v>
      </c>
      <c r="Q60" s="15"/>
      <c r="R60" s="15"/>
      <c r="S60" s="15"/>
      <c r="T60" s="15"/>
      <c r="U60" s="16">
        <f t="shared" si="4"/>
        <v>0</v>
      </c>
      <c r="V60" s="11"/>
      <c r="W60" s="11"/>
      <c r="X60" s="17" t="s">
        <v>26</v>
      </c>
      <c r="Y60" s="17" t="s">
        <v>26</v>
      </c>
      <c r="Z60" s="20"/>
      <c r="AB60" s="21"/>
    </row>
    <row r="61" spans="3:28" x14ac:dyDescent="0.25">
      <c r="C61" s="33">
        <f t="shared" si="7"/>
        <v>0</v>
      </c>
      <c r="D61" s="33">
        <f t="shared" si="7"/>
        <v>0</v>
      </c>
      <c r="E61" s="33">
        <f t="shared" si="7"/>
        <v>0</v>
      </c>
      <c r="F61" s="33">
        <f t="shared" si="7"/>
        <v>0</v>
      </c>
      <c r="G61" s="33">
        <f t="shared" si="7"/>
        <v>0</v>
      </c>
      <c r="H61" s="33">
        <f t="shared" si="7"/>
        <v>0</v>
      </c>
      <c r="I61" s="34"/>
      <c r="J61" s="36" t="s">
        <v>28</v>
      </c>
      <c r="K61" s="34">
        <f>+VLOOKUP(J24,'[1]EEA data'!$A$6:$N$34,2,FALSE)</f>
        <v>9.1534178400589497</v>
      </c>
      <c r="L61" s="34">
        <f>+VLOOKUP(J24,'[1]EEA data'!$A$6:$N$34,3,FALSE)</f>
        <v>9.6110433905443209</v>
      </c>
      <c r="M61" s="34">
        <f>+VLOOKUP(J24,'[1]EEA data'!$A$6:$N$34,4,FALSE)</f>
        <v>8.2786461686268105</v>
      </c>
      <c r="N61" s="34">
        <f>+VLOOKUP(J24,'[1]EEA data'!$A$6:$N$34,12,FALSE)</f>
        <v>6.6041857448212093</v>
      </c>
      <c r="O61" s="34">
        <f>+VLOOKUP(J24,'[1]EEA data'!$A$6:$N$34,13,FALSE)</f>
        <v>5.813072722029978</v>
      </c>
      <c r="P61" s="34">
        <f>+VLOOKUP(J24,'[1]EEA data'!$A$6:$N$34,14,FALSE)</f>
        <v>5.5366566838494595</v>
      </c>
      <c r="Q61" s="15"/>
      <c r="R61" s="15"/>
      <c r="S61" s="15"/>
      <c r="T61" s="15"/>
      <c r="U61" s="16">
        <f t="shared" si="4"/>
        <v>0</v>
      </c>
      <c r="V61" s="11">
        <v>1990</v>
      </c>
      <c r="W61" s="11" t="s">
        <v>26</v>
      </c>
      <c r="X61" s="17">
        <v>33.027313698878004</v>
      </c>
      <c r="Y61" s="17">
        <v>17.968460759978484</v>
      </c>
      <c r="Z61" s="20">
        <f>X61+Y61</f>
        <v>50.995774458856488</v>
      </c>
      <c r="AB61" s="21">
        <f t="shared" si="5"/>
        <v>0.3523519536795246</v>
      </c>
    </row>
    <row r="62" spans="3:28" x14ac:dyDescent="0.25">
      <c r="C62" s="33">
        <f t="shared" si="7"/>
        <v>0</v>
      </c>
      <c r="D62" s="33">
        <f t="shared" si="7"/>
        <v>0</v>
      </c>
      <c r="E62" s="33">
        <f t="shared" si="7"/>
        <v>0</v>
      </c>
      <c r="F62" s="33">
        <f t="shared" si="7"/>
        <v>0</v>
      </c>
      <c r="G62" s="33">
        <f t="shared" si="7"/>
        <v>0</v>
      </c>
      <c r="H62" s="33">
        <f t="shared" si="7"/>
        <v>0</v>
      </c>
      <c r="I62" s="34"/>
      <c r="J62" s="36" t="s">
        <v>29</v>
      </c>
      <c r="K62" s="34">
        <f>+VLOOKUP(J25,'[1]EEA data'!$A$6:$N$34,2,FALSE)</f>
        <v>31.957758492</v>
      </c>
      <c r="L62" s="34">
        <f>+VLOOKUP(J25,'[1]EEA data'!$A$6:$N$34,3,FALSE)</f>
        <v>17.2239400525207</v>
      </c>
      <c r="M62" s="34">
        <f>+VLOOKUP(J25,'[1]EEA data'!$A$6:$N$34,4,FALSE)</f>
        <v>11.847523998561201</v>
      </c>
      <c r="N62" s="34">
        <f>+VLOOKUP(J25,'[1]EEA data'!$A$6:$N$34,12,FALSE)</f>
        <v>69.79666728227015</v>
      </c>
      <c r="O62" s="34">
        <f>+VLOOKUP(J25,'[1]EEA data'!$A$6:$N$34,13,FALSE)</f>
        <v>26.087675033058389</v>
      </c>
      <c r="P62" s="34">
        <f>+VLOOKUP(J25,'[1]EEA data'!$A$6:$N$34,14,FALSE)</f>
        <v>18.927387330806926</v>
      </c>
      <c r="Q62" s="15"/>
      <c r="R62" s="15"/>
      <c r="S62" s="15"/>
      <c r="T62" s="15"/>
      <c r="U62" s="16">
        <f t="shared" si="4"/>
        <v>0</v>
      </c>
      <c r="V62" s="10">
        <v>2009</v>
      </c>
      <c r="W62" s="11"/>
      <c r="X62" s="17">
        <v>24.941251396093698</v>
      </c>
      <c r="Y62" s="17">
        <v>18.672005407584756</v>
      </c>
      <c r="Z62" s="20">
        <f>X62+Y62</f>
        <v>43.613256803678453</v>
      </c>
      <c r="AA62" s="21">
        <f>Z62/Z61-1</f>
        <v>-0.14476724264937413</v>
      </c>
      <c r="AB62" s="21">
        <f t="shared" si="5"/>
        <v>0.42812683060188045</v>
      </c>
    </row>
    <row r="63" spans="3:28" x14ac:dyDescent="0.25">
      <c r="C63" s="33">
        <f t="shared" si="7"/>
        <v>0</v>
      </c>
      <c r="D63" s="33">
        <f t="shared" si="7"/>
        <v>0</v>
      </c>
      <c r="E63" s="33">
        <f t="shared" si="7"/>
        <v>0</v>
      </c>
      <c r="F63" s="33">
        <f t="shared" si="7"/>
        <v>0</v>
      </c>
      <c r="G63" s="33">
        <f t="shared" si="7"/>
        <v>0</v>
      </c>
      <c r="H63" s="33">
        <f t="shared" si="7"/>
        <v>0</v>
      </c>
      <c r="I63" s="34"/>
      <c r="J63" s="36" t="s">
        <v>30</v>
      </c>
      <c r="K63" s="34">
        <f>+VLOOKUP(J26,'[1]EEA data'!$A$6:$N$34,2,FALSE)</f>
        <v>19.712348185517701</v>
      </c>
      <c r="L63" s="34">
        <f>+VLOOKUP(J26,'[1]EEA data'!$A$6:$N$34,3,FALSE)</f>
        <v>7.0305417435607795</v>
      </c>
      <c r="M63" s="34">
        <f>+VLOOKUP(J26,'[1]EEA data'!$A$6:$N$34,4,FALSE)</f>
        <v>6.3112578893304603</v>
      </c>
      <c r="N63" s="34">
        <f>+VLOOKUP(J26,'[1]EEA data'!$A$6:$N$34,12,FALSE)</f>
        <v>9.5093117272606982</v>
      </c>
      <c r="O63" s="34">
        <f>+VLOOKUP(J26,'[1]EEA data'!$A$6:$N$34,13,FALSE)</f>
        <v>3.8648200270969051</v>
      </c>
      <c r="P63" s="34">
        <f>+VLOOKUP(J26,'[1]EEA data'!$A$6:$N$34,14,FALSE)</f>
        <v>3.1193458264948055</v>
      </c>
      <c r="Q63" s="15"/>
      <c r="R63" s="15"/>
      <c r="S63" s="15"/>
      <c r="T63" s="15"/>
      <c r="U63" s="16">
        <f t="shared" si="4"/>
        <v>0</v>
      </c>
      <c r="V63" s="11"/>
      <c r="W63" s="17"/>
      <c r="X63" s="17" t="s">
        <v>11</v>
      </c>
      <c r="Y63" s="17" t="s">
        <v>11</v>
      </c>
      <c r="AB63" s="21"/>
    </row>
    <row r="64" spans="3:28" x14ac:dyDescent="0.25">
      <c r="C64" s="33">
        <f t="shared" si="7"/>
        <v>0</v>
      </c>
      <c r="D64" s="33">
        <f t="shared" si="7"/>
        <v>0</v>
      </c>
      <c r="E64" s="33">
        <f t="shared" si="7"/>
        <v>0</v>
      </c>
      <c r="F64" s="33">
        <f t="shared" si="7"/>
        <v>0</v>
      </c>
      <c r="G64" s="33">
        <f t="shared" si="7"/>
        <v>0</v>
      </c>
      <c r="H64" s="33">
        <f t="shared" si="7"/>
        <v>0</v>
      </c>
      <c r="I64" s="34"/>
      <c r="J64" s="36" t="s">
        <v>24</v>
      </c>
      <c r="K64" s="34">
        <f>+VLOOKUP(J27,'[1]EEA data'!$A$6:$N$34,2,FALSE)</f>
        <v>3.0853689025339901</v>
      </c>
      <c r="L64" s="34">
        <f>+VLOOKUP(J27,'[1]EEA data'!$A$6:$N$34,3,FALSE)</f>
        <v>2.2687608773099899</v>
      </c>
      <c r="M64" s="34">
        <f>+VLOOKUP(J27,'[1]EEA data'!$A$6:$N$34,4,FALSE)</f>
        <v>1.8882386203616799</v>
      </c>
      <c r="N64" s="34">
        <f>+VLOOKUP(J27,'[1]EEA data'!$A$6:$N$34,12,FALSE)</f>
        <v>3.8477865543750154</v>
      </c>
      <c r="O64" s="34">
        <f>+VLOOKUP(J27,'[1]EEA data'!$A$6:$N$34,13,FALSE)</f>
        <v>3.1094977628652272</v>
      </c>
      <c r="P64" s="34">
        <f>+VLOOKUP(J27,'[1]EEA data'!$A$6:$N$34,14,FALSE)</f>
        <v>2.6442370203551628</v>
      </c>
      <c r="Q64" s="15"/>
      <c r="R64" s="15"/>
      <c r="S64" s="15"/>
      <c r="T64" s="15"/>
      <c r="U64" s="16">
        <f t="shared" si="4"/>
        <v>0</v>
      </c>
      <c r="V64" s="11">
        <v>1990</v>
      </c>
      <c r="W64" s="11" t="s">
        <v>11</v>
      </c>
      <c r="X64" s="17">
        <v>46.616293647466698</v>
      </c>
      <c r="Y64" s="17">
        <v>30.191262185866879</v>
      </c>
      <c r="Z64" s="20">
        <f>X64+Y64</f>
        <v>76.807555833333581</v>
      </c>
      <c r="AB64" s="21">
        <f t="shared" si="5"/>
        <v>0.3930767208812056</v>
      </c>
    </row>
    <row r="65" spans="3:28" x14ac:dyDescent="0.25">
      <c r="C65" s="33">
        <f t="shared" si="7"/>
        <v>0</v>
      </c>
      <c r="D65" s="33">
        <f t="shared" si="7"/>
        <v>0</v>
      </c>
      <c r="E65" s="33">
        <f t="shared" si="7"/>
        <v>0</v>
      </c>
      <c r="F65" s="33">
        <f t="shared" si="7"/>
        <v>0</v>
      </c>
      <c r="G65" s="33">
        <f t="shared" si="7"/>
        <v>0</v>
      </c>
      <c r="H65" s="33">
        <f t="shared" si="7"/>
        <v>0</v>
      </c>
      <c r="I65" s="34"/>
      <c r="J65" s="36" t="s">
        <v>31</v>
      </c>
      <c r="K65" s="34">
        <f>+VLOOKUP(J28,'[1]EEA data'!$A$6:$N$34,2,FALSE)</f>
        <v>46.279343597800001</v>
      </c>
      <c r="L65" s="34">
        <f>+VLOOKUP(J28,'[1]EEA data'!$A$6:$N$34,3,FALSE)</f>
        <v>65.868486228409992</v>
      </c>
      <c r="M65" s="34">
        <f>+VLOOKUP(J28,'[1]EEA data'!$A$6:$N$34,4,FALSE)</f>
        <v>57.7592170717</v>
      </c>
      <c r="N65" s="34">
        <f>+VLOOKUP(J28,'[1]EEA data'!$A$6:$N$34,12,FALSE)</f>
        <v>32.514481689175369</v>
      </c>
      <c r="O65" s="34">
        <f>+VLOOKUP(J28,'[1]EEA data'!$A$6:$N$34,13,FALSE)</f>
        <v>38.640502582578542</v>
      </c>
      <c r="P65" s="34">
        <f>+VLOOKUP(J28,'[1]EEA data'!$A$6:$N$34,14,FALSE)</f>
        <v>30.703580453529469</v>
      </c>
      <c r="Q65" s="15"/>
      <c r="R65" s="15"/>
      <c r="S65" s="15"/>
      <c r="T65" s="15"/>
      <c r="U65" s="16">
        <f t="shared" si="4"/>
        <v>0</v>
      </c>
      <c r="V65" s="10">
        <v>2009</v>
      </c>
      <c r="W65" s="17"/>
      <c r="X65" s="17">
        <v>15.613555044084</v>
      </c>
      <c r="Y65" s="17">
        <v>23.536763571375481</v>
      </c>
      <c r="Z65" s="20">
        <f>X65+Y65</f>
        <v>39.150318615459483</v>
      </c>
      <c r="AA65" s="21">
        <f>Z65/Z64-1</f>
        <v>-0.49028037423280824</v>
      </c>
      <c r="AB65" s="21">
        <f t="shared" si="5"/>
        <v>0.60118957913362681</v>
      </c>
    </row>
    <row r="66" spans="3:28" x14ac:dyDescent="0.25">
      <c r="C66" s="33">
        <f t="shared" si="7"/>
        <v>0</v>
      </c>
      <c r="D66" s="33">
        <f t="shared" si="7"/>
        <v>0</v>
      </c>
      <c r="E66" s="33">
        <f t="shared" si="7"/>
        <v>0</v>
      </c>
      <c r="F66" s="33">
        <f t="shared" si="7"/>
        <v>0</v>
      </c>
      <c r="G66" s="33">
        <f t="shared" si="7"/>
        <v>0</v>
      </c>
      <c r="H66" s="33">
        <f t="shared" si="7"/>
        <v>0</v>
      </c>
      <c r="I66" s="34"/>
      <c r="J66" s="36" t="s">
        <v>32</v>
      </c>
      <c r="K66" s="34">
        <f>+VLOOKUP(J29,'[1]EEA data'!$A$6:$N$34,2,FALSE)</f>
        <v>11.6982512298408</v>
      </c>
      <c r="L66" s="34">
        <f>+VLOOKUP(J29,'[1]EEA data'!$A$6:$N$34,3,FALSE)</f>
        <v>9.9015044618607693</v>
      </c>
      <c r="M66" s="34">
        <f>+VLOOKUP(J29,'[1]EEA data'!$A$6:$N$34,4,FALSE)</f>
        <v>8.2368919858296898</v>
      </c>
      <c r="N66" s="34">
        <f>+VLOOKUP(J29,'[1]EEA data'!$A$6:$N$34,12,FALSE)</f>
        <v>3.3258083487037711</v>
      </c>
      <c r="O66" s="34">
        <f>+VLOOKUP(J29,'[1]EEA data'!$A$6:$N$34,13,FALSE)</f>
        <v>3.0537897317385876</v>
      </c>
      <c r="P66" s="34">
        <f>+VLOOKUP(J29,'[1]EEA data'!$A$6:$N$34,14,FALSE)</f>
        <v>3.0503396244216048</v>
      </c>
      <c r="Q66" s="15"/>
      <c r="R66" s="15"/>
      <c r="S66" s="15"/>
      <c r="T66" s="15"/>
      <c r="U66" s="16">
        <f t="shared" si="4"/>
        <v>0</v>
      </c>
      <c r="V66" s="11"/>
      <c r="W66" s="11"/>
      <c r="X66" s="17" t="s">
        <v>16</v>
      </c>
      <c r="Y66" s="17" t="s">
        <v>16</v>
      </c>
      <c r="AB66" s="21"/>
    </row>
    <row r="67" spans="3:28" x14ac:dyDescent="0.25">
      <c r="C67" s="33">
        <f t="shared" si="7"/>
        <v>0</v>
      </c>
      <c r="D67" s="33">
        <f t="shared" si="7"/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  <c r="H67" s="33">
        <f t="shared" si="7"/>
        <v>0</v>
      </c>
      <c r="I67" s="34"/>
      <c r="J67" s="36" t="s">
        <v>33</v>
      </c>
      <c r="K67" s="34">
        <f>+VLOOKUP(J30,'[1]EEA data'!$A$6:$N$34,2,FALSE)</f>
        <v>99.941848414941191</v>
      </c>
      <c r="L67" s="34">
        <f>+VLOOKUP(J30,'[1]EEA data'!$A$6:$N$34,3,FALSE)</f>
        <v>78.137800762134788</v>
      </c>
      <c r="M67" s="34">
        <f>+VLOOKUP(J30,'[1]EEA data'!$A$6:$N$34,4,FALSE)</f>
        <v>67.392124901502498</v>
      </c>
      <c r="N67" s="34">
        <f>+VLOOKUP(J30,'[1]EEA data'!$A$6:$N$34,12,FALSE)</f>
        <v>62.709543965052468</v>
      </c>
      <c r="O67" s="34">
        <f>+VLOOKUP(J30,'[1]EEA data'!$A$6:$N$34,13,FALSE)</f>
        <v>55.860551202732807</v>
      </c>
      <c r="P67" s="34">
        <f>+VLOOKUP(J30,'[1]EEA data'!$A$6:$N$34,14,FALSE)</f>
        <v>46.002913986417596</v>
      </c>
      <c r="Q67" s="15"/>
      <c r="R67" s="15"/>
      <c r="S67" s="15"/>
      <c r="T67" s="15"/>
      <c r="U67" s="16">
        <f t="shared" si="4"/>
        <v>0</v>
      </c>
      <c r="V67" s="11">
        <v>1990</v>
      </c>
      <c r="W67" s="11" t="s">
        <v>16</v>
      </c>
      <c r="X67" s="17">
        <v>82.224483862161094</v>
      </c>
      <c r="Y67" s="17">
        <v>19.111599651691389</v>
      </c>
      <c r="Z67" s="20">
        <f>X67+Y67</f>
        <v>101.33608351385249</v>
      </c>
      <c r="AB67" s="21">
        <f t="shared" si="5"/>
        <v>0.18859619386295765</v>
      </c>
    </row>
    <row r="68" spans="3:28" x14ac:dyDescent="0.25">
      <c r="Q68" s="15"/>
      <c r="R68" s="15"/>
      <c r="S68" s="15"/>
      <c r="T68" s="15"/>
      <c r="U68" s="16" t="e">
        <f t="shared" si="4"/>
        <v>#DIV/0!</v>
      </c>
      <c r="V68" s="10">
        <v>2009</v>
      </c>
      <c r="W68" s="11"/>
      <c r="X68" s="17">
        <v>62.747526757334498</v>
      </c>
      <c r="Y68" s="17">
        <v>11.967744318704321</v>
      </c>
      <c r="Z68" s="20">
        <f>X68+Y68</f>
        <v>74.715271076038817</v>
      </c>
      <c r="AA68" s="21">
        <f>Z68/Z67-1</f>
        <v>-0.26269825628473831</v>
      </c>
      <c r="AB68" s="21">
        <f t="shared" si="5"/>
        <v>0.16017802179322316</v>
      </c>
    </row>
    <row r="69" spans="3:28" x14ac:dyDescent="0.25">
      <c r="Q69" s="15"/>
      <c r="R69" s="15"/>
      <c r="S69" s="15"/>
      <c r="T69" s="15"/>
      <c r="U69" s="16" t="e">
        <f t="shared" si="4"/>
        <v>#DIV/0!</v>
      </c>
      <c r="V69" s="11"/>
      <c r="W69" s="11"/>
      <c r="X69" s="17" t="s">
        <v>27</v>
      </c>
      <c r="Y69" s="17" t="s">
        <v>27</v>
      </c>
      <c r="AB69" s="21"/>
    </row>
    <row r="70" spans="3:28" x14ac:dyDescent="0.25">
      <c r="Q70" s="15"/>
      <c r="R70" s="15"/>
      <c r="S70" s="15"/>
      <c r="T70" s="15"/>
      <c r="U70" s="16" t="e">
        <f t="shared" ref="U70:U83" si="8">+T70/(K70+N70)</f>
        <v>#DIV/0!</v>
      </c>
      <c r="V70" s="11">
        <v>1990</v>
      </c>
      <c r="W70" s="11" t="s">
        <v>27</v>
      </c>
      <c r="X70" s="17">
        <v>42.957520700089596</v>
      </c>
      <c r="Y70" s="17">
        <v>98.728322006971581</v>
      </c>
      <c r="Z70" s="20">
        <f>X70+Y70</f>
        <v>141.68584270706117</v>
      </c>
      <c r="AB70" s="21">
        <f t="shared" ref="AB70:AB83" si="9">Y70/Z70</f>
        <v>0.69681148180128849</v>
      </c>
    </row>
    <row r="71" spans="3:28" x14ac:dyDescent="0.25">
      <c r="Q71" s="15"/>
      <c r="R71" s="15"/>
      <c r="S71" s="15"/>
      <c r="T71" s="15"/>
      <c r="U71" s="16" t="e">
        <f t="shared" si="8"/>
        <v>#DIV/0!</v>
      </c>
      <c r="V71" s="10">
        <v>2009</v>
      </c>
      <c r="W71" s="11"/>
      <c r="X71" s="17">
        <v>30.1917286229171</v>
      </c>
      <c r="Y71" s="17">
        <v>55.827057093897551</v>
      </c>
      <c r="Z71" s="20">
        <f>X71+Y71</f>
        <v>86.018785716814648</v>
      </c>
      <c r="AA71" s="21">
        <f>Z71/Z70-1</f>
        <v>-0.39289074989192452</v>
      </c>
      <c r="AB71" s="21">
        <f t="shared" si="9"/>
        <v>0.64901005784582555</v>
      </c>
    </row>
    <row r="72" spans="3:28" x14ac:dyDescent="0.25">
      <c r="Q72" s="15"/>
      <c r="R72" s="15"/>
      <c r="S72" s="15"/>
      <c r="T72" s="15"/>
      <c r="U72" s="16" t="e">
        <f t="shared" si="8"/>
        <v>#DIV/0!</v>
      </c>
      <c r="V72" s="11"/>
      <c r="W72" s="11"/>
      <c r="X72" s="17" t="s">
        <v>31</v>
      </c>
      <c r="Y72" s="17" t="s">
        <v>31</v>
      </c>
      <c r="AB72" s="21"/>
    </row>
    <row r="73" spans="3:28" x14ac:dyDescent="0.25">
      <c r="Q73" s="15"/>
      <c r="R73" s="15"/>
      <c r="S73" s="15"/>
      <c r="T73" s="15"/>
      <c r="U73" s="16" t="e">
        <f t="shared" si="8"/>
        <v>#DIV/0!</v>
      </c>
      <c r="V73" s="11">
        <v>1990</v>
      </c>
      <c r="W73" s="11" t="s">
        <v>31</v>
      </c>
      <c r="X73" s="17">
        <v>46.279343597800001</v>
      </c>
      <c r="Y73" s="17">
        <v>32.514481689175369</v>
      </c>
      <c r="Z73" s="20">
        <f>X73+Y73</f>
        <v>78.793825286975363</v>
      </c>
      <c r="AB73" s="21">
        <f t="shared" si="9"/>
        <v>0.41265266117940363</v>
      </c>
    </row>
    <row r="74" spans="3:28" x14ac:dyDescent="0.25">
      <c r="Q74" s="15"/>
      <c r="R74" s="15"/>
      <c r="S74" s="15"/>
      <c r="T74" s="15"/>
      <c r="U74" s="16" t="e">
        <f t="shared" si="8"/>
        <v>#DIV/0!</v>
      </c>
      <c r="V74" s="10">
        <v>2009</v>
      </c>
      <c r="W74" s="11"/>
      <c r="X74" s="17">
        <v>57.7592170717</v>
      </c>
      <c r="Y74" s="17">
        <v>30.703580453529469</v>
      </c>
      <c r="Z74" s="20">
        <f>X74+Y74</f>
        <v>88.462797525229462</v>
      </c>
      <c r="AA74" s="23">
        <f>Z74/Z73-1</f>
        <v>0.12271230902978369</v>
      </c>
      <c r="AB74" s="21">
        <f t="shared" si="9"/>
        <v>0.34707901301417526</v>
      </c>
    </row>
    <row r="75" spans="3:28" x14ac:dyDescent="0.25">
      <c r="Q75" s="15"/>
      <c r="R75" s="15"/>
      <c r="S75" s="15"/>
      <c r="T75" s="15"/>
      <c r="U75" s="16" t="e">
        <f t="shared" si="8"/>
        <v>#DIV/0!</v>
      </c>
      <c r="V75" s="11"/>
      <c r="W75" s="11"/>
      <c r="X75" s="17" t="s">
        <v>23</v>
      </c>
      <c r="Y75" s="17" t="s">
        <v>23</v>
      </c>
      <c r="AB75" s="21"/>
    </row>
    <row r="76" spans="3:28" x14ac:dyDescent="0.25">
      <c r="Q76" s="15"/>
      <c r="R76" s="15"/>
      <c r="S76" s="15"/>
      <c r="T76" s="15"/>
      <c r="U76" s="16" t="e">
        <f t="shared" si="8"/>
        <v>#DIV/0!</v>
      </c>
      <c r="V76" s="11">
        <v>1990</v>
      </c>
      <c r="W76" s="11" t="s">
        <v>23</v>
      </c>
      <c r="X76" s="17">
        <v>86.479859488571705</v>
      </c>
      <c r="Y76" s="17">
        <v>55.356203634735266</v>
      </c>
      <c r="Z76" s="20">
        <f>X76+Y76</f>
        <v>141.83606312330699</v>
      </c>
      <c r="AB76" s="21">
        <f t="shared" si="9"/>
        <v>0.39028299584577897</v>
      </c>
    </row>
    <row r="77" spans="3:28" x14ac:dyDescent="0.25">
      <c r="Q77" s="15"/>
      <c r="R77" s="15"/>
      <c r="S77" s="15"/>
      <c r="T77" s="15"/>
      <c r="U77" s="16" t="e">
        <f t="shared" si="8"/>
        <v>#DIV/0!</v>
      </c>
      <c r="V77" s="10">
        <v>2009</v>
      </c>
      <c r="W77" s="11"/>
      <c r="X77" s="17">
        <v>56.432539620420904</v>
      </c>
      <c r="Y77" s="17">
        <v>39.412719987839381</v>
      </c>
      <c r="Z77" s="20">
        <f>X77+Y77</f>
        <v>95.845259608260278</v>
      </c>
      <c r="AA77" s="21">
        <f>Z77/Z76-1</f>
        <v>-0.32425324351440876</v>
      </c>
      <c r="AB77" s="21">
        <f t="shared" si="9"/>
        <v>0.41121199054525442</v>
      </c>
    </row>
    <row r="78" spans="3:28" x14ac:dyDescent="0.25">
      <c r="Q78" s="15"/>
      <c r="R78" s="15"/>
      <c r="S78" s="15"/>
      <c r="T78" s="15"/>
      <c r="U78" s="16" t="e">
        <f t="shared" si="8"/>
        <v>#DIV/0!</v>
      </c>
      <c r="V78" s="17"/>
      <c r="W78" s="11"/>
      <c r="X78" s="17" t="s">
        <v>33</v>
      </c>
      <c r="Y78" s="17" t="s">
        <v>33</v>
      </c>
      <c r="Z78" s="20"/>
      <c r="AB78" s="21"/>
    </row>
    <row r="79" spans="3:28" x14ac:dyDescent="0.25">
      <c r="Q79" s="15"/>
      <c r="R79" s="15"/>
      <c r="S79" s="15"/>
      <c r="T79" s="15"/>
      <c r="U79" s="16" t="e">
        <f t="shared" si="8"/>
        <v>#DIV/0!</v>
      </c>
      <c r="V79" s="11">
        <v>1990</v>
      </c>
      <c r="W79" s="11" t="s">
        <v>33</v>
      </c>
      <c r="X79" s="17">
        <v>99.941848414941191</v>
      </c>
      <c r="Y79" s="17">
        <v>62.709543965052468</v>
      </c>
      <c r="Z79" s="20">
        <f>X79+Y79</f>
        <v>162.65139237999367</v>
      </c>
      <c r="AB79" s="21">
        <f t="shared" si="9"/>
        <v>0.38554569406050671</v>
      </c>
    </row>
    <row r="80" spans="3:28" x14ac:dyDescent="0.25">
      <c r="Q80" s="15"/>
      <c r="R80" s="15"/>
      <c r="S80" s="15"/>
      <c r="T80" s="15"/>
      <c r="U80" s="16" t="e">
        <f t="shared" si="8"/>
        <v>#DIV/0!</v>
      </c>
      <c r="V80" s="10">
        <v>2009</v>
      </c>
      <c r="W80" s="11"/>
      <c r="X80" s="17">
        <v>67.392124901502498</v>
      </c>
      <c r="Y80" s="17">
        <v>46.002913986417596</v>
      </c>
      <c r="Z80" s="20">
        <f>X80+Y80</f>
        <v>113.39503888792009</v>
      </c>
      <c r="AA80" s="21">
        <f>Z80/Z79-1</f>
        <v>-0.30283388768660902</v>
      </c>
      <c r="AB80" s="21">
        <f t="shared" si="9"/>
        <v>0.40568718382721292</v>
      </c>
    </row>
    <row r="81" spans="17:28" x14ac:dyDescent="0.25">
      <c r="Q81" s="15"/>
      <c r="R81" s="15"/>
      <c r="S81" s="15"/>
      <c r="T81" s="15"/>
      <c r="U81" s="16" t="e">
        <f t="shared" si="8"/>
        <v>#DIV/0!</v>
      </c>
      <c r="V81" s="17"/>
      <c r="W81" s="11"/>
      <c r="X81" s="17" t="s">
        <v>18</v>
      </c>
      <c r="Y81" s="17" t="s">
        <v>18</v>
      </c>
      <c r="Z81" s="20"/>
      <c r="AB81" s="21"/>
    </row>
    <row r="82" spans="17:28" x14ac:dyDescent="0.25">
      <c r="Q82" s="15"/>
      <c r="R82" s="15"/>
      <c r="S82" s="15"/>
      <c r="T82" s="15"/>
      <c r="U82" s="16" t="e">
        <f t="shared" si="8"/>
        <v>#DIV/0!</v>
      </c>
      <c r="V82" s="11">
        <v>1990</v>
      </c>
      <c r="W82" s="11" t="s">
        <v>18</v>
      </c>
      <c r="X82" s="17">
        <v>175.63482854040902</v>
      </c>
      <c r="Y82" s="17">
        <v>156.41122209889971</v>
      </c>
      <c r="Z82" s="20">
        <f>X82+Y82</f>
        <v>332.04605063930876</v>
      </c>
      <c r="AB82" s="21">
        <f t="shared" si="9"/>
        <v>0.47105280065145039</v>
      </c>
    </row>
    <row r="83" spans="17:28" x14ac:dyDescent="0.25">
      <c r="Q83" s="15"/>
      <c r="R83" s="15"/>
      <c r="S83" s="15"/>
      <c r="T83" s="15"/>
      <c r="U83" s="16" t="e">
        <f t="shared" si="8"/>
        <v>#DIV/0!</v>
      </c>
      <c r="V83" s="10">
        <v>2009</v>
      </c>
      <c r="W83" s="11"/>
      <c r="X83" s="17">
        <v>101.803553344043</v>
      </c>
      <c r="Y83" s="17">
        <v>125.2062524258364</v>
      </c>
      <c r="Z83" s="20">
        <f>X83+Y83</f>
        <v>227.00980576987939</v>
      </c>
      <c r="AA83" s="21">
        <f>Z83/Z82-1</f>
        <v>-0.31633035438065471</v>
      </c>
      <c r="AB83" s="21">
        <f t="shared" si="9"/>
        <v>0.55154556870886184</v>
      </c>
    </row>
    <row r="84" spans="17:28" x14ac:dyDescent="0.25">
      <c r="V84" s="11"/>
    </row>
    <row r="85" spans="17:28" x14ac:dyDescent="0.25">
      <c r="V85" s="11"/>
      <c r="Z85" s="20"/>
    </row>
    <row r="86" spans="17:28" x14ac:dyDescent="0.25">
      <c r="V86" s="11"/>
      <c r="Z86" s="20"/>
    </row>
    <row r="87" spans="17:28" x14ac:dyDescent="0.25">
      <c r="V87" s="11"/>
    </row>
    <row r="88" spans="17:28" x14ac:dyDescent="0.25">
      <c r="V88" s="11"/>
    </row>
    <row r="89" spans="17:28" x14ac:dyDescent="0.25">
      <c r="V89" s="11"/>
    </row>
    <row r="90" spans="17:28" x14ac:dyDescent="0.25">
      <c r="V90" s="11"/>
    </row>
    <row r="91" spans="17:28" x14ac:dyDescent="0.25">
      <c r="V91" s="11"/>
    </row>
    <row r="92" spans="17:28" x14ac:dyDescent="0.25">
      <c r="V92" s="11"/>
    </row>
    <row r="93" spans="17:28" x14ac:dyDescent="0.25">
      <c r="V93" s="11"/>
    </row>
    <row r="94" spans="17:28" x14ac:dyDescent="0.25">
      <c r="V94" s="11"/>
    </row>
    <row r="95" spans="17:28" x14ac:dyDescent="0.25">
      <c r="V95" s="11"/>
    </row>
    <row r="96" spans="17:28" x14ac:dyDescent="0.25">
      <c r="V96" s="11"/>
    </row>
    <row r="97" spans="22:22" x14ac:dyDescent="0.25">
      <c r="V97" s="11"/>
    </row>
    <row r="98" spans="22:22" x14ac:dyDescent="0.25">
      <c r="V98" s="11"/>
    </row>
    <row r="99" spans="22:22" x14ac:dyDescent="0.25">
      <c r="V99" s="11"/>
    </row>
    <row r="100" spans="22:22" x14ac:dyDescent="0.25">
      <c r="V100" s="11"/>
    </row>
    <row r="101" spans="22:22" x14ac:dyDescent="0.25">
      <c r="V101" s="11"/>
    </row>
    <row r="102" spans="22:22" x14ac:dyDescent="0.25">
      <c r="V102" s="11"/>
    </row>
    <row r="103" spans="22:22" x14ac:dyDescent="0.25">
      <c r="V103" s="11"/>
    </row>
    <row r="104" spans="22:22" x14ac:dyDescent="0.25">
      <c r="V104" s="11"/>
    </row>
    <row r="105" spans="22:22" x14ac:dyDescent="0.25">
      <c r="V105" s="11"/>
    </row>
  </sheetData>
  <mergeCells count="3">
    <mergeCell ref="K1:L1"/>
    <mergeCell ref="N1:O1"/>
    <mergeCell ref="V1:W1"/>
  </mergeCells>
  <conditionalFormatting sqref="Q70:T83 Q3:Q69">
    <cfRule type="cellIs" dxfId="13" priority="14" stopIfTrue="1" operator="greaterThan">
      <formula>0</formula>
    </cfRule>
  </conditionalFormatting>
  <conditionalFormatting sqref="R70:T83 Q3:Q30">
    <cfRule type="cellIs" dxfId="12" priority="12" stopIfTrue="1" operator="lessThan">
      <formula>-60</formula>
    </cfRule>
    <cfRule type="cellIs" dxfId="11" priority="13" stopIfTrue="1" operator="lessThan">
      <formula>-60</formula>
    </cfRule>
  </conditionalFormatting>
  <conditionalFormatting sqref="R31:T69 R3:S30">
    <cfRule type="cellIs" dxfId="10" priority="11" stopIfTrue="1" operator="lessThan">
      <formula>-60</formula>
    </cfRule>
  </conditionalFormatting>
  <conditionalFormatting sqref="T3:T30">
    <cfRule type="cellIs" dxfId="9" priority="10" stopIfTrue="1" operator="greaterThan">
      <formula>0</formula>
    </cfRule>
  </conditionalFormatting>
  <conditionalFormatting sqref="T3:T30">
    <cfRule type="cellIs" dxfId="8" priority="8" stopIfTrue="1" operator="lessThan">
      <formula>-60</formula>
    </cfRule>
    <cfRule type="cellIs" dxfId="7" priority="9" stopIfTrue="1" operator="lessThan">
      <formula>-60</formula>
    </cfRule>
  </conditionalFormatting>
  <conditionalFormatting sqref="U70:U83">
    <cfRule type="cellIs" dxfId="6" priority="7" stopIfTrue="1" operator="greaterThan">
      <formula>0</formula>
    </cfRule>
  </conditionalFormatting>
  <conditionalFormatting sqref="U70:U83">
    <cfRule type="cellIs" dxfId="5" priority="5" stopIfTrue="1" operator="lessThan">
      <formula>-60</formula>
    </cfRule>
    <cfRule type="cellIs" dxfId="4" priority="6" stopIfTrue="1" operator="lessThan">
      <formula>-60</formula>
    </cfRule>
  </conditionalFormatting>
  <conditionalFormatting sqref="U31:U69">
    <cfRule type="cellIs" dxfId="3" priority="4" stopIfTrue="1" operator="lessThan">
      <formula>-60</formula>
    </cfRule>
  </conditionalFormatting>
  <conditionalFormatting sqref="U3:U30">
    <cfRule type="cellIs" dxfId="2" priority="3" stopIfTrue="1" operator="greaterThan">
      <formula>0</formula>
    </cfRule>
  </conditionalFormatting>
  <conditionalFormatting sqref="U3:U30">
    <cfRule type="cellIs" dxfId="1" priority="1" stopIfTrue="1" operator="lessThan">
      <formula>-60</formula>
    </cfRule>
    <cfRule type="cellIs" dxfId="0" priority="2" stopIfTrue="1" operator="lessThan">
      <formula>-60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6_co2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2012-02-03T11:40:30Z</dcterms:created>
  <dcterms:modified xsi:type="dcterms:W3CDTF">2012-02-03T11:40:39Z</dcterms:modified>
</cp:coreProperties>
</file>