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30" windowWidth="19020" windowHeight="11895" activeTab="1"/>
  </bookViews>
  <sheets>
    <sheet name="Heat Analysis" sheetId="1" r:id="rId1"/>
    <sheet name="Fig 3" sheetId="2" r:id="rId2"/>
  </sheets>
  <calcPr calcId="145621"/>
</workbook>
</file>

<file path=xl/calcChain.xml><?xml version="1.0" encoding="utf-8"?>
<calcChain xmlns="http://schemas.openxmlformats.org/spreadsheetml/2006/main">
  <c r="T45" i="1" l="1"/>
  <c r="O45" i="1"/>
  <c r="J45" i="1"/>
  <c r="T44" i="1"/>
  <c r="O44" i="1"/>
  <c r="J44" i="1"/>
  <c r="E45" i="1"/>
  <c r="T43" i="1"/>
  <c r="O43" i="1"/>
  <c r="J43" i="1"/>
  <c r="E44" i="1"/>
  <c r="T42" i="1"/>
  <c r="O42" i="1"/>
  <c r="J42" i="1"/>
  <c r="E42" i="1"/>
  <c r="AG40" i="1"/>
  <c r="T38" i="1"/>
  <c r="Y38" i="1" s="1"/>
  <c r="O38" i="1"/>
  <c r="X38" i="1" s="1"/>
  <c r="J38" i="1"/>
  <c r="W38" i="1" s="1"/>
  <c r="E38" i="1"/>
  <c r="V38" i="1" s="1"/>
  <c r="Z38" i="1" s="1"/>
  <c r="AB38" i="1" s="1"/>
  <c r="AD38" i="1" s="1"/>
  <c r="AG38" i="1"/>
  <c r="T37" i="1"/>
  <c r="Y37" i="1" s="1"/>
  <c r="O37" i="1"/>
  <c r="X37" i="1" s="1"/>
  <c r="J37" i="1"/>
  <c r="W37" i="1" s="1"/>
  <c r="E37" i="1"/>
  <c r="V37" i="1" s="1"/>
  <c r="Z37" i="1" s="1"/>
  <c r="AB37" i="1" s="1"/>
  <c r="AD37" i="1" s="1"/>
  <c r="AF37" i="1" s="1"/>
  <c r="AG37" i="1"/>
  <c r="T36" i="1"/>
  <c r="Y36" i="1" s="1"/>
  <c r="O36" i="1"/>
  <c r="X36" i="1" s="1"/>
  <c r="J36" i="1"/>
  <c r="W36" i="1" s="1"/>
  <c r="E36" i="1"/>
  <c r="V36" i="1" s="1"/>
  <c r="Z36" i="1" s="1"/>
  <c r="AB36" i="1" s="1"/>
  <c r="AD36" i="1" s="1"/>
  <c r="AG36" i="1"/>
  <c r="T35" i="1"/>
  <c r="Y35" i="1" s="1"/>
  <c r="O35" i="1"/>
  <c r="X35" i="1" s="1"/>
  <c r="J35" i="1"/>
  <c r="W35" i="1" s="1"/>
  <c r="E35" i="1"/>
  <c r="V35" i="1" s="1"/>
  <c r="Z35" i="1" s="1"/>
  <c r="AB35" i="1" s="1"/>
  <c r="AD35" i="1" s="1"/>
  <c r="AF35" i="1" s="1"/>
  <c r="AG35" i="1"/>
  <c r="T34" i="1"/>
  <c r="Y34" i="1" s="1"/>
  <c r="O34" i="1"/>
  <c r="X34" i="1" s="1"/>
  <c r="J34" i="1"/>
  <c r="W34" i="1" s="1"/>
  <c r="E34" i="1"/>
  <c r="V34" i="1" s="1"/>
  <c r="Z34" i="1" s="1"/>
  <c r="AB34" i="1" s="1"/>
  <c r="AD34" i="1" s="1"/>
  <c r="AG34" i="1"/>
  <c r="T33" i="1"/>
  <c r="Y33" i="1" s="1"/>
  <c r="O33" i="1"/>
  <c r="X33" i="1" s="1"/>
  <c r="J33" i="1"/>
  <c r="W33" i="1" s="1"/>
  <c r="E33" i="1"/>
  <c r="V33" i="1" s="1"/>
  <c r="Z33" i="1" s="1"/>
  <c r="AB33" i="1" s="1"/>
  <c r="AD33" i="1" s="1"/>
  <c r="AF33" i="1" s="1"/>
  <c r="AG33" i="1"/>
  <c r="T32" i="1"/>
  <c r="Y32" i="1" s="1"/>
  <c r="O32" i="1"/>
  <c r="X32" i="1" s="1"/>
  <c r="J32" i="1"/>
  <c r="W32" i="1" s="1"/>
  <c r="E32" i="1"/>
  <c r="V32" i="1" s="1"/>
  <c r="Z32" i="1" s="1"/>
  <c r="AB32" i="1" s="1"/>
  <c r="AD32" i="1" s="1"/>
  <c r="AG32" i="1"/>
  <c r="T31" i="1"/>
  <c r="Y31" i="1" s="1"/>
  <c r="O31" i="1"/>
  <c r="X31" i="1" s="1"/>
  <c r="J31" i="1"/>
  <c r="W31" i="1" s="1"/>
  <c r="E31" i="1"/>
  <c r="V31" i="1" s="1"/>
  <c r="Z31" i="1" s="1"/>
  <c r="AB31" i="1" s="1"/>
  <c r="AD31" i="1" s="1"/>
  <c r="AF31" i="1" s="1"/>
  <c r="AG31" i="1"/>
  <c r="T30" i="1"/>
  <c r="Y30" i="1" s="1"/>
  <c r="O30" i="1"/>
  <c r="X30" i="1" s="1"/>
  <c r="J30" i="1"/>
  <c r="W30" i="1" s="1"/>
  <c r="E30" i="1"/>
  <c r="V30" i="1" s="1"/>
  <c r="Z30" i="1" s="1"/>
  <c r="AB30" i="1" s="1"/>
  <c r="AD30" i="1" s="1"/>
  <c r="AG30" i="1"/>
  <c r="T29" i="1"/>
  <c r="Y29" i="1" s="1"/>
  <c r="O29" i="1"/>
  <c r="X29" i="1" s="1"/>
  <c r="J29" i="1"/>
  <c r="W29" i="1" s="1"/>
  <c r="E29" i="1"/>
  <c r="V29" i="1" s="1"/>
  <c r="Z29" i="1" s="1"/>
  <c r="AB29" i="1" s="1"/>
  <c r="AD29" i="1" s="1"/>
  <c r="AG29" i="1"/>
  <c r="W28" i="1"/>
  <c r="T28" i="1"/>
  <c r="Y28" i="1" s="1"/>
  <c r="O28" i="1"/>
  <c r="X28" i="1" s="1"/>
  <c r="E28" i="1"/>
  <c r="V28" i="1" s="1"/>
  <c r="Z28" i="1" s="1"/>
  <c r="AB28" i="1" s="1"/>
  <c r="AD28" i="1" s="1"/>
  <c r="AG28" i="1"/>
  <c r="T27" i="1"/>
  <c r="Y27" i="1" s="1"/>
  <c r="O27" i="1"/>
  <c r="X27" i="1" s="1"/>
  <c r="J27" i="1"/>
  <c r="W27" i="1" s="1"/>
  <c r="E27" i="1"/>
  <c r="V27" i="1" s="1"/>
  <c r="AG27" i="1"/>
  <c r="T26" i="1"/>
  <c r="Y26" i="1" s="1"/>
  <c r="O26" i="1"/>
  <c r="X26" i="1" s="1"/>
  <c r="J26" i="1"/>
  <c r="W26" i="1" s="1"/>
  <c r="E26" i="1"/>
  <c r="V26" i="1" s="1"/>
  <c r="Z26" i="1" s="1"/>
  <c r="AB26" i="1" s="1"/>
  <c r="AD26" i="1" s="1"/>
  <c r="AF26" i="1" s="1"/>
  <c r="AG26" i="1"/>
  <c r="T25" i="1"/>
  <c r="Y25" i="1" s="1"/>
  <c r="O25" i="1"/>
  <c r="X25" i="1" s="1"/>
  <c r="J25" i="1"/>
  <c r="W25" i="1" s="1"/>
  <c r="E25" i="1"/>
  <c r="V25" i="1" s="1"/>
  <c r="AG25" i="1"/>
  <c r="T24" i="1"/>
  <c r="Y24" i="1" s="1"/>
  <c r="O24" i="1"/>
  <c r="X24" i="1" s="1"/>
  <c r="J24" i="1"/>
  <c r="W24" i="1" s="1"/>
  <c r="E24" i="1"/>
  <c r="V24" i="1" s="1"/>
  <c r="Z24" i="1" s="1"/>
  <c r="AB24" i="1" s="1"/>
  <c r="AD24" i="1" s="1"/>
  <c r="AF24" i="1" s="1"/>
  <c r="AG24" i="1"/>
  <c r="T23" i="1"/>
  <c r="Y23" i="1" s="1"/>
  <c r="O23" i="1"/>
  <c r="X23" i="1" s="1"/>
  <c r="J23" i="1"/>
  <c r="W23" i="1" s="1"/>
  <c r="E23" i="1"/>
  <c r="V23" i="1" s="1"/>
  <c r="AG23" i="1"/>
  <c r="T22" i="1"/>
  <c r="Y22" i="1" s="1"/>
  <c r="O22" i="1"/>
  <c r="X22" i="1" s="1"/>
  <c r="J22" i="1"/>
  <c r="W22" i="1" s="1"/>
  <c r="E22" i="1"/>
  <c r="V22" i="1" s="1"/>
  <c r="Z22" i="1" s="1"/>
  <c r="AB22" i="1" s="1"/>
  <c r="AD22" i="1" s="1"/>
  <c r="AF22" i="1" s="1"/>
  <c r="AG22" i="1"/>
  <c r="T21" i="1"/>
  <c r="Y21" i="1" s="1"/>
  <c r="O21" i="1"/>
  <c r="X21" i="1" s="1"/>
  <c r="J21" i="1"/>
  <c r="W21" i="1" s="1"/>
  <c r="E21" i="1"/>
  <c r="V21" i="1" s="1"/>
  <c r="AG21" i="1"/>
  <c r="T20" i="1"/>
  <c r="Y20" i="1" s="1"/>
  <c r="O20" i="1"/>
  <c r="X20" i="1" s="1"/>
  <c r="J20" i="1"/>
  <c r="W20" i="1" s="1"/>
  <c r="E20" i="1"/>
  <c r="V20" i="1" s="1"/>
  <c r="Z20" i="1" s="1"/>
  <c r="AB20" i="1" s="1"/>
  <c r="AD20" i="1" s="1"/>
  <c r="AF20" i="1" s="1"/>
  <c r="AG20" i="1"/>
  <c r="T19" i="1"/>
  <c r="Y19" i="1" s="1"/>
  <c r="O19" i="1"/>
  <c r="X19" i="1" s="1"/>
  <c r="J19" i="1"/>
  <c r="W19" i="1" s="1"/>
  <c r="E19" i="1"/>
  <c r="V19" i="1" s="1"/>
  <c r="AG19" i="1"/>
  <c r="T18" i="1"/>
  <c r="Y18" i="1" s="1"/>
  <c r="O18" i="1"/>
  <c r="X18" i="1" s="1"/>
  <c r="J18" i="1"/>
  <c r="W18" i="1" s="1"/>
  <c r="E18" i="1"/>
  <c r="V18" i="1" s="1"/>
  <c r="Z18" i="1" s="1"/>
  <c r="AB18" i="1" s="1"/>
  <c r="AD18" i="1" s="1"/>
  <c r="AF18" i="1" s="1"/>
  <c r="AG18" i="1"/>
  <c r="T17" i="1"/>
  <c r="Y17" i="1" s="1"/>
  <c r="O17" i="1"/>
  <c r="X17" i="1" s="1"/>
  <c r="J17" i="1"/>
  <c r="W17" i="1" s="1"/>
  <c r="E17" i="1"/>
  <c r="V17" i="1" s="1"/>
  <c r="AG17" i="1"/>
  <c r="T16" i="1"/>
  <c r="Y16" i="1" s="1"/>
  <c r="O16" i="1"/>
  <c r="X16" i="1" s="1"/>
  <c r="E16" i="1"/>
  <c r="V16" i="1" s="1"/>
  <c r="AG16" i="1"/>
  <c r="T15" i="1"/>
  <c r="Y15" i="1" s="1"/>
  <c r="O15" i="1"/>
  <c r="X15" i="1" s="1"/>
  <c r="J15" i="1"/>
  <c r="W15" i="1" s="1"/>
  <c r="E15" i="1"/>
  <c r="V15" i="1" s="1"/>
  <c r="Z15" i="1" s="1"/>
  <c r="AB15" i="1" s="1"/>
  <c r="AD15" i="1" s="1"/>
  <c r="AF15" i="1" s="1"/>
  <c r="AG15" i="1"/>
  <c r="T14" i="1"/>
  <c r="Y14" i="1" s="1"/>
  <c r="O14" i="1"/>
  <c r="X14" i="1" s="1"/>
  <c r="J14" i="1"/>
  <c r="W14" i="1" s="1"/>
  <c r="E14" i="1"/>
  <c r="V14" i="1" s="1"/>
  <c r="AG14" i="1"/>
  <c r="T13" i="1"/>
  <c r="Y13" i="1" s="1"/>
  <c r="O13" i="1"/>
  <c r="X13" i="1" s="1"/>
  <c r="J13" i="1"/>
  <c r="W13" i="1" s="1"/>
  <c r="E13" i="1"/>
  <c r="V13" i="1" s="1"/>
  <c r="Z13" i="1" s="1"/>
  <c r="AB13" i="1" s="1"/>
  <c r="AD13" i="1" s="1"/>
  <c r="AF13" i="1" s="1"/>
  <c r="AG13" i="1"/>
  <c r="AE40" i="1"/>
  <c r="AC40" i="1"/>
  <c r="AA40" i="1"/>
  <c r="S40" i="1"/>
  <c r="R40" i="1"/>
  <c r="Q40" i="1"/>
  <c r="N40" i="1"/>
  <c r="M40" i="1"/>
  <c r="L40" i="1"/>
  <c r="I40" i="1"/>
  <c r="H40" i="1"/>
  <c r="G40" i="1"/>
  <c r="D40" i="1"/>
  <c r="C40" i="1"/>
  <c r="B40" i="1"/>
  <c r="AG12" i="1"/>
  <c r="Z14" i="1" l="1"/>
  <c r="AB14" i="1" s="1"/>
  <c r="AD14" i="1" s="1"/>
  <c r="AF14" i="1" s="1"/>
  <c r="J16" i="1"/>
  <c r="W16" i="1" s="1"/>
  <c r="Z16" i="1" s="1"/>
  <c r="AB16" i="1" s="1"/>
  <c r="AD16" i="1" s="1"/>
  <c r="AF16" i="1" s="1"/>
  <c r="Z17" i="1"/>
  <c r="AB17" i="1" s="1"/>
  <c r="AD17" i="1" s="1"/>
  <c r="Z19" i="1"/>
  <c r="AB19" i="1" s="1"/>
  <c r="AD19" i="1" s="1"/>
  <c r="Z21" i="1"/>
  <c r="AB21" i="1" s="1"/>
  <c r="AD21" i="1" s="1"/>
  <c r="Z23" i="1"/>
  <c r="AB23" i="1" s="1"/>
  <c r="AD23" i="1" s="1"/>
  <c r="Z25" i="1"/>
  <c r="AB25" i="1" s="1"/>
  <c r="AD25" i="1" s="1"/>
  <c r="Z27" i="1"/>
  <c r="AB27" i="1" s="1"/>
  <c r="AD27" i="1" s="1"/>
  <c r="AF27" i="1" s="1"/>
  <c r="E12" i="1"/>
  <c r="J12" i="1"/>
  <c r="O12" i="1"/>
  <c r="T12" i="1"/>
  <c r="AF17" i="1"/>
  <c r="AF19" i="1"/>
  <c r="AF21" i="1"/>
  <c r="AF23" i="1"/>
  <c r="AF25" i="1"/>
  <c r="AF29" i="1"/>
  <c r="AF30" i="1"/>
  <c r="AF32" i="1"/>
  <c r="AF34" i="1"/>
  <c r="AF36" i="1"/>
  <c r="AF38" i="1"/>
  <c r="E43" i="1"/>
  <c r="O40" i="1" l="1"/>
  <c r="X12" i="1"/>
  <c r="X40" i="1" s="1"/>
  <c r="E40" i="1"/>
  <c r="V12" i="1"/>
  <c r="T40" i="1"/>
  <c r="Y12" i="1"/>
  <c r="Y40" i="1" s="1"/>
  <c r="J40" i="1"/>
  <c r="W12" i="1"/>
  <c r="W40" i="1" s="1"/>
  <c r="V40" i="1" l="1"/>
  <c r="Z12" i="1"/>
  <c r="Z40" i="1" l="1"/>
  <c r="AB12" i="1"/>
  <c r="AB40" i="1" l="1"/>
  <c r="AD12" i="1"/>
  <c r="AD40" i="1" l="1"/>
  <c r="AF40" i="1" s="1"/>
  <c r="X47" i="1" s="1"/>
  <c r="AF12" i="1"/>
</calcChain>
</file>

<file path=xl/comments1.xml><?xml version="1.0" encoding="utf-8"?>
<comments xmlns="http://schemas.openxmlformats.org/spreadsheetml/2006/main">
  <authors>
    <author>Simon Minett</author>
    <author>SIMON MINETT</author>
  </authors>
  <commentList>
    <comment ref="AB11" authorId="0">
      <text>
        <r>
          <rPr>
            <b/>
            <sz val="9"/>
            <color indexed="81"/>
            <rFont val="Tahoma"/>
            <family val="2"/>
          </rPr>
          <t>Simon Minett:</t>
        </r>
        <r>
          <rPr>
            <sz val="9"/>
            <color indexed="81"/>
            <rFont val="Tahoma"/>
            <family val="2"/>
          </rPr>
          <t xml:space="preserve">
Total fuel for heating - CHP fuel for autoproduction at boiler efficiency and add CHP heat
</t>
        </r>
      </text>
    </comment>
    <comment ref="B17" authorId="1">
      <text>
        <r>
          <rPr>
            <b/>
            <sz val="9"/>
            <color indexed="81"/>
            <rFont val="Tahoma"/>
            <family val="2"/>
          </rPr>
          <t>SIMON MINETT:</t>
        </r>
        <r>
          <rPr>
            <sz val="9"/>
            <color indexed="81"/>
            <rFont val="Tahoma"/>
            <family val="2"/>
          </rPr>
          <t xml:space="preserve">
Use 2008 data as 2009 is negative, which is strange
</t>
        </r>
      </text>
    </comment>
    <comment ref="J28" authorId="1">
      <text>
        <r>
          <rPr>
            <b/>
            <sz val="9"/>
            <color indexed="81"/>
            <rFont val="Tahoma"/>
            <family val="2"/>
          </rPr>
          <t>SIMON MINETT:</t>
        </r>
        <r>
          <rPr>
            <sz val="9"/>
            <color indexed="81"/>
            <rFont val="Tahoma"/>
            <family val="2"/>
          </rPr>
          <t xml:space="preserve">
Set at 0 as Oil for transpor is greater than all FC
</t>
        </r>
      </text>
    </comment>
  </commentList>
</comments>
</file>

<file path=xl/sharedStrings.xml><?xml version="1.0" encoding="utf-8"?>
<sst xmlns="http://schemas.openxmlformats.org/spreadsheetml/2006/main" count="98" uniqueCount="71">
  <si>
    <t>Data on Heat</t>
  </si>
  <si>
    <t>Assumptions</t>
  </si>
  <si>
    <t>Final energy consumption by all sectors excluding power stations, refining and transport</t>
  </si>
  <si>
    <t>Data in TJ NCV</t>
  </si>
  <si>
    <t>of all coal outside transport is for heating, assume a small share is used for other purposes</t>
  </si>
  <si>
    <t>of all oil outside transport is for heating, assumed some oil is used for internal industry vehicle use</t>
  </si>
  <si>
    <t>of all gas outside transport is for heating, assume a small share of other purposes</t>
  </si>
  <si>
    <t>of all RES outside transport is for heating, assume a small share of other purposes</t>
  </si>
  <si>
    <t>Boiler efficiency assumed on average</t>
  </si>
  <si>
    <t>All Coal</t>
  </si>
  <si>
    <t>Non-Energy Coal</t>
  </si>
  <si>
    <t>Coal for Transport</t>
  </si>
  <si>
    <t>Net Coal</t>
  </si>
  <si>
    <t>All Oil</t>
  </si>
  <si>
    <t>Non-Energy Oil</t>
  </si>
  <si>
    <t>Oil for Transport</t>
  </si>
  <si>
    <t>Net Oil</t>
  </si>
  <si>
    <t>All Gas</t>
  </si>
  <si>
    <t>Non-Energy Gas</t>
  </si>
  <si>
    <t>Gas for Transport</t>
  </si>
  <si>
    <t>Net Gas</t>
  </si>
  <si>
    <t>All RES Fuels</t>
  </si>
  <si>
    <t>Non-Energy RES</t>
  </si>
  <si>
    <t>RES for Transport</t>
  </si>
  <si>
    <t>Net RES</t>
  </si>
  <si>
    <t>Coal for Heating</t>
  </si>
  <si>
    <t>Oil for Heating</t>
  </si>
  <si>
    <t>Gas for Heating</t>
  </si>
  <si>
    <t>RES for Heating</t>
  </si>
  <si>
    <t>Total Fuel for Heating</t>
  </si>
  <si>
    <t>Total Fuel for CHP autoprods</t>
  </si>
  <si>
    <t>Total heat supplied</t>
  </si>
  <si>
    <t>Derived Heat</t>
  </si>
  <si>
    <t>Total Heating</t>
  </si>
  <si>
    <t>CHP Heat</t>
  </si>
  <si>
    <t>Share of all heat</t>
  </si>
  <si>
    <t>Total EU 27</t>
  </si>
  <si>
    <t>Figure 3</t>
  </si>
  <si>
    <t>EU-27</t>
  </si>
  <si>
    <t>Finland</t>
  </si>
  <si>
    <t>Denmark</t>
  </si>
  <si>
    <t>Sweden</t>
  </si>
  <si>
    <t>Bulgaria</t>
  </si>
  <si>
    <t>Portugal</t>
  </si>
  <si>
    <t>Czech Republic</t>
  </si>
  <si>
    <t>Netherlands</t>
  </si>
  <si>
    <t>Austria</t>
  </si>
  <si>
    <t>Estonia</t>
  </si>
  <si>
    <t>Poland</t>
  </si>
  <si>
    <t>Lithuania</t>
  </si>
  <si>
    <t>Spain</t>
  </si>
  <si>
    <t>Slovenia</t>
  </si>
  <si>
    <t>Germany</t>
  </si>
  <si>
    <t>Romania</t>
  </si>
  <si>
    <t>Hungary</t>
  </si>
  <si>
    <t>Belgium</t>
  </si>
  <si>
    <t>Luxembourg</t>
  </si>
  <si>
    <t>Italy</t>
  </si>
  <si>
    <t>Slovakia</t>
  </si>
  <si>
    <t>France</t>
  </si>
  <si>
    <t>United Kingdom</t>
  </si>
  <si>
    <t>Ireland</t>
  </si>
  <si>
    <t>Latvia</t>
  </si>
  <si>
    <t>Greece</t>
  </si>
  <si>
    <t>Cyprus</t>
  </si>
  <si>
    <t>Malta</t>
  </si>
  <si>
    <t>Germany (including  former GDR from 1991)</t>
  </si>
  <si>
    <t>Norway</t>
  </si>
  <si>
    <t>Switzerland</t>
  </si>
  <si>
    <t>Croatia</t>
  </si>
  <si>
    <t>Turkey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</si>
</sst>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Trebuchet MS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9">
    <xf numFmtId="0" fontId="0" fillId="0" borderId="0" xfId="0"/>
    <xf numFmtId="0" fontId="2" fillId="0" borderId="0" xfId="0" applyFont="1"/>
    <xf numFmtId="9" fontId="0" fillId="0" borderId="0" xfId="0" applyNumberFormat="1"/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3" fontId="0" fillId="0" borderId="0" xfId="0" applyNumberFormat="1"/>
    <xf numFmtId="164" fontId="0" fillId="0" borderId="0" xfId="1" applyNumberFormat="1" applyFont="1"/>
    <xf numFmtId="1" fontId="0" fillId="0" borderId="0" xfId="0" applyNumberFormat="1"/>
    <xf numFmtId="1" fontId="2" fillId="0" borderId="0" xfId="0" applyNumberFormat="1" applyFont="1" applyAlignment="1">
      <alignment wrapText="1"/>
    </xf>
  </cellXfs>
  <cellStyles count="3">
    <cellStyle name="Normal" xfId="0" builtinId="0"/>
    <cellStyle name="Percent" xfId="1" builtinId="5"/>
    <cellStyle name="Standaard_blad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'Heat Analysis'!$W$48:$W$74</c:f>
              <c:strCache>
                <c:ptCount val="27"/>
                <c:pt idx="0">
                  <c:v>Finland</c:v>
                </c:pt>
                <c:pt idx="1">
                  <c:v>Denmark</c:v>
                </c:pt>
                <c:pt idx="2">
                  <c:v>Sweden</c:v>
                </c:pt>
                <c:pt idx="3">
                  <c:v>Bulgaria</c:v>
                </c:pt>
                <c:pt idx="4">
                  <c:v>Portugal</c:v>
                </c:pt>
                <c:pt idx="5">
                  <c:v>Czech Republic</c:v>
                </c:pt>
                <c:pt idx="6">
                  <c:v>Netherlands</c:v>
                </c:pt>
                <c:pt idx="7">
                  <c:v>Austria</c:v>
                </c:pt>
                <c:pt idx="8">
                  <c:v>Estonia</c:v>
                </c:pt>
                <c:pt idx="9">
                  <c:v>Poland</c:v>
                </c:pt>
                <c:pt idx="10">
                  <c:v>Lithuania</c:v>
                </c:pt>
                <c:pt idx="11">
                  <c:v>Spain</c:v>
                </c:pt>
                <c:pt idx="12">
                  <c:v>Slovenia</c:v>
                </c:pt>
                <c:pt idx="13">
                  <c:v>Germany</c:v>
                </c:pt>
                <c:pt idx="14">
                  <c:v>Romania</c:v>
                </c:pt>
                <c:pt idx="15">
                  <c:v>Hungary</c:v>
                </c:pt>
                <c:pt idx="16">
                  <c:v>Belgium</c:v>
                </c:pt>
                <c:pt idx="17">
                  <c:v>Luxembourg</c:v>
                </c:pt>
                <c:pt idx="18">
                  <c:v>Italy</c:v>
                </c:pt>
                <c:pt idx="19">
                  <c:v>Slovakia</c:v>
                </c:pt>
                <c:pt idx="20">
                  <c:v>France</c:v>
                </c:pt>
                <c:pt idx="21">
                  <c:v>United Kingdom</c:v>
                </c:pt>
                <c:pt idx="22">
                  <c:v>Ireland</c:v>
                </c:pt>
                <c:pt idx="23">
                  <c:v>Latvia</c:v>
                </c:pt>
                <c:pt idx="24">
                  <c:v>Greece</c:v>
                </c:pt>
                <c:pt idx="25">
                  <c:v>Cyprus</c:v>
                </c:pt>
                <c:pt idx="26">
                  <c:v>Malta</c:v>
                </c:pt>
              </c:strCache>
            </c:strRef>
          </c:cat>
          <c:val>
            <c:numRef>
              <c:f>'Heat Analysis'!$X$48:$X$74</c:f>
              <c:numCache>
                <c:formatCode>0.0%</c:formatCode>
                <c:ptCount val="27"/>
                <c:pt idx="0">
                  <c:v>0.37376534978584353</c:v>
                </c:pt>
                <c:pt idx="1">
                  <c:v>0.31990587836039441</c:v>
                </c:pt>
                <c:pt idx="2">
                  <c:v>0.29600906151558953</c:v>
                </c:pt>
                <c:pt idx="3">
                  <c:v>0.26665277193226994</c:v>
                </c:pt>
                <c:pt idx="4">
                  <c:v>0.22467010228085124</c:v>
                </c:pt>
                <c:pt idx="5">
                  <c:v>0.22217862985716902</c:v>
                </c:pt>
                <c:pt idx="6">
                  <c:v>0.21471270825832639</c:v>
                </c:pt>
                <c:pt idx="7">
                  <c:v>0.20086948997334186</c:v>
                </c:pt>
                <c:pt idx="8">
                  <c:v>0.18808281567631283</c:v>
                </c:pt>
                <c:pt idx="9">
                  <c:v>0.18137255115123882</c:v>
                </c:pt>
                <c:pt idx="10">
                  <c:v>0.17493365338226688</c:v>
                </c:pt>
                <c:pt idx="11">
                  <c:v>0.16171765405608066</c:v>
                </c:pt>
                <c:pt idx="12">
                  <c:v>0.15578900714384467</c:v>
                </c:pt>
                <c:pt idx="13">
                  <c:v>0.15310977453258243</c:v>
                </c:pt>
                <c:pt idx="14">
                  <c:v>0.12901977137049345</c:v>
                </c:pt>
                <c:pt idx="15">
                  <c:v>0.12721829531126541</c:v>
                </c:pt>
                <c:pt idx="16">
                  <c:v>0.12544096929833498</c:v>
                </c:pt>
                <c:pt idx="17">
                  <c:v>0.10449109276562493</c:v>
                </c:pt>
                <c:pt idx="18">
                  <c:v>9.5214756581747342E-2</c:v>
                </c:pt>
                <c:pt idx="19">
                  <c:v>8.2730926887323072E-2</c:v>
                </c:pt>
                <c:pt idx="20">
                  <c:v>8.1193317353603398E-2</c:v>
                </c:pt>
                <c:pt idx="21">
                  <c:v>8.0556382906029705E-2</c:v>
                </c:pt>
                <c:pt idx="22">
                  <c:v>7.0702609447074613E-2</c:v>
                </c:pt>
                <c:pt idx="23">
                  <c:v>5.7798513096931979E-2</c:v>
                </c:pt>
                <c:pt idx="24">
                  <c:v>5.6832653715849321E-2</c:v>
                </c:pt>
                <c:pt idx="25">
                  <c:v>6.6326030177835229E-3</c:v>
                </c:pt>
                <c:pt idx="26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86528256"/>
        <c:axId val="286529792"/>
      </c:barChart>
      <c:catAx>
        <c:axId val="286528256"/>
        <c:scaling>
          <c:orientation val="minMax"/>
        </c:scaling>
        <c:delete val="0"/>
        <c:axPos val="b"/>
        <c:majorTickMark val="out"/>
        <c:minorTickMark val="none"/>
        <c:tickLblPos val="nextTo"/>
        <c:crossAx val="286529792"/>
        <c:crosses val="autoZero"/>
        <c:auto val="1"/>
        <c:lblAlgn val="ctr"/>
        <c:lblOffset val="100"/>
        <c:noMultiLvlLbl val="0"/>
      </c:catAx>
      <c:valAx>
        <c:axId val="286529792"/>
        <c:scaling>
          <c:orientation val="minMax"/>
        </c:scaling>
        <c:delete val="0"/>
        <c:axPos val="l"/>
        <c:majorGridlines/>
        <c:title>
          <c:tx>
            <c:strRef>
              <c:f>'Heat Analysis'!$X$46</c:f>
              <c:strCache>
                <c:ptCount val="1"/>
                <c:pt idx="0">
                  <c:v>Share of all heat</c:v>
                </c:pt>
              </c:strCache>
            </c:strRef>
          </c:tx>
          <c:layout/>
          <c:overlay val="0"/>
          <c:txPr>
            <a:bodyPr rot="-5400000" vert="horz"/>
            <a:lstStyle/>
            <a:p>
              <a:pPr>
                <a:defRPr/>
              </a:pPr>
              <a:endParaRPr lang="en-US"/>
            </a:p>
          </c:txPr>
        </c:title>
        <c:numFmt formatCode="0.0%" sourceLinked="1"/>
        <c:majorTickMark val="out"/>
        <c:minorTickMark val="none"/>
        <c:tickLblPos val="nextTo"/>
        <c:crossAx val="286528256"/>
        <c:crosses val="autoZero"/>
        <c:crossBetween val="between"/>
      </c:valAx>
    </c:plotArea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>
    <tabColor rgb="FF92D050"/>
  </sheetPr>
  <sheetViews>
    <sheetView tabSelected="1" zoomScale="121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88843" cy="60534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3" tint="0.59999389629810485"/>
  </sheetPr>
  <dimension ref="A1:AG75"/>
  <sheetViews>
    <sheetView topLeftCell="E38" workbookViewId="0">
      <selection activeCell="T60" sqref="T60"/>
    </sheetView>
  </sheetViews>
  <sheetFormatPr defaultRowHeight="15" x14ac:dyDescent="0.25"/>
  <cols>
    <col min="1" max="1" width="34.28515625" bestFit="1" customWidth="1"/>
    <col min="2" max="3" width="9.28515625" bestFit="1" customWidth="1"/>
    <col min="4" max="4" width="9.28515625" customWidth="1"/>
    <col min="5" max="5" width="9.28515625" bestFit="1" customWidth="1"/>
    <col min="6" max="6" width="2.140625" customWidth="1"/>
    <col min="7" max="8" width="10.140625" bestFit="1" customWidth="1"/>
    <col min="9" max="9" width="10.140625" customWidth="1"/>
    <col min="10" max="10" width="10.140625" bestFit="1" customWidth="1"/>
    <col min="11" max="11" width="2.140625" customWidth="1"/>
    <col min="12" max="12" width="10.140625" bestFit="1" customWidth="1"/>
    <col min="13" max="13" width="10.140625" customWidth="1"/>
    <col min="14" max="14" width="9.28515625" bestFit="1" customWidth="1"/>
    <col min="15" max="15" width="10.140625" bestFit="1" customWidth="1"/>
    <col min="16" max="16" width="2" customWidth="1"/>
    <col min="17" max="17" width="9.28515625" bestFit="1" customWidth="1"/>
    <col min="18" max="18" width="9.28515625" customWidth="1"/>
    <col min="19" max="20" width="9.28515625" bestFit="1" customWidth="1"/>
    <col min="22" max="22" width="9.28515625" bestFit="1" customWidth="1"/>
    <col min="23" max="23" width="9.42578125" bestFit="1" customWidth="1"/>
    <col min="24" max="24" width="10.140625" bestFit="1" customWidth="1"/>
    <col min="25" max="25" width="9.7109375" bestFit="1" customWidth="1"/>
    <col min="26" max="26" width="10.140625" bestFit="1" customWidth="1"/>
    <col min="27" max="27" width="9.28515625" bestFit="1" customWidth="1"/>
    <col min="28" max="28" width="10.140625" bestFit="1" customWidth="1"/>
    <col min="29" max="29" width="9.28515625" bestFit="1" customWidth="1"/>
    <col min="30" max="30" width="10.140625" bestFit="1" customWidth="1"/>
    <col min="31" max="32" width="9.28515625" bestFit="1" customWidth="1"/>
    <col min="33" max="33" width="40.28515625" bestFit="1" customWidth="1"/>
    <col min="260" max="260" width="34.28515625" bestFit="1" customWidth="1"/>
    <col min="265" max="265" width="2.140625" customWidth="1"/>
    <col min="266" max="268" width="9.5703125" bestFit="1" customWidth="1"/>
    <col min="269" max="269" width="2.140625" customWidth="1"/>
    <col min="273" max="273" width="2" customWidth="1"/>
    <col min="279" max="279" width="9.28515625" bestFit="1" customWidth="1"/>
    <col min="280" max="281" width="9.5703125" bestFit="1" customWidth="1"/>
    <col min="516" max="516" width="34.28515625" bestFit="1" customWidth="1"/>
    <col min="521" max="521" width="2.140625" customWidth="1"/>
    <col min="522" max="524" width="9.5703125" bestFit="1" customWidth="1"/>
    <col min="525" max="525" width="2.140625" customWidth="1"/>
    <col min="529" max="529" width="2" customWidth="1"/>
    <col min="535" max="535" width="9.28515625" bestFit="1" customWidth="1"/>
    <col min="536" max="537" width="9.5703125" bestFit="1" customWidth="1"/>
    <col min="772" max="772" width="34.28515625" bestFit="1" customWidth="1"/>
    <col min="777" max="777" width="2.140625" customWidth="1"/>
    <col min="778" max="780" width="9.5703125" bestFit="1" customWidth="1"/>
    <col min="781" max="781" width="2.140625" customWidth="1"/>
    <col min="785" max="785" width="2" customWidth="1"/>
    <col min="791" max="791" width="9.28515625" bestFit="1" customWidth="1"/>
    <col min="792" max="793" width="9.5703125" bestFit="1" customWidth="1"/>
    <col min="1028" max="1028" width="34.28515625" bestFit="1" customWidth="1"/>
    <col min="1033" max="1033" width="2.140625" customWidth="1"/>
    <col min="1034" max="1036" width="9.5703125" bestFit="1" customWidth="1"/>
    <col min="1037" max="1037" width="2.140625" customWidth="1"/>
    <col min="1041" max="1041" width="2" customWidth="1"/>
    <col min="1047" max="1047" width="9.28515625" bestFit="1" customWidth="1"/>
    <col min="1048" max="1049" width="9.5703125" bestFit="1" customWidth="1"/>
    <col min="1284" max="1284" width="34.28515625" bestFit="1" customWidth="1"/>
    <col min="1289" max="1289" width="2.140625" customWidth="1"/>
    <col min="1290" max="1292" width="9.5703125" bestFit="1" customWidth="1"/>
    <col min="1293" max="1293" width="2.140625" customWidth="1"/>
    <col min="1297" max="1297" width="2" customWidth="1"/>
    <col min="1303" max="1303" width="9.28515625" bestFit="1" customWidth="1"/>
    <col min="1304" max="1305" width="9.5703125" bestFit="1" customWidth="1"/>
    <col min="1540" max="1540" width="34.28515625" bestFit="1" customWidth="1"/>
    <col min="1545" max="1545" width="2.140625" customWidth="1"/>
    <col min="1546" max="1548" width="9.5703125" bestFit="1" customWidth="1"/>
    <col min="1549" max="1549" width="2.140625" customWidth="1"/>
    <col min="1553" max="1553" width="2" customWidth="1"/>
    <col min="1559" max="1559" width="9.28515625" bestFit="1" customWidth="1"/>
    <col min="1560" max="1561" width="9.5703125" bestFit="1" customWidth="1"/>
    <col min="1796" max="1796" width="34.28515625" bestFit="1" customWidth="1"/>
    <col min="1801" max="1801" width="2.140625" customWidth="1"/>
    <col min="1802" max="1804" width="9.5703125" bestFit="1" customWidth="1"/>
    <col min="1805" max="1805" width="2.140625" customWidth="1"/>
    <col min="1809" max="1809" width="2" customWidth="1"/>
    <col min="1815" max="1815" width="9.28515625" bestFit="1" customWidth="1"/>
    <col min="1816" max="1817" width="9.5703125" bestFit="1" customWidth="1"/>
    <col min="2052" max="2052" width="34.28515625" bestFit="1" customWidth="1"/>
    <col min="2057" max="2057" width="2.140625" customWidth="1"/>
    <col min="2058" max="2060" width="9.5703125" bestFit="1" customWidth="1"/>
    <col min="2061" max="2061" width="2.140625" customWidth="1"/>
    <col min="2065" max="2065" width="2" customWidth="1"/>
    <col min="2071" max="2071" width="9.28515625" bestFit="1" customWidth="1"/>
    <col min="2072" max="2073" width="9.5703125" bestFit="1" customWidth="1"/>
    <col min="2308" max="2308" width="34.28515625" bestFit="1" customWidth="1"/>
    <col min="2313" max="2313" width="2.140625" customWidth="1"/>
    <col min="2314" max="2316" width="9.5703125" bestFit="1" customWidth="1"/>
    <col min="2317" max="2317" width="2.140625" customWidth="1"/>
    <col min="2321" max="2321" width="2" customWidth="1"/>
    <col min="2327" max="2327" width="9.28515625" bestFit="1" customWidth="1"/>
    <col min="2328" max="2329" width="9.5703125" bestFit="1" customWidth="1"/>
    <col min="2564" max="2564" width="34.28515625" bestFit="1" customWidth="1"/>
    <col min="2569" max="2569" width="2.140625" customWidth="1"/>
    <col min="2570" max="2572" width="9.5703125" bestFit="1" customWidth="1"/>
    <col min="2573" max="2573" width="2.140625" customWidth="1"/>
    <col min="2577" max="2577" width="2" customWidth="1"/>
    <col min="2583" max="2583" width="9.28515625" bestFit="1" customWidth="1"/>
    <col min="2584" max="2585" width="9.5703125" bestFit="1" customWidth="1"/>
    <col min="2820" max="2820" width="34.28515625" bestFit="1" customWidth="1"/>
    <col min="2825" max="2825" width="2.140625" customWidth="1"/>
    <col min="2826" max="2828" width="9.5703125" bestFit="1" customWidth="1"/>
    <col min="2829" max="2829" width="2.140625" customWidth="1"/>
    <col min="2833" max="2833" width="2" customWidth="1"/>
    <col min="2839" max="2839" width="9.28515625" bestFit="1" customWidth="1"/>
    <col min="2840" max="2841" width="9.5703125" bestFit="1" customWidth="1"/>
    <col min="3076" max="3076" width="34.28515625" bestFit="1" customWidth="1"/>
    <col min="3081" max="3081" width="2.140625" customWidth="1"/>
    <col min="3082" max="3084" width="9.5703125" bestFit="1" customWidth="1"/>
    <col min="3085" max="3085" width="2.140625" customWidth="1"/>
    <col min="3089" max="3089" width="2" customWidth="1"/>
    <col min="3095" max="3095" width="9.28515625" bestFit="1" customWidth="1"/>
    <col min="3096" max="3097" width="9.5703125" bestFit="1" customWidth="1"/>
    <col min="3332" max="3332" width="34.28515625" bestFit="1" customWidth="1"/>
    <col min="3337" max="3337" width="2.140625" customWidth="1"/>
    <col min="3338" max="3340" width="9.5703125" bestFit="1" customWidth="1"/>
    <col min="3341" max="3341" width="2.140625" customWidth="1"/>
    <col min="3345" max="3345" width="2" customWidth="1"/>
    <col min="3351" max="3351" width="9.28515625" bestFit="1" customWidth="1"/>
    <col min="3352" max="3353" width="9.5703125" bestFit="1" customWidth="1"/>
    <col min="3588" max="3588" width="34.28515625" bestFit="1" customWidth="1"/>
    <col min="3593" max="3593" width="2.140625" customWidth="1"/>
    <col min="3594" max="3596" width="9.5703125" bestFit="1" customWidth="1"/>
    <col min="3597" max="3597" width="2.140625" customWidth="1"/>
    <col min="3601" max="3601" width="2" customWidth="1"/>
    <col min="3607" max="3607" width="9.28515625" bestFit="1" customWidth="1"/>
    <col min="3608" max="3609" width="9.5703125" bestFit="1" customWidth="1"/>
    <col min="3844" max="3844" width="34.28515625" bestFit="1" customWidth="1"/>
    <col min="3849" max="3849" width="2.140625" customWidth="1"/>
    <col min="3850" max="3852" width="9.5703125" bestFit="1" customWidth="1"/>
    <col min="3853" max="3853" width="2.140625" customWidth="1"/>
    <col min="3857" max="3857" width="2" customWidth="1"/>
    <col min="3863" max="3863" width="9.28515625" bestFit="1" customWidth="1"/>
    <col min="3864" max="3865" width="9.5703125" bestFit="1" customWidth="1"/>
    <col min="4100" max="4100" width="34.28515625" bestFit="1" customWidth="1"/>
    <col min="4105" max="4105" width="2.140625" customWidth="1"/>
    <col min="4106" max="4108" width="9.5703125" bestFit="1" customWidth="1"/>
    <col min="4109" max="4109" width="2.140625" customWidth="1"/>
    <col min="4113" max="4113" width="2" customWidth="1"/>
    <col min="4119" max="4119" width="9.28515625" bestFit="1" customWidth="1"/>
    <col min="4120" max="4121" width="9.5703125" bestFit="1" customWidth="1"/>
    <col min="4356" max="4356" width="34.28515625" bestFit="1" customWidth="1"/>
    <col min="4361" max="4361" width="2.140625" customWidth="1"/>
    <col min="4362" max="4364" width="9.5703125" bestFit="1" customWidth="1"/>
    <col min="4365" max="4365" width="2.140625" customWidth="1"/>
    <col min="4369" max="4369" width="2" customWidth="1"/>
    <col min="4375" max="4375" width="9.28515625" bestFit="1" customWidth="1"/>
    <col min="4376" max="4377" width="9.5703125" bestFit="1" customWidth="1"/>
    <col min="4612" max="4612" width="34.28515625" bestFit="1" customWidth="1"/>
    <col min="4617" max="4617" width="2.140625" customWidth="1"/>
    <col min="4618" max="4620" width="9.5703125" bestFit="1" customWidth="1"/>
    <col min="4621" max="4621" width="2.140625" customWidth="1"/>
    <col min="4625" max="4625" width="2" customWidth="1"/>
    <col min="4631" max="4631" width="9.28515625" bestFit="1" customWidth="1"/>
    <col min="4632" max="4633" width="9.5703125" bestFit="1" customWidth="1"/>
    <col min="4868" max="4868" width="34.28515625" bestFit="1" customWidth="1"/>
    <col min="4873" max="4873" width="2.140625" customWidth="1"/>
    <col min="4874" max="4876" width="9.5703125" bestFit="1" customWidth="1"/>
    <col min="4877" max="4877" width="2.140625" customWidth="1"/>
    <col min="4881" max="4881" width="2" customWidth="1"/>
    <col min="4887" max="4887" width="9.28515625" bestFit="1" customWidth="1"/>
    <col min="4888" max="4889" width="9.5703125" bestFit="1" customWidth="1"/>
    <col min="5124" max="5124" width="34.28515625" bestFit="1" customWidth="1"/>
    <col min="5129" max="5129" width="2.140625" customWidth="1"/>
    <col min="5130" max="5132" width="9.5703125" bestFit="1" customWidth="1"/>
    <col min="5133" max="5133" width="2.140625" customWidth="1"/>
    <col min="5137" max="5137" width="2" customWidth="1"/>
    <col min="5143" max="5143" width="9.28515625" bestFit="1" customWidth="1"/>
    <col min="5144" max="5145" width="9.5703125" bestFit="1" customWidth="1"/>
    <col min="5380" max="5380" width="34.28515625" bestFit="1" customWidth="1"/>
    <col min="5385" max="5385" width="2.140625" customWidth="1"/>
    <col min="5386" max="5388" width="9.5703125" bestFit="1" customWidth="1"/>
    <col min="5389" max="5389" width="2.140625" customWidth="1"/>
    <col min="5393" max="5393" width="2" customWidth="1"/>
    <col min="5399" max="5399" width="9.28515625" bestFit="1" customWidth="1"/>
    <col min="5400" max="5401" width="9.5703125" bestFit="1" customWidth="1"/>
    <col min="5636" max="5636" width="34.28515625" bestFit="1" customWidth="1"/>
    <col min="5641" max="5641" width="2.140625" customWidth="1"/>
    <col min="5642" max="5644" width="9.5703125" bestFit="1" customWidth="1"/>
    <col min="5645" max="5645" width="2.140625" customWidth="1"/>
    <col min="5649" max="5649" width="2" customWidth="1"/>
    <col min="5655" max="5655" width="9.28515625" bestFit="1" customWidth="1"/>
    <col min="5656" max="5657" width="9.5703125" bestFit="1" customWidth="1"/>
    <col min="5892" max="5892" width="34.28515625" bestFit="1" customWidth="1"/>
    <col min="5897" max="5897" width="2.140625" customWidth="1"/>
    <col min="5898" max="5900" width="9.5703125" bestFit="1" customWidth="1"/>
    <col min="5901" max="5901" width="2.140625" customWidth="1"/>
    <col min="5905" max="5905" width="2" customWidth="1"/>
    <col min="5911" max="5911" width="9.28515625" bestFit="1" customWidth="1"/>
    <col min="5912" max="5913" width="9.5703125" bestFit="1" customWidth="1"/>
    <col min="6148" max="6148" width="34.28515625" bestFit="1" customWidth="1"/>
    <col min="6153" max="6153" width="2.140625" customWidth="1"/>
    <col min="6154" max="6156" width="9.5703125" bestFit="1" customWidth="1"/>
    <col min="6157" max="6157" width="2.140625" customWidth="1"/>
    <col min="6161" max="6161" width="2" customWidth="1"/>
    <col min="6167" max="6167" width="9.28515625" bestFit="1" customWidth="1"/>
    <col min="6168" max="6169" width="9.5703125" bestFit="1" customWidth="1"/>
    <col min="6404" max="6404" width="34.28515625" bestFit="1" customWidth="1"/>
    <col min="6409" max="6409" width="2.140625" customWidth="1"/>
    <col min="6410" max="6412" width="9.5703125" bestFit="1" customWidth="1"/>
    <col min="6413" max="6413" width="2.140625" customWidth="1"/>
    <col min="6417" max="6417" width="2" customWidth="1"/>
    <col min="6423" max="6423" width="9.28515625" bestFit="1" customWidth="1"/>
    <col min="6424" max="6425" width="9.5703125" bestFit="1" customWidth="1"/>
    <col min="6660" max="6660" width="34.28515625" bestFit="1" customWidth="1"/>
    <col min="6665" max="6665" width="2.140625" customWidth="1"/>
    <col min="6666" max="6668" width="9.5703125" bestFit="1" customWidth="1"/>
    <col min="6669" max="6669" width="2.140625" customWidth="1"/>
    <col min="6673" max="6673" width="2" customWidth="1"/>
    <col min="6679" max="6679" width="9.28515625" bestFit="1" customWidth="1"/>
    <col min="6680" max="6681" width="9.5703125" bestFit="1" customWidth="1"/>
    <col min="6916" max="6916" width="34.28515625" bestFit="1" customWidth="1"/>
    <col min="6921" max="6921" width="2.140625" customWidth="1"/>
    <col min="6922" max="6924" width="9.5703125" bestFit="1" customWidth="1"/>
    <col min="6925" max="6925" width="2.140625" customWidth="1"/>
    <col min="6929" max="6929" width="2" customWidth="1"/>
    <col min="6935" max="6935" width="9.28515625" bestFit="1" customWidth="1"/>
    <col min="6936" max="6937" width="9.5703125" bestFit="1" customWidth="1"/>
    <col min="7172" max="7172" width="34.28515625" bestFit="1" customWidth="1"/>
    <col min="7177" max="7177" width="2.140625" customWidth="1"/>
    <col min="7178" max="7180" width="9.5703125" bestFit="1" customWidth="1"/>
    <col min="7181" max="7181" width="2.140625" customWidth="1"/>
    <col min="7185" max="7185" width="2" customWidth="1"/>
    <col min="7191" max="7191" width="9.28515625" bestFit="1" customWidth="1"/>
    <col min="7192" max="7193" width="9.5703125" bestFit="1" customWidth="1"/>
    <col min="7428" max="7428" width="34.28515625" bestFit="1" customWidth="1"/>
    <col min="7433" max="7433" width="2.140625" customWidth="1"/>
    <col min="7434" max="7436" width="9.5703125" bestFit="1" customWidth="1"/>
    <col min="7437" max="7437" width="2.140625" customWidth="1"/>
    <col min="7441" max="7441" width="2" customWidth="1"/>
    <col min="7447" max="7447" width="9.28515625" bestFit="1" customWidth="1"/>
    <col min="7448" max="7449" width="9.5703125" bestFit="1" customWidth="1"/>
    <col min="7684" max="7684" width="34.28515625" bestFit="1" customWidth="1"/>
    <col min="7689" max="7689" width="2.140625" customWidth="1"/>
    <col min="7690" max="7692" width="9.5703125" bestFit="1" customWidth="1"/>
    <col min="7693" max="7693" width="2.140625" customWidth="1"/>
    <col min="7697" max="7697" width="2" customWidth="1"/>
    <col min="7703" max="7703" width="9.28515625" bestFit="1" customWidth="1"/>
    <col min="7704" max="7705" width="9.5703125" bestFit="1" customWidth="1"/>
    <col min="7940" max="7940" width="34.28515625" bestFit="1" customWidth="1"/>
    <col min="7945" max="7945" width="2.140625" customWidth="1"/>
    <col min="7946" max="7948" width="9.5703125" bestFit="1" customWidth="1"/>
    <col min="7949" max="7949" width="2.140625" customWidth="1"/>
    <col min="7953" max="7953" width="2" customWidth="1"/>
    <col min="7959" max="7959" width="9.28515625" bestFit="1" customWidth="1"/>
    <col min="7960" max="7961" width="9.5703125" bestFit="1" customWidth="1"/>
    <col min="8196" max="8196" width="34.28515625" bestFit="1" customWidth="1"/>
    <col min="8201" max="8201" width="2.140625" customWidth="1"/>
    <col min="8202" max="8204" width="9.5703125" bestFit="1" customWidth="1"/>
    <col min="8205" max="8205" width="2.140625" customWidth="1"/>
    <col min="8209" max="8209" width="2" customWidth="1"/>
    <col min="8215" max="8215" width="9.28515625" bestFit="1" customWidth="1"/>
    <col min="8216" max="8217" width="9.5703125" bestFit="1" customWidth="1"/>
    <col min="8452" max="8452" width="34.28515625" bestFit="1" customWidth="1"/>
    <col min="8457" max="8457" width="2.140625" customWidth="1"/>
    <col min="8458" max="8460" width="9.5703125" bestFit="1" customWidth="1"/>
    <col min="8461" max="8461" width="2.140625" customWidth="1"/>
    <col min="8465" max="8465" width="2" customWidth="1"/>
    <col min="8471" max="8471" width="9.28515625" bestFit="1" customWidth="1"/>
    <col min="8472" max="8473" width="9.5703125" bestFit="1" customWidth="1"/>
    <col min="8708" max="8708" width="34.28515625" bestFit="1" customWidth="1"/>
    <col min="8713" max="8713" width="2.140625" customWidth="1"/>
    <col min="8714" max="8716" width="9.5703125" bestFit="1" customWidth="1"/>
    <col min="8717" max="8717" width="2.140625" customWidth="1"/>
    <col min="8721" max="8721" width="2" customWidth="1"/>
    <col min="8727" max="8727" width="9.28515625" bestFit="1" customWidth="1"/>
    <col min="8728" max="8729" width="9.5703125" bestFit="1" customWidth="1"/>
    <col min="8964" max="8964" width="34.28515625" bestFit="1" customWidth="1"/>
    <col min="8969" max="8969" width="2.140625" customWidth="1"/>
    <col min="8970" max="8972" width="9.5703125" bestFit="1" customWidth="1"/>
    <col min="8973" max="8973" width="2.140625" customWidth="1"/>
    <col min="8977" max="8977" width="2" customWidth="1"/>
    <col min="8983" max="8983" width="9.28515625" bestFit="1" customWidth="1"/>
    <col min="8984" max="8985" width="9.5703125" bestFit="1" customWidth="1"/>
    <col min="9220" max="9220" width="34.28515625" bestFit="1" customWidth="1"/>
    <col min="9225" max="9225" width="2.140625" customWidth="1"/>
    <col min="9226" max="9228" width="9.5703125" bestFit="1" customWidth="1"/>
    <col min="9229" max="9229" width="2.140625" customWidth="1"/>
    <col min="9233" max="9233" width="2" customWidth="1"/>
    <col min="9239" max="9239" width="9.28515625" bestFit="1" customWidth="1"/>
    <col min="9240" max="9241" width="9.5703125" bestFit="1" customWidth="1"/>
    <col min="9476" max="9476" width="34.28515625" bestFit="1" customWidth="1"/>
    <col min="9481" max="9481" width="2.140625" customWidth="1"/>
    <col min="9482" max="9484" width="9.5703125" bestFit="1" customWidth="1"/>
    <col min="9485" max="9485" width="2.140625" customWidth="1"/>
    <col min="9489" max="9489" width="2" customWidth="1"/>
    <col min="9495" max="9495" width="9.28515625" bestFit="1" customWidth="1"/>
    <col min="9496" max="9497" width="9.5703125" bestFit="1" customWidth="1"/>
    <col min="9732" max="9732" width="34.28515625" bestFit="1" customWidth="1"/>
    <col min="9737" max="9737" width="2.140625" customWidth="1"/>
    <col min="9738" max="9740" width="9.5703125" bestFit="1" customWidth="1"/>
    <col min="9741" max="9741" width="2.140625" customWidth="1"/>
    <col min="9745" max="9745" width="2" customWidth="1"/>
    <col min="9751" max="9751" width="9.28515625" bestFit="1" customWidth="1"/>
    <col min="9752" max="9753" width="9.5703125" bestFit="1" customWidth="1"/>
    <col min="9988" max="9988" width="34.28515625" bestFit="1" customWidth="1"/>
    <col min="9993" max="9993" width="2.140625" customWidth="1"/>
    <col min="9994" max="9996" width="9.5703125" bestFit="1" customWidth="1"/>
    <col min="9997" max="9997" width="2.140625" customWidth="1"/>
    <col min="10001" max="10001" width="2" customWidth="1"/>
    <col min="10007" max="10007" width="9.28515625" bestFit="1" customWidth="1"/>
    <col min="10008" max="10009" width="9.5703125" bestFit="1" customWidth="1"/>
    <col min="10244" max="10244" width="34.28515625" bestFit="1" customWidth="1"/>
    <col min="10249" max="10249" width="2.140625" customWidth="1"/>
    <col min="10250" max="10252" width="9.5703125" bestFit="1" customWidth="1"/>
    <col min="10253" max="10253" width="2.140625" customWidth="1"/>
    <col min="10257" max="10257" width="2" customWidth="1"/>
    <col min="10263" max="10263" width="9.28515625" bestFit="1" customWidth="1"/>
    <col min="10264" max="10265" width="9.5703125" bestFit="1" customWidth="1"/>
    <col min="10500" max="10500" width="34.28515625" bestFit="1" customWidth="1"/>
    <col min="10505" max="10505" width="2.140625" customWidth="1"/>
    <col min="10506" max="10508" width="9.5703125" bestFit="1" customWidth="1"/>
    <col min="10509" max="10509" width="2.140625" customWidth="1"/>
    <col min="10513" max="10513" width="2" customWidth="1"/>
    <col min="10519" max="10519" width="9.28515625" bestFit="1" customWidth="1"/>
    <col min="10520" max="10521" width="9.5703125" bestFit="1" customWidth="1"/>
    <col min="10756" max="10756" width="34.28515625" bestFit="1" customWidth="1"/>
    <col min="10761" max="10761" width="2.140625" customWidth="1"/>
    <col min="10762" max="10764" width="9.5703125" bestFit="1" customWidth="1"/>
    <col min="10765" max="10765" width="2.140625" customWidth="1"/>
    <col min="10769" max="10769" width="2" customWidth="1"/>
    <col min="10775" max="10775" width="9.28515625" bestFit="1" customWidth="1"/>
    <col min="10776" max="10777" width="9.5703125" bestFit="1" customWidth="1"/>
    <col min="11012" max="11012" width="34.28515625" bestFit="1" customWidth="1"/>
    <col min="11017" max="11017" width="2.140625" customWidth="1"/>
    <col min="11018" max="11020" width="9.5703125" bestFit="1" customWidth="1"/>
    <col min="11021" max="11021" width="2.140625" customWidth="1"/>
    <col min="11025" max="11025" width="2" customWidth="1"/>
    <col min="11031" max="11031" width="9.28515625" bestFit="1" customWidth="1"/>
    <col min="11032" max="11033" width="9.5703125" bestFit="1" customWidth="1"/>
    <col min="11268" max="11268" width="34.28515625" bestFit="1" customWidth="1"/>
    <col min="11273" max="11273" width="2.140625" customWidth="1"/>
    <col min="11274" max="11276" width="9.5703125" bestFit="1" customWidth="1"/>
    <col min="11277" max="11277" width="2.140625" customWidth="1"/>
    <col min="11281" max="11281" width="2" customWidth="1"/>
    <col min="11287" max="11287" width="9.28515625" bestFit="1" customWidth="1"/>
    <col min="11288" max="11289" width="9.5703125" bestFit="1" customWidth="1"/>
    <col min="11524" max="11524" width="34.28515625" bestFit="1" customWidth="1"/>
    <col min="11529" max="11529" width="2.140625" customWidth="1"/>
    <col min="11530" max="11532" width="9.5703125" bestFit="1" customWidth="1"/>
    <col min="11533" max="11533" width="2.140625" customWidth="1"/>
    <col min="11537" max="11537" width="2" customWidth="1"/>
    <col min="11543" max="11543" width="9.28515625" bestFit="1" customWidth="1"/>
    <col min="11544" max="11545" width="9.5703125" bestFit="1" customWidth="1"/>
    <col min="11780" max="11780" width="34.28515625" bestFit="1" customWidth="1"/>
    <col min="11785" max="11785" width="2.140625" customWidth="1"/>
    <col min="11786" max="11788" width="9.5703125" bestFit="1" customWidth="1"/>
    <col min="11789" max="11789" width="2.140625" customWidth="1"/>
    <col min="11793" max="11793" width="2" customWidth="1"/>
    <col min="11799" max="11799" width="9.28515625" bestFit="1" customWidth="1"/>
    <col min="11800" max="11801" width="9.5703125" bestFit="1" customWidth="1"/>
    <col min="12036" max="12036" width="34.28515625" bestFit="1" customWidth="1"/>
    <col min="12041" max="12041" width="2.140625" customWidth="1"/>
    <col min="12042" max="12044" width="9.5703125" bestFit="1" customWidth="1"/>
    <col min="12045" max="12045" width="2.140625" customWidth="1"/>
    <col min="12049" max="12049" width="2" customWidth="1"/>
    <col min="12055" max="12055" width="9.28515625" bestFit="1" customWidth="1"/>
    <col min="12056" max="12057" width="9.5703125" bestFit="1" customWidth="1"/>
    <col min="12292" max="12292" width="34.28515625" bestFit="1" customWidth="1"/>
    <col min="12297" max="12297" width="2.140625" customWidth="1"/>
    <col min="12298" max="12300" width="9.5703125" bestFit="1" customWidth="1"/>
    <col min="12301" max="12301" width="2.140625" customWidth="1"/>
    <col min="12305" max="12305" width="2" customWidth="1"/>
    <col min="12311" max="12311" width="9.28515625" bestFit="1" customWidth="1"/>
    <col min="12312" max="12313" width="9.5703125" bestFit="1" customWidth="1"/>
    <col min="12548" max="12548" width="34.28515625" bestFit="1" customWidth="1"/>
    <col min="12553" max="12553" width="2.140625" customWidth="1"/>
    <col min="12554" max="12556" width="9.5703125" bestFit="1" customWidth="1"/>
    <col min="12557" max="12557" width="2.140625" customWidth="1"/>
    <col min="12561" max="12561" width="2" customWidth="1"/>
    <col min="12567" max="12567" width="9.28515625" bestFit="1" customWidth="1"/>
    <col min="12568" max="12569" width="9.5703125" bestFit="1" customWidth="1"/>
    <col min="12804" max="12804" width="34.28515625" bestFit="1" customWidth="1"/>
    <col min="12809" max="12809" width="2.140625" customWidth="1"/>
    <col min="12810" max="12812" width="9.5703125" bestFit="1" customWidth="1"/>
    <col min="12813" max="12813" width="2.140625" customWidth="1"/>
    <col min="12817" max="12817" width="2" customWidth="1"/>
    <col min="12823" max="12823" width="9.28515625" bestFit="1" customWidth="1"/>
    <col min="12824" max="12825" width="9.5703125" bestFit="1" customWidth="1"/>
    <col min="13060" max="13060" width="34.28515625" bestFit="1" customWidth="1"/>
    <col min="13065" max="13065" width="2.140625" customWidth="1"/>
    <col min="13066" max="13068" width="9.5703125" bestFit="1" customWidth="1"/>
    <col min="13069" max="13069" width="2.140625" customWidth="1"/>
    <col min="13073" max="13073" width="2" customWidth="1"/>
    <col min="13079" max="13079" width="9.28515625" bestFit="1" customWidth="1"/>
    <col min="13080" max="13081" width="9.5703125" bestFit="1" customWidth="1"/>
    <col min="13316" max="13316" width="34.28515625" bestFit="1" customWidth="1"/>
    <col min="13321" max="13321" width="2.140625" customWidth="1"/>
    <col min="13322" max="13324" width="9.5703125" bestFit="1" customWidth="1"/>
    <col min="13325" max="13325" width="2.140625" customWidth="1"/>
    <col min="13329" max="13329" width="2" customWidth="1"/>
    <col min="13335" max="13335" width="9.28515625" bestFit="1" customWidth="1"/>
    <col min="13336" max="13337" width="9.5703125" bestFit="1" customWidth="1"/>
    <col min="13572" max="13572" width="34.28515625" bestFit="1" customWidth="1"/>
    <col min="13577" max="13577" width="2.140625" customWidth="1"/>
    <col min="13578" max="13580" width="9.5703125" bestFit="1" customWidth="1"/>
    <col min="13581" max="13581" width="2.140625" customWidth="1"/>
    <col min="13585" max="13585" width="2" customWidth="1"/>
    <col min="13591" max="13591" width="9.28515625" bestFit="1" customWidth="1"/>
    <col min="13592" max="13593" width="9.5703125" bestFit="1" customWidth="1"/>
    <col min="13828" max="13828" width="34.28515625" bestFit="1" customWidth="1"/>
    <col min="13833" max="13833" width="2.140625" customWidth="1"/>
    <col min="13834" max="13836" width="9.5703125" bestFit="1" customWidth="1"/>
    <col min="13837" max="13837" width="2.140625" customWidth="1"/>
    <col min="13841" max="13841" width="2" customWidth="1"/>
    <col min="13847" max="13847" width="9.28515625" bestFit="1" customWidth="1"/>
    <col min="13848" max="13849" width="9.5703125" bestFit="1" customWidth="1"/>
    <col min="14084" max="14084" width="34.28515625" bestFit="1" customWidth="1"/>
    <col min="14089" max="14089" width="2.140625" customWidth="1"/>
    <col min="14090" max="14092" width="9.5703125" bestFit="1" customWidth="1"/>
    <col min="14093" max="14093" width="2.140625" customWidth="1"/>
    <col min="14097" max="14097" width="2" customWidth="1"/>
    <col min="14103" max="14103" width="9.28515625" bestFit="1" customWidth="1"/>
    <col min="14104" max="14105" width="9.5703125" bestFit="1" customWidth="1"/>
    <col min="14340" max="14340" width="34.28515625" bestFit="1" customWidth="1"/>
    <col min="14345" max="14345" width="2.140625" customWidth="1"/>
    <col min="14346" max="14348" width="9.5703125" bestFit="1" customWidth="1"/>
    <col min="14349" max="14349" width="2.140625" customWidth="1"/>
    <col min="14353" max="14353" width="2" customWidth="1"/>
    <col min="14359" max="14359" width="9.28515625" bestFit="1" customWidth="1"/>
    <col min="14360" max="14361" width="9.5703125" bestFit="1" customWidth="1"/>
    <col min="14596" max="14596" width="34.28515625" bestFit="1" customWidth="1"/>
    <col min="14601" max="14601" width="2.140625" customWidth="1"/>
    <col min="14602" max="14604" width="9.5703125" bestFit="1" customWidth="1"/>
    <col min="14605" max="14605" width="2.140625" customWidth="1"/>
    <col min="14609" max="14609" width="2" customWidth="1"/>
    <col min="14615" max="14615" width="9.28515625" bestFit="1" customWidth="1"/>
    <col min="14616" max="14617" width="9.5703125" bestFit="1" customWidth="1"/>
    <col min="14852" max="14852" width="34.28515625" bestFit="1" customWidth="1"/>
    <col min="14857" max="14857" width="2.140625" customWidth="1"/>
    <col min="14858" max="14860" width="9.5703125" bestFit="1" customWidth="1"/>
    <col min="14861" max="14861" width="2.140625" customWidth="1"/>
    <col min="14865" max="14865" width="2" customWidth="1"/>
    <col min="14871" max="14871" width="9.28515625" bestFit="1" customWidth="1"/>
    <col min="14872" max="14873" width="9.5703125" bestFit="1" customWidth="1"/>
    <col min="15108" max="15108" width="34.28515625" bestFit="1" customWidth="1"/>
    <col min="15113" max="15113" width="2.140625" customWidth="1"/>
    <col min="15114" max="15116" width="9.5703125" bestFit="1" customWidth="1"/>
    <col min="15117" max="15117" width="2.140625" customWidth="1"/>
    <col min="15121" max="15121" width="2" customWidth="1"/>
    <col min="15127" max="15127" width="9.28515625" bestFit="1" customWidth="1"/>
    <col min="15128" max="15129" width="9.5703125" bestFit="1" customWidth="1"/>
    <col min="15364" max="15364" width="34.28515625" bestFit="1" customWidth="1"/>
    <col min="15369" max="15369" width="2.140625" customWidth="1"/>
    <col min="15370" max="15372" width="9.5703125" bestFit="1" customWidth="1"/>
    <col min="15373" max="15373" width="2.140625" customWidth="1"/>
    <col min="15377" max="15377" width="2" customWidth="1"/>
    <col min="15383" max="15383" width="9.28515625" bestFit="1" customWidth="1"/>
    <col min="15384" max="15385" width="9.5703125" bestFit="1" customWidth="1"/>
    <col min="15620" max="15620" width="34.28515625" bestFit="1" customWidth="1"/>
    <col min="15625" max="15625" width="2.140625" customWidth="1"/>
    <col min="15626" max="15628" width="9.5703125" bestFit="1" customWidth="1"/>
    <col min="15629" max="15629" width="2.140625" customWidth="1"/>
    <col min="15633" max="15633" width="2" customWidth="1"/>
    <col min="15639" max="15639" width="9.28515625" bestFit="1" customWidth="1"/>
    <col min="15640" max="15641" width="9.5703125" bestFit="1" customWidth="1"/>
    <col min="15876" max="15876" width="34.28515625" bestFit="1" customWidth="1"/>
    <col min="15881" max="15881" width="2.140625" customWidth="1"/>
    <col min="15882" max="15884" width="9.5703125" bestFit="1" customWidth="1"/>
    <col min="15885" max="15885" width="2.140625" customWidth="1"/>
    <col min="15889" max="15889" width="2" customWidth="1"/>
    <col min="15895" max="15895" width="9.28515625" bestFit="1" customWidth="1"/>
    <col min="15896" max="15897" width="9.5703125" bestFit="1" customWidth="1"/>
    <col min="16132" max="16132" width="34.28515625" bestFit="1" customWidth="1"/>
    <col min="16137" max="16137" width="2.140625" customWidth="1"/>
    <col min="16138" max="16140" width="9.5703125" bestFit="1" customWidth="1"/>
    <col min="16141" max="16141" width="2.140625" customWidth="1"/>
    <col min="16145" max="16145" width="2" customWidth="1"/>
    <col min="16151" max="16151" width="9.28515625" bestFit="1" customWidth="1"/>
    <col min="16152" max="16153" width="9.5703125" bestFit="1" customWidth="1"/>
  </cols>
  <sheetData>
    <row r="1" spans="1:33" x14ac:dyDescent="0.25">
      <c r="A1" s="1" t="s">
        <v>0</v>
      </c>
    </row>
    <row r="3" spans="1:33" x14ac:dyDescent="0.25">
      <c r="A3" s="1" t="s">
        <v>1</v>
      </c>
      <c r="B3" t="s">
        <v>2</v>
      </c>
    </row>
    <row r="4" spans="1:33" x14ac:dyDescent="0.25">
      <c r="A4" s="1"/>
      <c r="B4" t="s">
        <v>3</v>
      </c>
    </row>
    <row r="5" spans="1:33" x14ac:dyDescent="0.25">
      <c r="A5" s="1"/>
      <c r="B5" s="2">
        <v>0.9</v>
      </c>
      <c r="C5" s="1" t="s">
        <v>4</v>
      </c>
      <c r="D5" s="1"/>
    </row>
    <row r="6" spans="1:33" x14ac:dyDescent="0.25">
      <c r="A6" s="1"/>
      <c r="B6" s="2">
        <v>0.8</v>
      </c>
      <c r="C6" s="1" t="s">
        <v>5</v>
      </c>
      <c r="D6" s="1"/>
    </row>
    <row r="7" spans="1:33" x14ac:dyDescent="0.25">
      <c r="A7" s="1"/>
      <c r="B7" s="2">
        <v>0.9</v>
      </c>
      <c r="C7" s="1" t="s">
        <v>6</v>
      </c>
      <c r="D7" s="1"/>
    </row>
    <row r="8" spans="1:33" x14ac:dyDescent="0.25">
      <c r="A8" s="1"/>
      <c r="B8" s="2">
        <v>0.95</v>
      </c>
      <c r="C8" s="1" t="s">
        <v>7</v>
      </c>
      <c r="D8" s="1"/>
    </row>
    <row r="9" spans="1:33" x14ac:dyDescent="0.25">
      <c r="A9" s="1"/>
      <c r="B9" s="2">
        <v>0.85</v>
      </c>
      <c r="C9" s="1" t="s">
        <v>8</v>
      </c>
      <c r="D9" s="1"/>
    </row>
    <row r="11" spans="1:33" s="3" customFormat="1" ht="45" x14ac:dyDescent="0.25">
      <c r="B11" s="3" t="s">
        <v>9</v>
      </c>
      <c r="C11" s="3" t="s">
        <v>10</v>
      </c>
      <c r="D11" s="3" t="s">
        <v>11</v>
      </c>
      <c r="E11" s="3" t="s">
        <v>12</v>
      </c>
      <c r="G11" s="3" t="s">
        <v>13</v>
      </c>
      <c r="H11" s="3" t="s">
        <v>14</v>
      </c>
      <c r="I11" s="3" t="s">
        <v>15</v>
      </c>
      <c r="J11" s="3" t="s">
        <v>16</v>
      </c>
      <c r="L11" s="3" t="s">
        <v>17</v>
      </c>
      <c r="M11" s="3" t="s">
        <v>18</v>
      </c>
      <c r="N11" s="3" t="s">
        <v>19</v>
      </c>
      <c r="O11" s="3" t="s">
        <v>20</v>
      </c>
      <c r="Q11" s="3" t="s">
        <v>21</v>
      </c>
      <c r="R11" s="3" t="s">
        <v>22</v>
      </c>
      <c r="S11" s="3" t="s">
        <v>23</v>
      </c>
      <c r="T11" s="3" t="s">
        <v>24</v>
      </c>
      <c r="V11" s="3" t="s">
        <v>25</v>
      </c>
      <c r="W11" s="3" t="s">
        <v>26</v>
      </c>
      <c r="X11" s="3" t="s">
        <v>27</v>
      </c>
      <c r="Y11" s="3" t="s">
        <v>28</v>
      </c>
      <c r="Z11" s="3" t="s">
        <v>29</v>
      </c>
      <c r="AA11" s="4" t="s">
        <v>30</v>
      </c>
      <c r="AB11" s="3" t="s">
        <v>31</v>
      </c>
      <c r="AC11" s="3" t="s">
        <v>32</v>
      </c>
      <c r="AD11" s="3" t="s">
        <v>33</v>
      </c>
      <c r="AE11" s="3" t="s">
        <v>34</v>
      </c>
      <c r="AF11" s="3" t="s">
        <v>35</v>
      </c>
    </row>
    <row r="12" spans="1:33" x14ac:dyDescent="0.25">
      <c r="A12" t="s">
        <v>55</v>
      </c>
      <c r="B12" s="5">
        <v>52161</v>
      </c>
      <c r="C12" s="5">
        <v>469</v>
      </c>
      <c r="D12" s="5">
        <v>0</v>
      </c>
      <c r="E12" s="5">
        <f>B12-C12-D12</f>
        <v>51692</v>
      </c>
      <c r="F12" s="5"/>
      <c r="G12" s="5">
        <v>931019</v>
      </c>
      <c r="H12" s="5">
        <v>267678</v>
      </c>
      <c r="I12" s="5">
        <v>447717</v>
      </c>
      <c r="J12" s="5">
        <f>G12-H12-I12</f>
        <v>215624</v>
      </c>
      <c r="K12" s="5"/>
      <c r="L12" s="5">
        <v>433440</v>
      </c>
      <c r="M12" s="5">
        <v>35608</v>
      </c>
      <c r="N12" s="5">
        <v>0</v>
      </c>
      <c r="O12" s="5">
        <f>L12-M12-N12</f>
        <v>397832</v>
      </c>
      <c r="P12" s="5"/>
      <c r="Q12" s="5">
        <v>47876</v>
      </c>
      <c r="R12" s="5">
        <v>0</v>
      </c>
      <c r="S12" s="5">
        <v>11957</v>
      </c>
      <c r="T12" s="5">
        <f>Q12-R12-S12</f>
        <v>35919</v>
      </c>
      <c r="U12" s="5"/>
      <c r="V12" s="5">
        <f t="shared" ref="V12:V38" si="0">E12*B$5</f>
        <v>46522.8</v>
      </c>
      <c r="W12" s="5">
        <f t="shared" ref="W12:W38" si="1">J12*B$6</f>
        <v>172499.20000000001</v>
      </c>
      <c r="X12" s="5">
        <f t="shared" ref="X12:X38" si="2">O12*B$7</f>
        <v>358048.8</v>
      </c>
      <c r="Y12" s="5">
        <f t="shared" ref="Y12:Y38" si="3">T12*B$8</f>
        <v>34123.049999999996</v>
      </c>
      <c r="Z12" s="5">
        <f>SUM(V12:Y12)</f>
        <v>611193.85000000009</v>
      </c>
      <c r="AA12" s="5">
        <v>8143.7999999999993</v>
      </c>
      <c r="AB12" s="5">
        <f t="shared" ref="AB12:AB38" si="4">(Z12-AA12)*B$9+AE12</f>
        <v>589592.54249999998</v>
      </c>
      <c r="AC12" s="5">
        <v>24242</v>
      </c>
      <c r="AD12" s="5">
        <f>AB12+AC12</f>
        <v>613834.54249999998</v>
      </c>
      <c r="AE12" s="5">
        <v>77000</v>
      </c>
      <c r="AF12" s="6">
        <f>AE12/AD12</f>
        <v>0.12544096929833498</v>
      </c>
      <c r="AG12" t="str">
        <f>A12</f>
        <v>Belgium</v>
      </c>
    </row>
    <row r="13" spans="1:33" x14ac:dyDescent="0.25">
      <c r="A13" t="s">
        <v>42</v>
      </c>
      <c r="B13" s="5">
        <v>18080</v>
      </c>
      <c r="C13" s="5">
        <v>0</v>
      </c>
      <c r="D13" s="5">
        <v>0</v>
      </c>
      <c r="E13" s="5">
        <f t="shared" ref="E13:E38" si="5">B13-C13-D13</f>
        <v>18080</v>
      </c>
      <c r="F13" s="5"/>
      <c r="G13" s="5">
        <v>156960</v>
      </c>
      <c r="H13" s="5">
        <v>15549</v>
      </c>
      <c r="I13" s="5">
        <v>112789</v>
      </c>
      <c r="J13" s="5">
        <f t="shared" ref="J13:J38" si="6">G13-H13-I13</f>
        <v>28622</v>
      </c>
      <c r="K13" s="5"/>
      <c r="L13" s="5">
        <v>49169</v>
      </c>
      <c r="M13" s="5">
        <v>8969</v>
      </c>
      <c r="N13" s="5">
        <v>7902</v>
      </c>
      <c r="O13" s="5">
        <f t="shared" ref="O13:O38" si="7">L13-M13-N13</f>
        <v>32298</v>
      </c>
      <c r="P13" s="5"/>
      <c r="Q13" s="5">
        <v>32511</v>
      </c>
      <c r="R13" s="5">
        <v>0</v>
      </c>
      <c r="S13" s="5">
        <v>157</v>
      </c>
      <c r="T13" s="5">
        <f t="shared" ref="T13:T38" si="8">Q13-R13-S13</f>
        <v>32354</v>
      </c>
      <c r="U13" s="5"/>
      <c r="V13" s="5">
        <f t="shared" si="0"/>
        <v>16272</v>
      </c>
      <c r="W13" s="5">
        <f t="shared" si="1"/>
        <v>22897.600000000002</v>
      </c>
      <c r="X13" s="5">
        <f t="shared" si="2"/>
        <v>29068.2</v>
      </c>
      <c r="Y13" s="5">
        <f t="shared" si="3"/>
        <v>30736.3</v>
      </c>
      <c r="Z13" s="5">
        <f t="shared" ref="Z13:Z38" si="9">SUM(V13:Y13)</f>
        <v>98974.1</v>
      </c>
      <c r="AA13" s="5">
        <v>895.93960786849721</v>
      </c>
      <c r="AB13" s="5">
        <f t="shared" si="4"/>
        <v>127819.43633331178</v>
      </c>
      <c r="AC13" s="5">
        <v>38888</v>
      </c>
      <c r="AD13" s="5">
        <f t="shared" ref="AD13:AD38" si="10">AB13+AC13</f>
        <v>166707.43633331178</v>
      </c>
      <c r="AE13" s="5">
        <v>44453</v>
      </c>
      <c r="AF13" s="6">
        <f t="shared" ref="AF13:AF38" si="11">AE13/AD13</f>
        <v>0.26665277193226994</v>
      </c>
      <c r="AG13" t="str">
        <f t="shared" ref="AG13:AG40" si="12">A13</f>
        <v>Bulgaria</v>
      </c>
    </row>
    <row r="14" spans="1:33" x14ac:dyDescent="0.25">
      <c r="A14" t="s">
        <v>44</v>
      </c>
      <c r="B14" s="5">
        <v>127449</v>
      </c>
      <c r="C14" s="5">
        <v>9764</v>
      </c>
      <c r="D14" s="5">
        <v>14</v>
      </c>
      <c r="E14" s="5">
        <f t="shared" si="5"/>
        <v>117671</v>
      </c>
      <c r="F14" s="5"/>
      <c r="G14" s="5">
        <v>383700</v>
      </c>
      <c r="H14" s="5">
        <v>94706</v>
      </c>
      <c r="I14" s="5">
        <v>258305</v>
      </c>
      <c r="J14" s="5">
        <f t="shared" si="6"/>
        <v>30689</v>
      </c>
      <c r="K14" s="5"/>
      <c r="L14" s="5">
        <v>246278</v>
      </c>
      <c r="M14" s="5">
        <v>2469</v>
      </c>
      <c r="N14" s="5">
        <v>3021</v>
      </c>
      <c r="O14" s="5">
        <f t="shared" si="7"/>
        <v>240788</v>
      </c>
      <c r="P14" s="5"/>
      <c r="Q14" s="5">
        <v>71093</v>
      </c>
      <c r="R14" s="5">
        <v>0</v>
      </c>
      <c r="S14" s="5">
        <v>8170</v>
      </c>
      <c r="T14" s="5">
        <f t="shared" si="8"/>
        <v>62923</v>
      </c>
      <c r="U14" s="5"/>
      <c r="V14" s="5">
        <f t="shared" si="0"/>
        <v>105903.90000000001</v>
      </c>
      <c r="W14" s="5">
        <f t="shared" si="1"/>
        <v>24551.200000000001</v>
      </c>
      <c r="X14" s="5">
        <f t="shared" si="2"/>
        <v>216709.2</v>
      </c>
      <c r="Y14" s="5">
        <f t="shared" si="3"/>
        <v>59776.85</v>
      </c>
      <c r="Z14" s="5">
        <f t="shared" si="9"/>
        <v>406941.15</v>
      </c>
      <c r="AA14" s="5">
        <v>15135.427994291189</v>
      </c>
      <c r="AB14" s="5">
        <f t="shared" si="4"/>
        <v>452936.86370485253</v>
      </c>
      <c r="AC14" s="5">
        <v>86728</v>
      </c>
      <c r="AD14" s="5">
        <f t="shared" si="10"/>
        <v>539664.86370485253</v>
      </c>
      <c r="AE14" s="5">
        <v>119902</v>
      </c>
      <c r="AF14" s="6">
        <f t="shared" si="11"/>
        <v>0.22217862985716902</v>
      </c>
      <c r="AG14" t="str">
        <f t="shared" si="12"/>
        <v>Czech Republic</v>
      </c>
    </row>
    <row r="15" spans="1:33" x14ac:dyDescent="0.25">
      <c r="A15" t="s">
        <v>40</v>
      </c>
      <c r="B15" s="5">
        <v>4600</v>
      </c>
      <c r="C15" s="5">
        <v>0</v>
      </c>
      <c r="D15" s="5">
        <v>0</v>
      </c>
      <c r="E15" s="5">
        <f t="shared" si="5"/>
        <v>4600</v>
      </c>
      <c r="F15" s="5"/>
      <c r="G15" s="5">
        <v>297285</v>
      </c>
      <c r="H15" s="5">
        <v>10575</v>
      </c>
      <c r="I15" s="5">
        <v>215675</v>
      </c>
      <c r="J15" s="5">
        <f t="shared" si="6"/>
        <v>71035</v>
      </c>
      <c r="K15" s="5"/>
      <c r="L15" s="5">
        <v>63465</v>
      </c>
      <c r="M15" s="5">
        <v>0</v>
      </c>
      <c r="N15" s="5">
        <v>0</v>
      </c>
      <c r="O15" s="5">
        <f t="shared" si="7"/>
        <v>63465</v>
      </c>
      <c r="P15" s="5"/>
      <c r="Q15" s="5">
        <v>47130</v>
      </c>
      <c r="R15" s="5">
        <v>0</v>
      </c>
      <c r="S15" s="5">
        <v>364</v>
      </c>
      <c r="T15" s="5">
        <f t="shared" si="8"/>
        <v>46766</v>
      </c>
      <c r="U15" s="5"/>
      <c r="V15" s="5">
        <f t="shared" si="0"/>
        <v>4140</v>
      </c>
      <c r="W15" s="5">
        <f t="shared" si="1"/>
        <v>56828</v>
      </c>
      <c r="X15" s="5">
        <f t="shared" si="2"/>
        <v>57118.5</v>
      </c>
      <c r="Y15" s="5">
        <f t="shared" si="3"/>
        <v>44427.7</v>
      </c>
      <c r="Z15" s="5">
        <f t="shared" si="9"/>
        <v>162514.20000000001</v>
      </c>
      <c r="AA15" s="5">
        <v>9398.6215200000006</v>
      </c>
      <c r="AB15" s="5">
        <f t="shared" si="4"/>
        <v>239990.24170800002</v>
      </c>
      <c r="AC15" s="5">
        <v>103367</v>
      </c>
      <c r="AD15" s="5">
        <f t="shared" si="10"/>
        <v>343357.24170800002</v>
      </c>
      <c r="AE15" s="5">
        <v>109842</v>
      </c>
      <c r="AF15" s="6">
        <f t="shared" si="11"/>
        <v>0.31990587836039441</v>
      </c>
      <c r="AG15" t="str">
        <f t="shared" si="12"/>
        <v>Denmark</v>
      </c>
    </row>
    <row r="16" spans="1:33" x14ac:dyDescent="0.25">
      <c r="A16" t="s">
        <v>66</v>
      </c>
      <c r="B16" s="5">
        <v>359729</v>
      </c>
      <c r="C16" s="5">
        <v>10962</v>
      </c>
      <c r="D16" s="5">
        <v>0</v>
      </c>
      <c r="E16" s="5">
        <f t="shared" si="5"/>
        <v>348767</v>
      </c>
      <c r="F16" s="5"/>
      <c r="G16" s="5">
        <v>4493930</v>
      </c>
      <c r="H16" s="5">
        <v>1075552</v>
      </c>
      <c r="I16" s="5">
        <v>2405536</v>
      </c>
      <c r="J16" s="5">
        <f t="shared" si="6"/>
        <v>1012842</v>
      </c>
      <c r="K16" s="5"/>
      <c r="L16" s="5">
        <v>2565134</v>
      </c>
      <c r="M16" s="5">
        <v>73161</v>
      </c>
      <c r="N16" s="5">
        <v>5534</v>
      </c>
      <c r="O16" s="5">
        <f t="shared" si="7"/>
        <v>2486439</v>
      </c>
      <c r="P16" s="5"/>
      <c r="Q16" s="5">
        <v>457975</v>
      </c>
      <c r="R16" s="5">
        <v>0</v>
      </c>
      <c r="S16" s="5">
        <v>116450</v>
      </c>
      <c r="T16" s="5">
        <f t="shared" si="8"/>
        <v>341525</v>
      </c>
      <c r="U16" s="5"/>
      <c r="V16" s="5">
        <f t="shared" si="0"/>
        <v>313890.3</v>
      </c>
      <c r="W16" s="5">
        <f t="shared" si="1"/>
        <v>810273.60000000009</v>
      </c>
      <c r="X16" s="5">
        <f t="shared" si="2"/>
        <v>2237795.1</v>
      </c>
      <c r="Y16" s="5">
        <f t="shared" si="3"/>
        <v>324448.75</v>
      </c>
      <c r="Z16" s="5">
        <f t="shared" si="9"/>
        <v>3686407.75</v>
      </c>
      <c r="AA16" s="5">
        <v>99786.48</v>
      </c>
      <c r="AB16" s="5">
        <f t="shared" si="4"/>
        <v>3677292.0795</v>
      </c>
      <c r="AC16" s="5">
        <v>428677</v>
      </c>
      <c r="AD16" s="5">
        <f t="shared" si="10"/>
        <v>4105969.0795</v>
      </c>
      <c r="AE16" s="5">
        <v>628664</v>
      </c>
      <c r="AF16" s="6">
        <f t="shared" si="11"/>
        <v>0.15310977453258243</v>
      </c>
      <c r="AG16" t="str">
        <f t="shared" si="12"/>
        <v>Germany (including  former GDR from 1991)</v>
      </c>
    </row>
    <row r="17" spans="1:33" x14ac:dyDescent="0.25">
      <c r="A17" t="s">
        <v>47</v>
      </c>
      <c r="B17" s="5">
        <v>2665</v>
      </c>
      <c r="C17" s="5">
        <v>594</v>
      </c>
      <c r="D17" s="5">
        <v>0</v>
      </c>
      <c r="E17" s="5">
        <f t="shared" si="5"/>
        <v>2071</v>
      </c>
      <c r="F17" s="5"/>
      <c r="G17" s="5">
        <v>38479</v>
      </c>
      <c r="H17" s="5">
        <v>792</v>
      </c>
      <c r="I17" s="5">
        <v>30924</v>
      </c>
      <c r="J17" s="5">
        <f t="shared" si="6"/>
        <v>6763</v>
      </c>
      <c r="K17" s="5"/>
      <c r="L17" s="5">
        <v>8245</v>
      </c>
      <c r="M17" s="5">
        <v>539</v>
      </c>
      <c r="N17" s="5">
        <v>0</v>
      </c>
      <c r="O17" s="5">
        <f t="shared" si="7"/>
        <v>7706</v>
      </c>
      <c r="P17" s="5"/>
      <c r="Q17" s="5">
        <v>21622</v>
      </c>
      <c r="R17" s="5">
        <v>0</v>
      </c>
      <c r="S17" s="5">
        <v>0</v>
      </c>
      <c r="T17" s="5">
        <f t="shared" si="8"/>
        <v>21622</v>
      </c>
      <c r="U17" s="5"/>
      <c r="V17" s="5">
        <f t="shared" si="0"/>
        <v>1863.9</v>
      </c>
      <c r="W17" s="5">
        <f t="shared" si="1"/>
        <v>5410.4000000000005</v>
      </c>
      <c r="X17" s="5">
        <f t="shared" si="2"/>
        <v>6935.4000000000005</v>
      </c>
      <c r="Y17" s="5">
        <f t="shared" si="3"/>
        <v>20540.899999999998</v>
      </c>
      <c r="Z17" s="5">
        <f t="shared" si="9"/>
        <v>34750.6</v>
      </c>
      <c r="AA17" s="5">
        <v>631.25097070916195</v>
      </c>
      <c r="AB17" s="5">
        <f t="shared" si="4"/>
        <v>40511.446674897212</v>
      </c>
      <c r="AC17" s="5">
        <v>20685</v>
      </c>
      <c r="AD17" s="5">
        <f t="shared" si="10"/>
        <v>61196.446674897212</v>
      </c>
      <c r="AE17" s="5">
        <v>11510</v>
      </c>
      <c r="AF17" s="6">
        <f t="shared" si="11"/>
        <v>0.18808281567631283</v>
      </c>
      <c r="AG17" t="str">
        <f t="shared" si="12"/>
        <v>Estonia</v>
      </c>
    </row>
    <row r="18" spans="1:33" x14ac:dyDescent="0.25">
      <c r="A18" t="s">
        <v>61</v>
      </c>
      <c r="B18" s="5">
        <v>29377</v>
      </c>
      <c r="C18" s="5">
        <v>0</v>
      </c>
      <c r="D18" s="5">
        <v>0</v>
      </c>
      <c r="E18" s="5">
        <f t="shared" si="5"/>
        <v>29377</v>
      </c>
      <c r="F18" s="5"/>
      <c r="G18" s="5">
        <v>303119</v>
      </c>
      <c r="H18" s="5">
        <v>6717</v>
      </c>
      <c r="I18" s="5">
        <v>193160</v>
      </c>
      <c r="J18" s="5">
        <f t="shared" si="6"/>
        <v>103242</v>
      </c>
      <c r="K18" s="5"/>
      <c r="L18" s="5">
        <v>61363</v>
      </c>
      <c r="M18" s="5">
        <v>0</v>
      </c>
      <c r="N18" s="5">
        <v>0</v>
      </c>
      <c r="O18" s="5">
        <f t="shared" si="7"/>
        <v>61363</v>
      </c>
      <c r="P18" s="5"/>
      <c r="Q18" s="5">
        <v>11166</v>
      </c>
      <c r="R18" s="5">
        <v>0</v>
      </c>
      <c r="S18" s="5">
        <v>3158</v>
      </c>
      <c r="T18" s="5">
        <f t="shared" si="8"/>
        <v>8008</v>
      </c>
      <c r="U18" s="5"/>
      <c r="V18" s="5">
        <f t="shared" si="0"/>
        <v>26439.3</v>
      </c>
      <c r="W18" s="5">
        <f t="shared" si="1"/>
        <v>82593.600000000006</v>
      </c>
      <c r="X18" s="5">
        <f t="shared" si="2"/>
        <v>55226.700000000004</v>
      </c>
      <c r="Y18" s="5">
        <f t="shared" si="3"/>
        <v>7607.5999999999995</v>
      </c>
      <c r="Z18" s="5">
        <f t="shared" si="9"/>
        <v>171867.2</v>
      </c>
      <c r="AA18" s="5">
        <v>2977.7500000000005</v>
      </c>
      <c r="AB18" s="5">
        <f t="shared" si="4"/>
        <v>154478.0325</v>
      </c>
      <c r="AC18" s="5">
        <v>0</v>
      </c>
      <c r="AD18" s="5">
        <f t="shared" si="10"/>
        <v>154478.0325</v>
      </c>
      <c r="AE18" s="5">
        <v>10922</v>
      </c>
      <c r="AF18" s="6">
        <f t="shared" si="11"/>
        <v>7.0702609447074613E-2</v>
      </c>
      <c r="AG18" t="str">
        <f t="shared" si="12"/>
        <v>Ireland</v>
      </c>
    </row>
    <row r="19" spans="1:33" x14ac:dyDescent="0.25">
      <c r="A19" t="s">
        <v>63</v>
      </c>
      <c r="B19" s="5">
        <v>7091</v>
      </c>
      <c r="C19" s="5">
        <v>0</v>
      </c>
      <c r="D19" s="5">
        <v>0</v>
      </c>
      <c r="E19" s="5">
        <f t="shared" si="5"/>
        <v>7091</v>
      </c>
      <c r="F19" s="5"/>
      <c r="G19" s="5">
        <v>574873</v>
      </c>
      <c r="H19" s="5">
        <v>27584</v>
      </c>
      <c r="I19" s="5">
        <v>381207</v>
      </c>
      <c r="J19" s="5">
        <f t="shared" si="6"/>
        <v>166082</v>
      </c>
      <c r="K19" s="5"/>
      <c r="L19" s="5">
        <v>46231</v>
      </c>
      <c r="M19" s="5">
        <v>10361</v>
      </c>
      <c r="N19" s="5">
        <v>617</v>
      </c>
      <c r="O19" s="5">
        <f t="shared" si="7"/>
        <v>35253</v>
      </c>
      <c r="P19" s="5"/>
      <c r="Q19" s="5">
        <v>47400</v>
      </c>
      <c r="R19" s="5">
        <v>0</v>
      </c>
      <c r="S19" s="5">
        <v>3266</v>
      </c>
      <c r="T19" s="5">
        <f t="shared" si="8"/>
        <v>44134</v>
      </c>
      <c r="U19" s="5"/>
      <c r="V19" s="5">
        <f t="shared" si="0"/>
        <v>6381.9000000000005</v>
      </c>
      <c r="W19" s="5">
        <f t="shared" si="1"/>
        <v>132865.60000000001</v>
      </c>
      <c r="X19" s="5">
        <f t="shared" si="2"/>
        <v>31727.7</v>
      </c>
      <c r="Y19" s="5">
        <f t="shared" si="3"/>
        <v>41927.299999999996</v>
      </c>
      <c r="Z19" s="5">
        <f t="shared" si="9"/>
        <v>212902.5</v>
      </c>
      <c r="AA19" s="5">
        <v>5195.4785533752074</v>
      </c>
      <c r="AB19" s="5">
        <f t="shared" si="4"/>
        <v>187312.96822963108</v>
      </c>
      <c r="AC19" s="5">
        <v>2050</v>
      </c>
      <c r="AD19" s="5">
        <f t="shared" si="10"/>
        <v>189362.96822963108</v>
      </c>
      <c r="AE19" s="5">
        <v>10762</v>
      </c>
      <c r="AF19" s="6">
        <f t="shared" si="11"/>
        <v>5.6832653715849321E-2</v>
      </c>
      <c r="AG19" t="str">
        <f t="shared" si="12"/>
        <v>Greece</v>
      </c>
    </row>
    <row r="20" spans="1:33" x14ac:dyDescent="0.25">
      <c r="A20" t="s">
        <v>50</v>
      </c>
      <c r="B20" s="5">
        <v>72726</v>
      </c>
      <c r="C20" s="5">
        <v>0</v>
      </c>
      <c r="D20" s="5">
        <v>0</v>
      </c>
      <c r="E20" s="5">
        <f t="shared" si="5"/>
        <v>72726</v>
      </c>
      <c r="F20" s="5"/>
      <c r="G20" s="5">
        <v>2279509</v>
      </c>
      <c r="H20" s="5">
        <v>283528</v>
      </c>
      <c r="I20" s="5">
        <v>1525617</v>
      </c>
      <c r="J20" s="5">
        <f t="shared" si="6"/>
        <v>470364</v>
      </c>
      <c r="K20" s="5"/>
      <c r="L20" s="5">
        <v>565043</v>
      </c>
      <c r="M20" s="5">
        <v>15791</v>
      </c>
      <c r="N20" s="5">
        <v>2385</v>
      </c>
      <c r="O20" s="5">
        <f t="shared" si="7"/>
        <v>546867</v>
      </c>
      <c r="P20" s="5"/>
      <c r="Q20" s="5">
        <v>209650</v>
      </c>
      <c r="R20" s="5">
        <v>0</v>
      </c>
      <c r="S20" s="5">
        <v>44911</v>
      </c>
      <c r="T20" s="5">
        <f t="shared" si="8"/>
        <v>164739</v>
      </c>
      <c r="U20" s="5"/>
      <c r="V20" s="5">
        <f t="shared" si="0"/>
        <v>65453.4</v>
      </c>
      <c r="W20" s="5">
        <f t="shared" si="1"/>
        <v>376291.2</v>
      </c>
      <c r="X20" s="5">
        <f t="shared" si="2"/>
        <v>492180.3</v>
      </c>
      <c r="Y20" s="5">
        <f t="shared" si="3"/>
        <v>156502.04999999999</v>
      </c>
      <c r="Z20" s="5">
        <f t="shared" si="9"/>
        <v>1090426.95</v>
      </c>
      <c r="AA20" s="5">
        <v>37305.068906666667</v>
      </c>
      <c r="AB20" s="5">
        <f t="shared" si="4"/>
        <v>1067842.5989293333</v>
      </c>
      <c r="AC20" s="5">
        <v>0</v>
      </c>
      <c r="AD20" s="5">
        <f t="shared" si="10"/>
        <v>1067842.5989293333</v>
      </c>
      <c r="AE20" s="5">
        <v>172689</v>
      </c>
      <c r="AF20" s="6">
        <f t="shared" si="11"/>
        <v>0.16171765405608066</v>
      </c>
      <c r="AG20" t="str">
        <f t="shared" si="12"/>
        <v>Spain</v>
      </c>
    </row>
    <row r="21" spans="1:33" x14ac:dyDescent="0.25">
      <c r="A21" t="s">
        <v>59</v>
      </c>
      <c r="B21" s="5">
        <v>178725</v>
      </c>
      <c r="C21" s="5">
        <v>2601</v>
      </c>
      <c r="D21" s="5">
        <v>0</v>
      </c>
      <c r="E21" s="5">
        <f t="shared" si="5"/>
        <v>176124</v>
      </c>
      <c r="F21" s="5"/>
      <c r="G21" s="5">
        <v>3407338</v>
      </c>
      <c r="H21" s="5">
        <v>446181</v>
      </c>
      <c r="I21" s="5">
        <v>1957292</v>
      </c>
      <c r="J21" s="5">
        <f t="shared" si="6"/>
        <v>1003865</v>
      </c>
      <c r="K21" s="5"/>
      <c r="L21" s="5">
        <v>1334495</v>
      </c>
      <c r="M21" s="5">
        <v>48749</v>
      </c>
      <c r="N21" s="5">
        <v>4936</v>
      </c>
      <c r="O21" s="5">
        <f t="shared" si="7"/>
        <v>1280810</v>
      </c>
      <c r="P21" s="5"/>
      <c r="Q21" s="5">
        <v>517723</v>
      </c>
      <c r="R21" s="5">
        <v>0</v>
      </c>
      <c r="S21" s="5">
        <v>102724</v>
      </c>
      <c r="T21" s="5">
        <f t="shared" si="8"/>
        <v>414999</v>
      </c>
      <c r="U21" s="5"/>
      <c r="V21" s="5">
        <f t="shared" si="0"/>
        <v>158511.6</v>
      </c>
      <c r="W21" s="5">
        <f t="shared" si="1"/>
        <v>803092</v>
      </c>
      <c r="X21" s="5">
        <f t="shared" si="2"/>
        <v>1152729</v>
      </c>
      <c r="Y21" s="5">
        <f t="shared" si="3"/>
        <v>394249.05</v>
      </c>
      <c r="Z21" s="5">
        <f t="shared" si="9"/>
        <v>2508581.65</v>
      </c>
      <c r="AA21" s="5">
        <v>49830.308915874404</v>
      </c>
      <c r="AB21" s="5">
        <f t="shared" si="4"/>
        <v>2287373.6399215069</v>
      </c>
      <c r="AC21" s="5">
        <v>144292</v>
      </c>
      <c r="AD21" s="5">
        <f t="shared" si="10"/>
        <v>2431665.6399215069</v>
      </c>
      <c r="AE21" s="5">
        <v>197435</v>
      </c>
      <c r="AF21" s="6">
        <f t="shared" si="11"/>
        <v>8.1193317353603398E-2</v>
      </c>
      <c r="AG21" t="str">
        <f t="shared" si="12"/>
        <v>France</v>
      </c>
    </row>
    <row r="22" spans="1:33" x14ac:dyDescent="0.25">
      <c r="A22" t="s">
        <v>57</v>
      </c>
      <c r="B22" s="5">
        <v>81146</v>
      </c>
      <c r="C22" s="5">
        <v>4245</v>
      </c>
      <c r="D22" s="5">
        <v>0</v>
      </c>
      <c r="E22" s="5">
        <f t="shared" si="5"/>
        <v>76901</v>
      </c>
      <c r="F22" s="5"/>
      <c r="G22" s="5">
        <v>2460763</v>
      </c>
      <c r="H22" s="5">
        <v>317547</v>
      </c>
      <c r="I22" s="5">
        <v>1658059</v>
      </c>
      <c r="J22" s="5">
        <f t="shared" si="6"/>
        <v>485157</v>
      </c>
      <c r="K22" s="5"/>
      <c r="L22" s="5">
        <v>1533939</v>
      </c>
      <c r="M22" s="5">
        <v>23727</v>
      </c>
      <c r="N22" s="5">
        <v>25167</v>
      </c>
      <c r="O22" s="5">
        <f t="shared" si="7"/>
        <v>1485045</v>
      </c>
      <c r="P22" s="5"/>
      <c r="Q22" s="5">
        <v>172542</v>
      </c>
      <c r="R22" s="5">
        <v>0</v>
      </c>
      <c r="S22" s="5">
        <v>49410</v>
      </c>
      <c r="T22" s="5">
        <f t="shared" si="8"/>
        <v>123132</v>
      </c>
      <c r="U22" s="5"/>
      <c r="V22" s="5">
        <f t="shared" si="0"/>
        <v>69210.900000000009</v>
      </c>
      <c r="W22" s="5">
        <f t="shared" si="1"/>
        <v>388125.60000000003</v>
      </c>
      <c r="X22" s="5">
        <f t="shared" si="2"/>
        <v>1336540.5</v>
      </c>
      <c r="Y22" s="5">
        <f t="shared" si="3"/>
        <v>116975.4</v>
      </c>
      <c r="Z22" s="5">
        <f t="shared" si="9"/>
        <v>1910852.4</v>
      </c>
      <c r="AA22" s="5">
        <v>41780.188693568525</v>
      </c>
      <c r="AB22" s="5">
        <f t="shared" si="4"/>
        <v>1769531.3796104665</v>
      </c>
      <c r="AC22" s="5">
        <v>129544</v>
      </c>
      <c r="AD22" s="5">
        <f t="shared" si="10"/>
        <v>1899075.3796104665</v>
      </c>
      <c r="AE22" s="5">
        <v>180820</v>
      </c>
      <c r="AF22" s="6">
        <f t="shared" si="11"/>
        <v>9.5214756581747342E-2</v>
      </c>
      <c r="AG22" t="str">
        <f t="shared" si="12"/>
        <v>Italy</v>
      </c>
    </row>
    <row r="23" spans="1:33" x14ac:dyDescent="0.25">
      <c r="A23" t="s">
        <v>64</v>
      </c>
      <c r="B23" s="5">
        <v>610</v>
      </c>
      <c r="C23" s="5">
        <v>0</v>
      </c>
      <c r="D23" s="5">
        <v>0</v>
      </c>
      <c r="E23" s="5">
        <f t="shared" si="5"/>
        <v>610</v>
      </c>
      <c r="F23" s="5"/>
      <c r="G23" s="5">
        <v>60806</v>
      </c>
      <c r="H23" s="5">
        <v>3138</v>
      </c>
      <c r="I23" s="5">
        <v>42020</v>
      </c>
      <c r="J23" s="5">
        <f t="shared" si="6"/>
        <v>15648</v>
      </c>
      <c r="K23" s="5"/>
      <c r="L23" s="5">
        <v>0</v>
      </c>
      <c r="M23" s="5">
        <v>0</v>
      </c>
      <c r="N23" s="5">
        <v>0</v>
      </c>
      <c r="O23" s="5">
        <f t="shared" si="7"/>
        <v>0</v>
      </c>
      <c r="P23" s="5"/>
      <c r="Q23" s="5">
        <v>3997</v>
      </c>
      <c r="R23" s="5">
        <v>0</v>
      </c>
      <c r="S23" s="5">
        <v>626</v>
      </c>
      <c r="T23" s="5">
        <f t="shared" si="8"/>
        <v>3371</v>
      </c>
      <c r="U23" s="5"/>
      <c r="V23" s="5">
        <f t="shared" si="0"/>
        <v>549</v>
      </c>
      <c r="W23" s="5">
        <f t="shared" si="1"/>
        <v>12518.400000000001</v>
      </c>
      <c r="X23" s="5">
        <f t="shared" si="2"/>
        <v>0</v>
      </c>
      <c r="Y23" s="5">
        <f t="shared" si="3"/>
        <v>3202.45</v>
      </c>
      <c r="Z23" s="5">
        <f t="shared" si="9"/>
        <v>16269.850000000002</v>
      </c>
      <c r="AA23" s="5">
        <v>59.410133333333334</v>
      </c>
      <c r="AB23" s="5">
        <f t="shared" si="4"/>
        <v>13870.873886666668</v>
      </c>
      <c r="AC23" s="5">
        <v>0</v>
      </c>
      <c r="AD23" s="5">
        <f t="shared" si="10"/>
        <v>13870.873886666668</v>
      </c>
      <c r="AE23" s="5">
        <v>92</v>
      </c>
      <c r="AF23" s="6">
        <f t="shared" si="11"/>
        <v>6.6326030177835229E-3</v>
      </c>
      <c r="AG23" t="str">
        <f t="shared" si="12"/>
        <v>Cyprus</v>
      </c>
    </row>
    <row r="24" spans="1:33" x14ac:dyDescent="0.25">
      <c r="A24" t="s">
        <v>62</v>
      </c>
      <c r="B24" s="5">
        <v>2984</v>
      </c>
      <c r="C24" s="5">
        <v>0</v>
      </c>
      <c r="D24" s="5">
        <v>0</v>
      </c>
      <c r="E24" s="5">
        <f t="shared" si="5"/>
        <v>2984</v>
      </c>
      <c r="F24" s="5"/>
      <c r="G24" s="5">
        <v>53387</v>
      </c>
      <c r="H24" s="5">
        <v>3181</v>
      </c>
      <c r="I24" s="5">
        <v>42376</v>
      </c>
      <c r="J24" s="5">
        <f t="shared" si="6"/>
        <v>7830</v>
      </c>
      <c r="K24" s="5"/>
      <c r="L24" s="5">
        <v>18094</v>
      </c>
      <c r="M24" s="5">
        <v>0</v>
      </c>
      <c r="N24" s="5">
        <v>4</v>
      </c>
      <c r="O24" s="5">
        <f t="shared" si="7"/>
        <v>18090</v>
      </c>
      <c r="P24" s="5"/>
      <c r="Q24" s="5">
        <v>45918</v>
      </c>
      <c r="R24" s="5">
        <v>0</v>
      </c>
      <c r="S24" s="5">
        <v>182</v>
      </c>
      <c r="T24" s="5">
        <f t="shared" si="8"/>
        <v>45736</v>
      </c>
      <c r="U24" s="5"/>
      <c r="V24" s="5">
        <f t="shared" si="0"/>
        <v>2685.6</v>
      </c>
      <c r="W24" s="5">
        <f t="shared" si="1"/>
        <v>6264</v>
      </c>
      <c r="X24" s="5">
        <f t="shared" si="2"/>
        <v>16281</v>
      </c>
      <c r="Y24" s="5">
        <f t="shared" si="3"/>
        <v>43449.2</v>
      </c>
      <c r="Z24" s="5">
        <f t="shared" si="9"/>
        <v>68679.799999999988</v>
      </c>
      <c r="AA24" s="5">
        <v>110.00385499435863</v>
      </c>
      <c r="AB24" s="5">
        <f t="shared" si="4"/>
        <v>63224.326723254788</v>
      </c>
      <c r="AC24" s="5">
        <v>22245</v>
      </c>
      <c r="AD24" s="5">
        <f t="shared" si="10"/>
        <v>85469.326723254781</v>
      </c>
      <c r="AE24" s="5">
        <v>4940</v>
      </c>
      <c r="AF24" s="6">
        <f t="shared" si="11"/>
        <v>5.7798513096931979E-2</v>
      </c>
      <c r="AG24" t="str">
        <f t="shared" si="12"/>
        <v>Latvia</v>
      </c>
    </row>
    <row r="25" spans="1:33" x14ac:dyDescent="0.25">
      <c r="A25" t="s">
        <v>49</v>
      </c>
      <c r="B25" s="5">
        <v>6649</v>
      </c>
      <c r="C25" s="5">
        <v>0</v>
      </c>
      <c r="D25" s="5">
        <v>0</v>
      </c>
      <c r="E25" s="5">
        <f t="shared" si="5"/>
        <v>6649</v>
      </c>
      <c r="F25" s="5"/>
      <c r="G25" s="5">
        <v>70801</v>
      </c>
      <c r="H25" s="5">
        <v>6235</v>
      </c>
      <c r="I25" s="5">
        <v>59387</v>
      </c>
      <c r="J25" s="5">
        <f t="shared" si="6"/>
        <v>5179</v>
      </c>
      <c r="K25" s="5"/>
      <c r="L25" s="5">
        <v>45941</v>
      </c>
      <c r="M25" s="5">
        <v>24153</v>
      </c>
      <c r="N25" s="5">
        <v>1014</v>
      </c>
      <c r="O25" s="5">
        <f t="shared" si="7"/>
        <v>20774</v>
      </c>
      <c r="P25" s="5"/>
      <c r="Q25" s="5">
        <v>23716</v>
      </c>
      <c r="R25" s="5">
        <v>0</v>
      </c>
      <c r="S25" s="5">
        <v>2185</v>
      </c>
      <c r="T25" s="5">
        <f t="shared" si="8"/>
        <v>21531</v>
      </c>
      <c r="U25" s="5"/>
      <c r="V25" s="5">
        <f t="shared" si="0"/>
        <v>5984.1</v>
      </c>
      <c r="W25" s="5">
        <f t="shared" si="1"/>
        <v>4143.2</v>
      </c>
      <c r="X25" s="5">
        <f t="shared" si="2"/>
        <v>18696.600000000002</v>
      </c>
      <c r="Y25" s="5">
        <f t="shared" si="3"/>
        <v>20454.45</v>
      </c>
      <c r="Z25" s="5">
        <f t="shared" si="9"/>
        <v>49278.350000000006</v>
      </c>
      <c r="AA25" s="5">
        <v>1290.7159453051422</v>
      </c>
      <c r="AB25" s="5">
        <f t="shared" si="4"/>
        <v>57296.48894649063</v>
      </c>
      <c r="AC25" s="5">
        <v>37065</v>
      </c>
      <c r="AD25" s="5">
        <f t="shared" si="10"/>
        <v>94361.48894649063</v>
      </c>
      <c r="AE25" s="5">
        <v>16507</v>
      </c>
      <c r="AF25" s="6">
        <f t="shared" si="11"/>
        <v>0.17493365338226688</v>
      </c>
      <c r="AG25" t="str">
        <f t="shared" si="12"/>
        <v>Lithuania</v>
      </c>
    </row>
    <row r="26" spans="1:33" x14ac:dyDescent="0.25">
      <c r="A26" t="s">
        <v>56</v>
      </c>
      <c r="B26" s="5">
        <v>2774</v>
      </c>
      <c r="C26" s="5">
        <v>0</v>
      </c>
      <c r="D26" s="5">
        <v>0</v>
      </c>
      <c r="E26" s="5">
        <f t="shared" si="5"/>
        <v>2774</v>
      </c>
      <c r="F26" s="5"/>
      <c r="G26" s="5">
        <v>114818</v>
      </c>
      <c r="H26" s="5">
        <v>636</v>
      </c>
      <c r="I26" s="5">
        <v>102064</v>
      </c>
      <c r="J26" s="5">
        <f t="shared" si="6"/>
        <v>12118</v>
      </c>
      <c r="K26" s="5"/>
      <c r="L26" s="5">
        <v>27646</v>
      </c>
      <c r="M26" s="5">
        <v>0</v>
      </c>
      <c r="N26" s="5">
        <v>0</v>
      </c>
      <c r="O26" s="5">
        <f t="shared" si="7"/>
        <v>27646</v>
      </c>
      <c r="P26" s="5"/>
      <c r="Q26" s="5">
        <v>3129</v>
      </c>
      <c r="R26" s="5">
        <v>0</v>
      </c>
      <c r="S26" s="5">
        <v>1706</v>
      </c>
      <c r="T26" s="5">
        <f t="shared" si="8"/>
        <v>1423</v>
      </c>
      <c r="U26" s="5"/>
      <c r="V26" s="5">
        <f t="shared" si="0"/>
        <v>2496.6</v>
      </c>
      <c r="W26" s="5">
        <f t="shared" si="1"/>
        <v>9694.4</v>
      </c>
      <c r="X26" s="5">
        <f t="shared" si="2"/>
        <v>24881.4</v>
      </c>
      <c r="Y26" s="5">
        <f t="shared" si="3"/>
        <v>1351.85</v>
      </c>
      <c r="Z26" s="5">
        <f t="shared" si="9"/>
        <v>38424.25</v>
      </c>
      <c r="AA26" s="5">
        <v>1468.1000000000001</v>
      </c>
      <c r="AB26" s="5">
        <f t="shared" si="4"/>
        <v>35219.727500000001</v>
      </c>
      <c r="AC26" s="5">
        <v>1214</v>
      </c>
      <c r="AD26" s="5">
        <f t="shared" si="10"/>
        <v>36433.727500000001</v>
      </c>
      <c r="AE26" s="5">
        <v>3807</v>
      </c>
      <c r="AF26" s="6">
        <f t="shared" si="11"/>
        <v>0.10449109276562493</v>
      </c>
      <c r="AG26" t="str">
        <f t="shared" si="12"/>
        <v>Luxembourg</v>
      </c>
    </row>
    <row r="27" spans="1:33" x14ac:dyDescent="0.25">
      <c r="A27" t="s">
        <v>54</v>
      </c>
      <c r="B27" s="5">
        <v>19495</v>
      </c>
      <c r="C27" s="5">
        <v>0</v>
      </c>
      <c r="D27" s="5">
        <v>0</v>
      </c>
      <c r="E27" s="5">
        <f t="shared" si="5"/>
        <v>19495</v>
      </c>
      <c r="F27" s="5"/>
      <c r="G27" s="5">
        <v>273970</v>
      </c>
      <c r="H27" s="5">
        <v>65541</v>
      </c>
      <c r="I27" s="5">
        <v>190809</v>
      </c>
      <c r="J27" s="5">
        <f t="shared" si="6"/>
        <v>17620</v>
      </c>
      <c r="K27" s="5"/>
      <c r="L27" s="5">
        <v>260413</v>
      </c>
      <c r="M27" s="5">
        <v>13534</v>
      </c>
      <c r="N27" s="5">
        <v>59</v>
      </c>
      <c r="O27" s="5">
        <f t="shared" si="7"/>
        <v>246820</v>
      </c>
      <c r="P27" s="5"/>
      <c r="Q27" s="5">
        <v>45385</v>
      </c>
      <c r="R27" s="5">
        <v>0</v>
      </c>
      <c r="S27" s="5">
        <v>5138</v>
      </c>
      <c r="T27" s="5">
        <f t="shared" si="8"/>
        <v>40247</v>
      </c>
      <c r="U27" s="5"/>
      <c r="V27" s="5">
        <f t="shared" si="0"/>
        <v>17545.5</v>
      </c>
      <c r="W27" s="5">
        <f t="shared" si="1"/>
        <v>14096</v>
      </c>
      <c r="X27" s="5">
        <f t="shared" si="2"/>
        <v>222138</v>
      </c>
      <c r="Y27" s="5">
        <f t="shared" si="3"/>
        <v>38234.65</v>
      </c>
      <c r="Z27" s="5">
        <f t="shared" si="9"/>
        <v>292014.15000000002</v>
      </c>
      <c r="AA27" s="5">
        <v>1746.9428868125044</v>
      </c>
      <c r="AB27" s="5">
        <f t="shared" si="4"/>
        <v>289344.12604620936</v>
      </c>
      <c r="AC27" s="5">
        <v>45647</v>
      </c>
      <c r="AD27" s="5">
        <f t="shared" si="10"/>
        <v>334991.12604620936</v>
      </c>
      <c r="AE27" s="5">
        <v>42617</v>
      </c>
      <c r="AF27" s="6">
        <f t="shared" si="11"/>
        <v>0.12721829531126541</v>
      </c>
      <c r="AG27" t="str">
        <f t="shared" si="12"/>
        <v>Hungary</v>
      </c>
    </row>
    <row r="28" spans="1:33" x14ac:dyDescent="0.25">
      <c r="A28" t="s">
        <v>65</v>
      </c>
      <c r="B28" s="5">
        <v>0</v>
      </c>
      <c r="C28" s="5">
        <v>0</v>
      </c>
      <c r="D28" s="5">
        <v>0</v>
      </c>
      <c r="E28" s="5">
        <f t="shared" si="5"/>
        <v>0</v>
      </c>
      <c r="F28" s="5"/>
      <c r="G28" s="5">
        <v>10172</v>
      </c>
      <c r="H28" s="5">
        <v>0</v>
      </c>
      <c r="I28" s="5">
        <v>10277</v>
      </c>
      <c r="J28" s="5">
        <v>0</v>
      </c>
      <c r="K28" s="5"/>
      <c r="L28" s="5">
        <v>0</v>
      </c>
      <c r="M28" s="5">
        <v>0</v>
      </c>
      <c r="N28" s="5">
        <v>0</v>
      </c>
      <c r="O28" s="5">
        <f t="shared" si="7"/>
        <v>0</v>
      </c>
      <c r="P28" s="5"/>
      <c r="Q28" s="5">
        <v>0</v>
      </c>
      <c r="R28" s="5">
        <v>0</v>
      </c>
      <c r="S28" s="5">
        <v>0</v>
      </c>
      <c r="T28" s="5">
        <f t="shared" si="8"/>
        <v>0</v>
      </c>
      <c r="U28" s="5"/>
      <c r="V28" s="5">
        <f t="shared" si="0"/>
        <v>0</v>
      </c>
      <c r="W28" s="5">
        <f t="shared" si="1"/>
        <v>0</v>
      </c>
      <c r="X28" s="5">
        <f t="shared" si="2"/>
        <v>0</v>
      </c>
      <c r="Y28" s="5">
        <f t="shared" si="3"/>
        <v>0</v>
      </c>
      <c r="Z28" s="5">
        <f t="shared" si="9"/>
        <v>0</v>
      </c>
      <c r="AA28" s="5">
        <v>0</v>
      </c>
      <c r="AB28" s="5">
        <f t="shared" si="4"/>
        <v>0</v>
      </c>
      <c r="AC28" s="5">
        <v>0</v>
      </c>
      <c r="AD28" s="5">
        <f t="shared" si="10"/>
        <v>0</v>
      </c>
      <c r="AE28" s="5">
        <v>0</v>
      </c>
      <c r="AF28" s="6">
        <v>0</v>
      </c>
      <c r="AG28" t="str">
        <f t="shared" si="12"/>
        <v>Malta</v>
      </c>
    </row>
    <row r="29" spans="1:33" x14ac:dyDescent="0.25">
      <c r="A29" t="s">
        <v>45</v>
      </c>
      <c r="B29" s="5">
        <v>55754</v>
      </c>
      <c r="C29" s="5">
        <v>7816</v>
      </c>
      <c r="D29" s="5">
        <v>0</v>
      </c>
      <c r="E29" s="5">
        <f t="shared" si="5"/>
        <v>47938</v>
      </c>
      <c r="F29" s="5"/>
      <c r="G29" s="5">
        <v>1272791</v>
      </c>
      <c r="H29" s="5">
        <v>522767</v>
      </c>
      <c r="I29" s="5">
        <v>610744</v>
      </c>
      <c r="J29" s="5">
        <f t="shared" si="6"/>
        <v>139280</v>
      </c>
      <c r="K29" s="5"/>
      <c r="L29" s="5">
        <v>898535</v>
      </c>
      <c r="M29" s="5">
        <v>82870</v>
      </c>
      <c r="N29" s="5">
        <v>31</v>
      </c>
      <c r="O29" s="5">
        <f t="shared" si="7"/>
        <v>815634</v>
      </c>
      <c r="P29" s="5"/>
      <c r="Q29" s="5">
        <v>38860</v>
      </c>
      <c r="R29" s="5">
        <v>0</v>
      </c>
      <c r="S29" s="5">
        <v>15625</v>
      </c>
      <c r="T29" s="5">
        <f t="shared" si="8"/>
        <v>23235</v>
      </c>
      <c r="U29" s="5"/>
      <c r="V29" s="5">
        <f t="shared" si="0"/>
        <v>43144.200000000004</v>
      </c>
      <c r="W29" s="5">
        <f t="shared" si="1"/>
        <v>111424</v>
      </c>
      <c r="X29" s="5">
        <f t="shared" si="2"/>
        <v>734070.6</v>
      </c>
      <c r="Y29" s="5">
        <f t="shared" si="3"/>
        <v>22073.25</v>
      </c>
      <c r="Z29" s="5">
        <f t="shared" si="9"/>
        <v>910712.05</v>
      </c>
      <c r="AA29" s="5">
        <v>52446.998720000003</v>
      </c>
      <c r="AB29" s="5">
        <f t="shared" si="4"/>
        <v>952542.293588</v>
      </c>
      <c r="AC29" s="5">
        <v>86134</v>
      </c>
      <c r="AD29" s="5">
        <f t="shared" si="10"/>
        <v>1038676.293588</v>
      </c>
      <c r="AE29" s="5">
        <v>223017</v>
      </c>
      <c r="AF29" s="6">
        <f t="shared" si="11"/>
        <v>0.21471270825832639</v>
      </c>
      <c r="AG29" t="str">
        <f t="shared" si="12"/>
        <v>Netherlands</v>
      </c>
    </row>
    <row r="30" spans="1:33" x14ac:dyDescent="0.25">
      <c r="A30" t="s">
        <v>46</v>
      </c>
      <c r="B30" s="5">
        <v>50917</v>
      </c>
      <c r="C30" s="5">
        <v>545</v>
      </c>
      <c r="D30" s="5">
        <v>0</v>
      </c>
      <c r="E30" s="5">
        <f t="shared" si="5"/>
        <v>50372</v>
      </c>
      <c r="F30" s="5"/>
      <c r="G30" s="5">
        <v>494044</v>
      </c>
      <c r="H30" s="5">
        <v>60442</v>
      </c>
      <c r="I30" s="5">
        <v>321094</v>
      </c>
      <c r="J30" s="5">
        <f t="shared" si="6"/>
        <v>112508</v>
      </c>
      <c r="K30" s="5"/>
      <c r="L30" s="5">
        <v>187667</v>
      </c>
      <c r="M30" s="5">
        <v>10212</v>
      </c>
      <c r="N30" s="5">
        <v>7784</v>
      </c>
      <c r="O30" s="5">
        <f t="shared" si="7"/>
        <v>169671</v>
      </c>
      <c r="P30" s="5"/>
      <c r="Q30" s="5">
        <v>146533</v>
      </c>
      <c r="R30" s="5">
        <v>0</v>
      </c>
      <c r="S30" s="5">
        <v>20419</v>
      </c>
      <c r="T30" s="5">
        <f t="shared" si="8"/>
        <v>126114</v>
      </c>
      <c r="U30" s="5"/>
      <c r="V30" s="5">
        <f t="shared" si="0"/>
        <v>45334.8</v>
      </c>
      <c r="W30" s="5">
        <f t="shared" si="1"/>
        <v>90006.400000000009</v>
      </c>
      <c r="X30" s="5">
        <f t="shared" si="2"/>
        <v>152703.9</v>
      </c>
      <c r="Y30" s="5">
        <f t="shared" si="3"/>
        <v>119808.29999999999</v>
      </c>
      <c r="Z30" s="5">
        <f t="shared" si="9"/>
        <v>407853.39999999997</v>
      </c>
      <c r="AA30" s="5">
        <v>21870.545879999994</v>
      </c>
      <c r="AB30" s="5">
        <f t="shared" si="4"/>
        <v>426526.42600199999</v>
      </c>
      <c r="AC30" s="5">
        <v>63548</v>
      </c>
      <c r="AD30" s="5">
        <f t="shared" si="10"/>
        <v>490074.42600199999</v>
      </c>
      <c r="AE30" s="5">
        <v>98441</v>
      </c>
      <c r="AF30" s="6">
        <f t="shared" si="11"/>
        <v>0.20086948997334186</v>
      </c>
      <c r="AG30" t="str">
        <f t="shared" si="12"/>
        <v>Austria</v>
      </c>
    </row>
    <row r="31" spans="1:33" x14ac:dyDescent="0.25">
      <c r="A31" t="s">
        <v>48</v>
      </c>
      <c r="B31" s="5">
        <v>540056</v>
      </c>
      <c r="C31" s="5">
        <v>874</v>
      </c>
      <c r="D31" s="5">
        <v>0</v>
      </c>
      <c r="E31" s="5">
        <f t="shared" si="5"/>
        <v>539182</v>
      </c>
      <c r="F31" s="5"/>
      <c r="G31" s="5">
        <v>943916</v>
      </c>
      <c r="H31" s="5">
        <v>125550</v>
      </c>
      <c r="I31" s="5">
        <v>642790</v>
      </c>
      <c r="J31" s="5">
        <f t="shared" si="6"/>
        <v>175576</v>
      </c>
      <c r="K31" s="5"/>
      <c r="L31" s="5">
        <v>426236</v>
      </c>
      <c r="M31" s="5">
        <v>65575</v>
      </c>
      <c r="N31" s="5">
        <v>11606</v>
      </c>
      <c r="O31" s="5">
        <f t="shared" si="7"/>
        <v>349055</v>
      </c>
      <c r="P31" s="5"/>
      <c r="Q31" s="5">
        <v>191506</v>
      </c>
      <c r="R31" s="5">
        <v>0</v>
      </c>
      <c r="S31" s="5">
        <v>27759</v>
      </c>
      <c r="T31" s="5">
        <f t="shared" si="8"/>
        <v>163747</v>
      </c>
      <c r="U31" s="5"/>
      <c r="V31" s="5">
        <f t="shared" si="0"/>
        <v>485263.8</v>
      </c>
      <c r="W31" s="5">
        <f t="shared" si="1"/>
        <v>140460.80000000002</v>
      </c>
      <c r="X31" s="5">
        <f t="shared" si="2"/>
        <v>314149.5</v>
      </c>
      <c r="Y31" s="5">
        <f t="shared" si="3"/>
        <v>155559.65</v>
      </c>
      <c r="Z31" s="5">
        <f t="shared" si="9"/>
        <v>1095433.75</v>
      </c>
      <c r="AA31" s="5">
        <v>37633.674307662732</v>
      </c>
      <c r="AB31" s="5">
        <f t="shared" si="4"/>
        <v>1157507.0643384866</v>
      </c>
      <c r="AC31" s="5">
        <v>267058</v>
      </c>
      <c r="AD31" s="5">
        <f t="shared" si="10"/>
        <v>1424565.0643384866</v>
      </c>
      <c r="AE31" s="5">
        <v>258377</v>
      </c>
      <c r="AF31" s="6">
        <f t="shared" si="11"/>
        <v>0.18137255115123882</v>
      </c>
      <c r="AG31" t="str">
        <f t="shared" si="12"/>
        <v>Poland</v>
      </c>
    </row>
    <row r="32" spans="1:33" x14ac:dyDescent="0.25">
      <c r="A32" t="s">
        <v>43</v>
      </c>
      <c r="B32" s="5">
        <v>1175</v>
      </c>
      <c r="C32" s="5">
        <v>0</v>
      </c>
      <c r="D32" s="5">
        <v>0</v>
      </c>
      <c r="E32" s="5">
        <f t="shared" si="5"/>
        <v>1175</v>
      </c>
      <c r="F32" s="5"/>
      <c r="G32" s="5">
        <v>461148</v>
      </c>
      <c r="H32" s="5">
        <v>64261</v>
      </c>
      <c r="I32" s="5">
        <v>296653</v>
      </c>
      <c r="J32" s="5">
        <f t="shared" si="6"/>
        <v>100234</v>
      </c>
      <c r="K32" s="5"/>
      <c r="L32" s="5">
        <v>67601</v>
      </c>
      <c r="M32" s="5">
        <v>3941</v>
      </c>
      <c r="N32" s="5">
        <v>500</v>
      </c>
      <c r="O32" s="5">
        <f t="shared" si="7"/>
        <v>63160</v>
      </c>
      <c r="P32" s="5"/>
      <c r="Q32" s="5">
        <v>115169</v>
      </c>
      <c r="R32" s="5">
        <v>0</v>
      </c>
      <c r="S32" s="5">
        <v>8436</v>
      </c>
      <c r="T32" s="5">
        <f t="shared" si="8"/>
        <v>106733</v>
      </c>
      <c r="U32" s="5"/>
      <c r="V32" s="5">
        <f t="shared" si="0"/>
        <v>1057.5</v>
      </c>
      <c r="W32" s="5">
        <f t="shared" si="1"/>
        <v>80187.200000000012</v>
      </c>
      <c r="X32" s="5">
        <f t="shared" si="2"/>
        <v>56844</v>
      </c>
      <c r="Y32" s="5">
        <f t="shared" si="3"/>
        <v>101396.34999999999</v>
      </c>
      <c r="Z32" s="5">
        <f t="shared" si="9"/>
        <v>239485.05</v>
      </c>
      <c r="AA32" s="5">
        <v>7178.7927619944003</v>
      </c>
      <c r="AB32" s="5">
        <f t="shared" si="4"/>
        <v>258478.31865230473</v>
      </c>
      <c r="AC32" s="5">
        <v>13111</v>
      </c>
      <c r="AD32" s="5">
        <f t="shared" si="10"/>
        <v>271589.3186523047</v>
      </c>
      <c r="AE32" s="5">
        <v>61018</v>
      </c>
      <c r="AF32" s="6">
        <f t="shared" si="11"/>
        <v>0.22467010228085124</v>
      </c>
      <c r="AG32" t="str">
        <f t="shared" si="12"/>
        <v>Portugal</v>
      </c>
    </row>
    <row r="33" spans="1:33" x14ac:dyDescent="0.25">
      <c r="A33" t="s">
        <v>53</v>
      </c>
      <c r="B33" s="5">
        <v>34837</v>
      </c>
      <c r="C33" s="5">
        <v>0</v>
      </c>
      <c r="D33" s="5">
        <v>0</v>
      </c>
      <c r="E33" s="5">
        <f t="shared" si="5"/>
        <v>34837</v>
      </c>
      <c r="F33" s="5"/>
      <c r="G33" s="5">
        <v>316583</v>
      </c>
      <c r="H33" s="5">
        <v>51099</v>
      </c>
      <c r="I33" s="5">
        <v>210502</v>
      </c>
      <c r="J33" s="5">
        <f t="shared" si="6"/>
        <v>54982</v>
      </c>
      <c r="K33" s="5"/>
      <c r="L33" s="5">
        <v>288319</v>
      </c>
      <c r="M33" s="5">
        <v>32099</v>
      </c>
      <c r="N33" s="5">
        <v>2252</v>
      </c>
      <c r="O33" s="5">
        <f t="shared" si="7"/>
        <v>253968</v>
      </c>
      <c r="P33" s="5"/>
      <c r="Q33" s="5">
        <v>163243</v>
      </c>
      <c r="R33" s="5">
        <v>0</v>
      </c>
      <c r="S33" s="5">
        <v>6816</v>
      </c>
      <c r="T33" s="5">
        <f t="shared" si="8"/>
        <v>156427</v>
      </c>
      <c r="U33" s="5"/>
      <c r="V33" s="5">
        <f t="shared" si="0"/>
        <v>31353.3</v>
      </c>
      <c r="W33" s="5">
        <f t="shared" si="1"/>
        <v>43985.600000000006</v>
      </c>
      <c r="X33" s="5">
        <f t="shared" si="2"/>
        <v>228571.2</v>
      </c>
      <c r="Y33" s="5">
        <f t="shared" si="3"/>
        <v>148605.65</v>
      </c>
      <c r="Z33" s="5">
        <f t="shared" si="9"/>
        <v>452515.75</v>
      </c>
      <c r="AA33" s="5">
        <v>5160.1745604025537</v>
      </c>
      <c r="AB33" s="5">
        <f t="shared" si="4"/>
        <v>446566.23912365781</v>
      </c>
      <c r="AC33" s="5">
        <v>67417</v>
      </c>
      <c r="AD33" s="5">
        <f t="shared" si="10"/>
        <v>513983.23912365781</v>
      </c>
      <c r="AE33" s="5">
        <v>66314</v>
      </c>
      <c r="AF33" s="6">
        <f t="shared" si="11"/>
        <v>0.12901977137049345</v>
      </c>
      <c r="AG33" t="str">
        <f t="shared" si="12"/>
        <v>Romania</v>
      </c>
    </row>
    <row r="34" spans="1:33" x14ac:dyDescent="0.25">
      <c r="A34" t="s">
        <v>51</v>
      </c>
      <c r="B34" s="5">
        <v>3270</v>
      </c>
      <c r="C34" s="5">
        <v>114</v>
      </c>
      <c r="D34" s="5">
        <v>0</v>
      </c>
      <c r="E34" s="5">
        <f t="shared" si="5"/>
        <v>3156</v>
      </c>
      <c r="F34" s="5"/>
      <c r="G34" s="5">
        <v>108571</v>
      </c>
      <c r="H34" s="5">
        <v>5687</v>
      </c>
      <c r="I34" s="5">
        <v>72070</v>
      </c>
      <c r="J34" s="5">
        <f t="shared" si="6"/>
        <v>30814</v>
      </c>
      <c r="K34" s="5"/>
      <c r="L34" s="5">
        <v>27786</v>
      </c>
      <c r="M34" s="5">
        <v>3786</v>
      </c>
      <c r="N34" s="5">
        <v>0</v>
      </c>
      <c r="O34" s="5">
        <f t="shared" si="7"/>
        <v>24000</v>
      </c>
      <c r="P34" s="5"/>
      <c r="Q34" s="5">
        <v>17461</v>
      </c>
      <c r="R34" s="5">
        <v>0</v>
      </c>
      <c r="S34" s="5">
        <v>1258</v>
      </c>
      <c r="T34" s="5">
        <f t="shared" si="8"/>
        <v>16203</v>
      </c>
      <c r="U34" s="5"/>
      <c r="V34" s="5">
        <f t="shared" si="0"/>
        <v>2840.4</v>
      </c>
      <c r="W34" s="5">
        <f t="shared" si="1"/>
        <v>24651.200000000001</v>
      </c>
      <c r="X34" s="5">
        <f t="shared" si="2"/>
        <v>21600</v>
      </c>
      <c r="Y34" s="5">
        <f t="shared" si="3"/>
        <v>15392.849999999999</v>
      </c>
      <c r="Z34" s="5">
        <f t="shared" si="9"/>
        <v>64484.450000000004</v>
      </c>
      <c r="AA34" s="5">
        <v>1729.537846659282</v>
      </c>
      <c r="AB34" s="5">
        <f t="shared" si="4"/>
        <v>64571.675330339611</v>
      </c>
      <c r="AC34" s="5">
        <v>7513</v>
      </c>
      <c r="AD34" s="5">
        <f t="shared" si="10"/>
        <v>72084.675330339611</v>
      </c>
      <c r="AE34" s="5">
        <v>11230</v>
      </c>
      <c r="AF34" s="6">
        <f t="shared" si="11"/>
        <v>0.15578900714384467</v>
      </c>
      <c r="AG34" t="str">
        <f t="shared" si="12"/>
        <v>Slovenia</v>
      </c>
    </row>
    <row r="35" spans="1:33" x14ac:dyDescent="0.25">
      <c r="A35" t="s">
        <v>58</v>
      </c>
      <c r="B35" s="5">
        <v>77559</v>
      </c>
      <c r="C35" s="5">
        <v>1813</v>
      </c>
      <c r="D35" s="5">
        <v>0</v>
      </c>
      <c r="E35" s="5">
        <f t="shared" si="5"/>
        <v>75746</v>
      </c>
      <c r="F35" s="5"/>
      <c r="G35" s="5">
        <v>127179</v>
      </c>
      <c r="H35" s="5">
        <v>45529</v>
      </c>
      <c r="I35" s="5">
        <v>73388</v>
      </c>
      <c r="J35" s="5">
        <f t="shared" si="6"/>
        <v>8262</v>
      </c>
      <c r="K35" s="5"/>
      <c r="L35" s="5">
        <v>157415</v>
      </c>
      <c r="M35" s="5">
        <v>11039</v>
      </c>
      <c r="N35" s="5">
        <v>17380</v>
      </c>
      <c r="O35" s="5">
        <f t="shared" si="7"/>
        <v>128996</v>
      </c>
      <c r="P35" s="5"/>
      <c r="Q35" s="5">
        <v>26113</v>
      </c>
      <c r="R35" s="5">
        <v>0</v>
      </c>
      <c r="S35" s="5">
        <v>7020</v>
      </c>
      <c r="T35" s="5">
        <f t="shared" si="8"/>
        <v>19093</v>
      </c>
      <c r="U35" s="5"/>
      <c r="V35" s="5">
        <f t="shared" si="0"/>
        <v>68171.400000000009</v>
      </c>
      <c r="W35" s="5">
        <f t="shared" si="1"/>
        <v>6609.6</v>
      </c>
      <c r="X35" s="5">
        <f t="shared" si="2"/>
        <v>116096.40000000001</v>
      </c>
      <c r="Y35" s="5">
        <f t="shared" si="3"/>
        <v>18138.349999999999</v>
      </c>
      <c r="Z35" s="5">
        <f t="shared" si="9"/>
        <v>209015.75000000003</v>
      </c>
      <c r="AA35" s="5">
        <v>3324.9549901053069</v>
      </c>
      <c r="AB35" s="5">
        <f t="shared" si="4"/>
        <v>193505.17575841051</v>
      </c>
      <c r="AC35" s="5">
        <v>32142</v>
      </c>
      <c r="AD35" s="5">
        <f t="shared" si="10"/>
        <v>225647.17575841051</v>
      </c>
      <c r="AE35" s="5">
        <v>18668</v>
      </c>
      <c r="AF35" s="6">
        <f t="shared" si="11"/>
        <v>8.2730926887323072E-2</v>
      </c>
      <c r="AG35" t="str">
        <f t="shared" si="12"/>
        <v>Slovakia</v>
      </c>
    </row>
    <row r="36" spans="1:33" x14ac:dyDescent="0.25">
      <c r="A36" t="s">
        <v>39</v>
      </c>
      <c r="B36" s="5">
        <v>25214</v>
      </c>
      <c r="C36" s="5">
        <v>0</v>
      </c>
      <c r="D36" s="5">
        <v>0</v>
      </c>
      <c r="E36" s="5">
        <f t="shared" si="5"/>
        <v>25214</v>
      </c>
      <c r="F36" s="5"/>
      <c r="G36" s="5">
        <v>368743</v>
      </c>
      <c r="H36" s="5">
        <v>48302</v>
      </c>
      <c r="I36" s="5">
        <v>194296</v>
      </c>
      <c r="J36" s="5">
        <f t="shared" si="6"/>
        <v>126145</v>
      </c>
      <c r="K36" s="5"/>
      <c r="L36" s="5">
        <v>47646</v>
      </c>
      <c r="M36" s="5">
        <v>11268</v>
      </c>
      <c r="N36" s="5">
        <v>612</v>
      </c>
      <c r="O36" s="5">
        <f t="shared" si="7"/>
        <v>35766</v>
      </c>
      <c r="P36" s="5"/>
      <c r="Q36" s="5">
        <v>179741</v>
      </c>
      <c r="R36" s="5">
        <v>0</v>
      </c>
      <c r="S36" s="5">
        <v>3775</v>
      </c>
      <c r="T36" s="5">
        <f t="shared" si="8"/>
        <v>175966</v>
      </c>
      <c r="U36" s="5"/>
      <c r="V36" s="5">
        <f t="shared" si="0"/>
        <v>22692.600000000002</v>
      </c>
      <c r="W36" s="5">
        <f t="shared" si="1"/>
        <v>100916</v>
      </c>
      <c r="X36" s="5">
        <f t="shared" si="2"/>
        <v>32189.4</v>
      </c>
      <c r="Y36" s="5">
        <f t="shared" si="3"/>
        <v>167167.69999999998</v>
      </c>
      <c r="Z36" s="5">
        <f t="shared" si="9"/>
        <v>322965.69999999995</v>
      </c>
      <c r="AA36" s="5">
        <v>50264.648468983018</v>
      </c>
      <c r="AB36" s="5">
        <f t="shared" si="4"/>
        <v>471999.89380136441</v>
      </c>
      <c r="AC36" s="5">
        <v>170660</v>
      </c>
      <c r="AD36" s="5">
        <f t="shared" si="10"/>
        <v>642659.89380136435</v>
      </c>
      <c r="AE36" s="5">
        <v>240204</v>
      </c>
      <c r="AF36" s="6">
        <f t="shared" si="11"/>
        <v>0.37376534978584353</v>
      </c>
      <c r="AG36" t="str">
        <f t="shared" si="12"/>
        <v>Finland</v>
      </c>
    </row>
    <row r="37" spans="1:33" x14ac:dyDescent="0.25">
      <c r="A37" t="s">
        <v>41</v>
      </c>
      <c r="B37" s="5">
        <v>26610</v>
      </c>
      <c r="C37" s="5">
        <v>485</v>
      </c>
      <c r="D37" s="5">
        <v>0</v>
      </c>
      <c r="E37" s="5">
        <f t="shared" si="5"/>
        <v>26125</v>
      </c>
      <c r="F37" s="5"/>
      <c r="G37" s="5">
        <v>419775</v>
      </c>
      <c r="H37" s="5">
        <v>68787</v>
      </c>
      <c r="I37" s="5">
        <v>331673</v>
      </c>
      <c r="J37" s="5">
        <f t="shared" si="6"/>
        <v>19315</v>
      </c>
      <c r="K37" s="5"/>
      <c r="L37" s="5">
        <v>35237</v>
      </c>
      <c r="M37" s="5">
        <v>0</v>
      </c>
      <c r="N37" s="5">
        <v>870</v>
      </c>
      <c r="O37" s="5">
        <f t="shared" si="7"/>
        <v>34367</v>
      </c>
      <c r="P37" s="5"/>
      <c r="Q37" s="5">
        <v>228747</v>
      </c>
      <c r="R37" s="5">
        <v>0</v>
      </c>
      <c r="S37" s="5">
        <v>15983</v>
      </c>
      <c r="T37" s="5">
        <f t="shared" si="8"/>
        <v>212764</v>
      </c>
      <c r="U37" s="5"/>
      <c r="V37" s="5">
        <f t="shared" si="0"/>
        <v>23512.5</v>
      </c>
      <c r="W37" s="5">
        <f t="shared" si="1"/>
        <v>15452</v>
      </c>
      <c r="X37" s="5">
        <f t="shared" si="2"/>
        <v>30930.3</v>
      </c>
      <c r="Y37" s="5">
        <f t="shared" si="3"/>
        <v>202125.8</v>
      </c>
      <c r="Z37" s="5">
        <f t="shared" si="9"/>
        <v>272020.59999999998</v>
      </c>
      <c r="AA37" s="5">
        <v>30456.196295232243</v>
      </c>
      <c r="AB37" s="5">
        <f t="shared" si="4"/>
        <v>366703.74314905255</v>
      </c>
      <c r="AC37" s="5">
        <v>178462</v>
      </c>
      <c r="AD37" s="5">
        <f t="shared" si="10"/>
        <v>545165.74314905261</v>
      </c>
      <c r="AE37" s="5">
        <v>161374</v>
      </c>
      <c r="AF37" s="6">
        <f t="shared" si="11"/>
        <v>0.29600906151558953</v>
      </c>
      <c r="AG37" t="str">
        <f t="shared" si="12"/>
        <v>Sweden</v>
      </c>
    </row>
    <row r="38" spans="1:33" x14ac:dyDescent="0.25">
      <c r="A38" t="s">
        <v>60</v>
      </c>
      <c r="B38" s="5">
        <v>197849</v>
      </c>
      <c r="C38" s="5">
        <v>0</v>
      </c>
      <c r="D38" s="5">
        <v>220</v>
      </c>
      <c r="E38" s="5">
        <f t="shared" si="5"/>
        <v>197629</v>
      </c>
      <c r="F38" s="5"/>
      <c r="G38" s="5">
        <v>2806494</v>
      </c>
      <c r="H38" s="5">
        <v>303044</v>
      </c>
      <c r="I38" s="5">
        <v>2159175</v>
      </c>
      <c r="J38" s="5">
        <f t="shared" si="6"/>
        <v>344275</v>
      </c>
      <c r="K38" s="5"/>
      <c r="L38" s="5">
        <v>1775894</v>
      </c>
      <c r="M38" s="5">
        <v>29093</v>
      </c>
      <c r="N38" s="5">
        <v>0</v>
      </c>
      <c r="O38" s="5">
        <f t="shared" si="7"/>
        <v>1746801</v>
      </c>
      <c r="P38" s="5"/>
      <c r="Q38" s="5">
        <v>78179</v>
      </c>
      <c r="R38" s="5">
        <v>0</v>
      </c>
      <c r="S38" s="5">
        <v>40519</v>
      </c>
      <c r="T38" s="5">
        <f t="shared" si="8"/>
        <v>37660</v>
      </c>
      <c r="U38" s="5"/>
      <c r="V38" s="5">
        <f t="shared" si="0"/>
        <v>177866.1</v>
      </c>
      <c r="W38" s="5">
        <f t="shared" si="1"/>
        <v>275420</v>
      </c>
      <c r="X38" s="5">
        <f t="shared" si="2"/>
        <v>1572120.9000000001</v>
      </c>
      <c r="Y38" s="5">
        <f t="shared" si="3"/>
        <v>35777</v>
      </c>
      <c r="Z38" s="5">
        <f t="shared" si="9"/>
        <v>2061184</v>
      </c>
      <c r="AA38" s="5">
        <v>34325.840000000004</v>
      </c>
      <c r="AB38" s="5">
        <f t="shared" si="4"/>
        <v>1878712.436</v>
      </c>
      <c r="AC38" s="5">
        <v>56367</v>
      </c>
      <c r="AD38" s="5">
        <f t="shared" si="10"/>
        <v>1935079.436</v>
      </c>
      <c r="AE38" s="5">
        <v>155883</v>
      </c>
      <c r="AF38" s="6">
        <f t="shared" si="11"/>
        <v>8.0556382906029705E-2</v>
      </c>
      <c r="AG38" t="str">
        <f t="shared" si="12"/>
        <v>United Kingdom</v>
      </c>
    </row>
    <row r="39" spans="1:33" x14ac:dyDescent="0.25"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6"/>
    </row>
    <row r="40" spans="1:33" x14ac:dyDescent="0.25">
      <c r="A40" t="s">
        <v>36</v>
      </c>
      <c r="B40" s="5">
        <f>SUM(B12:B39)</f>
        <v>1979502</v>
      </c>
      <c r="C40" s="5">
        <f>SUM(C12:C39)</f>
        <v>40282</v>
      </c>
      <c r="D40" s="5">
        <f>SUM(D12:D39)</f>
        <v>234</v>
      </c>
      <c r="E40" s="5">
        <f>SUM(E12:E39)</f>
        <v>1938986</v>
      </c>
      <c r="F40" s="5"/>
      <c r="G40" s="5">
        <f>SUM(G12:G39)</f>
        <v>23230173</v>
      </c>
      <c r="H40" s="5">
        <f>SUM(H12:H39)</f>
        <v>3920608</v>
      </c>
      <c r="I40" s="5">
        <f>SUM(I12:I39)</f>
        <v>14545599</v>
      </c>
      <c r="J40" s="5">
        <f>SUM(J12:J39)</f>
        <v>4764071</v>
      </c>
      <c r="K40" s="5"/>
      <c r="L40" s="5">
        <f>SUM(L12:L39)</f>
        <v>11171232</v>
      </c>
      <c r="M40" s="5">
        <f>SUM(M12:M39)</f>
        <v>506944</v>
      </c>
      <c r="N40" s="5">
        <f>SUM(N12:N39)</f>
        <v>91674</v>
      </c>
      <c r="O40" s="5">
        <f>SUM(O12:O39)</f>
        <v>10572614</v>
      </c>
      <c r="P40" s="5"/>
      <c r="Q40" s="5">
        <f>SUM(Q12:Q39)</f>
        <v>2944385</v>
      </c>
      <c r="R40" s="5">
        <f>SUM(R12:R39)</f>
        <v>0</v>
      </c>
      <c r="S40" s="5">
        <f>SUM(S12:S39)</f>
        <v>498014</v>
      </c>
      <c r="T40" s="5">
        <f>SUM(T12:T39)</f>
        <v>2446371</v>
      </c>
      <c r="U40" s="5"/>
      <c r="V40" s="5">
        <f t="shared" ref="V40:AE40" si="13">SUM(V12:V39)</f>
        <v>1745087.4</v>
      </c>
      <c r="W40" s="5">
        <f t="shared" si="13"/>
        <v>3811256.8000000007</v>
      </c>
      <c r="X40" s="5">
        <f t="shared" si="13"/>
        <v>9515352.6000000015</v>
      </c>
      <c r="Y40" s="5">
        <f t="shared" si="13"/>
        <v>2324052.4499999997</v>
      </c>
      <c r="Z40" s="5">
        <f t="shared" si="13"/>
        <v>17395749.25</v>
      </c>
      <c r="AA40" s="5">
        <f t="shared" si="13"/>
        <v>520146.85181383858</v>
      </c>
      <c r="AB40" s="5">
        <f t="shared" si="13"/>
        <v>17270750.038458232</v>
      </c>
      <c r="AC40" s="5">
        <f t="shared" si="13"/>
        <v>2027056</v>
      </c>
      <c r="AD40" s="5">
        <f t="shared" si="13"/>
        <v>19297806.038458232</v>
      </c>
      <c r="AE40" s="5">
        <f t="shared" si="13"/>
        <v>2926488</v>
      </c>
      <c r="AF40" s="6">
        <f>AE40/AD40</f>
        <v>0.15164874152884827</v>
      </c>
      <c r="AG40" t="str">
        <f t="shared" si="12"/>
        <v>Total EU 27</v>
      </c>
    </row>
    <row r="41" spans="1:33" x14ac:dyDescent="0.25"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</row>
    <row r="42" spans="1:33" x14ac:dyDescent="0.25">
      <c r="A42" t="s">
        <v>67</v>
      </c>
      <c r="B42" s="5">
        <v>21346</v>
      </c>
      <c r="C42" s="5">
        <v>0</v>
      </c>
      <c r="D42" s="5">
        <v>0</v>
      </c>
      <c r="E42" s="5">
        <f t="shared" ref="E42" si="14">B42-C42-D42</f>
        <v>21346</v>
      </c>
      <c r="F42" s="5"/>
      <c r="G42" s="5">
        <v>434450</v>
      </c>
      <c r="H42" s="5">
        <v>74362</v>
      </c>
      <c r="I42" s="5">
        <v>201871</v>
      </c>
      <c r="J42" s="5">
        <f t="shared" ref="J42:J45" si="15">G42-H42-I42</f>
        <v>158217</v>
      </c>
      <c r="K42" s="5"/>
      <c r="L42" s="5">
        <v>47509</v>
      </c>
      <c r="M42" s="5">
        <v>16731</v>
      </c>
      <c r="N42" s="5">
        <v>2137</v>
      </c>
      <c r="O42" s="5">
        <f t="shared" ref="O42:O45" si="16">L42-M42-N42</f>
        <v>28641</v>
      </c>
      <c r="P42" s="5"/>
      <c r="Q42" s="5">
        <v>46327</v>
      </c>
      <c r="R42" s="5">
        <v>0</v>
      </c>
      <c r="S42" s="5">
        <v>3864</v>
      </c>
      <c r="T42" s="5">
        <f t="shared" ref="T42:T45" si="17">Q42-R42-S42</f>
        <v>42463</v>
      </c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</row>
    <row r="43" spans="1:33" x14ac:dyDescent="0.25">
      <c r="A43" t="s">
        <v>68</v>
      </c>
      <c r="B43" s="5">
        <v>6309</v>
      </c>
      <c r="C43" s="5">
        <v>0</v>
      </c>
      <c r="D43" s="5">
        <v>0</v>
      </c>
      <c r="E43" s="5">
        <f t="shared" ref="E43:E45" si="18">B42-C43</f>
        <v>21346</v>
      </c>
      <c r="F43" s="5"/>
      <c r="G43" s="5">
        <v>520644</v>
      </c>
      <c r="H43" s="5">
        <v>21209</v>
      </c>
      <c r="I43" s="5">
        <v>297477</v>
      </c>
      <c r="J43" s="5">
        <f t="shared" si="15"/>
        <v>201958</v>
      </c>
      <c r="K43" s="5"/>
      <c r="L43" s="5">
        <v>103434</v>
      </c>
      <c r="M43" s="5">
        <v>0</v>
      </c>
      <c r="N43" s="5">
        <v>526</v>
      </c>
      <c r="O43" s="5">
        <f t="shared" si="16"/>
        <v>102908</v>
      </c>
      <c r="P43" s="5"/>
      <c r="Q43" s="5">
        <v>45983</v>
      </c>
      <c r="R43" s="5">
        <v>0</v>
      </c>
      <c r="S43" s="5">
        <v>348</v>
      </c>
      <c r="T43" s="5">
        <f t="shared" si="17"/>
        <v>45635</v>
      </c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</row>
    <row r="44" spans="1:33" x14ac:dyDescent="0.25">
      <c r="A44" t="s">
        <v>69</v>
      </c>
      <c r="B44" s="5">
        <v>5516</v>
      </c>
      <c r="C44" s="5">
        <v>0</v>
      </c>
      <c r="D44" s="5">
        <v>0</v>
      </c>
      <c r="E44" s="5">
        <f t="shared" si="18"/>
        <v>6309</v>
      </c>
      <c r="F44" s="5"/>
      <c r="G44" s="5">
        <v>139037</v>
      </c>
      <c r="H44" s="5">
        <v>10921</v>
      </c>
      <c r="I44" s="5">
        <v>87945</v>
      </c>
      <c r="J44" s="5">
        <f t="shared" si="15"/>
        <v>40171</v>
      </c>
      <c r="K44" s="5"/>
      <c r="L44" s="5">
        <v>65661</v>
      </c>
      <c r="M44" s="5">
        <v>14267</v>
      </c>
      <c r="N44" s="5">
        <v>48</v>
      </c>
      <c r="O44" s="5">
        <f t="shared" si="16"/>
        <v>51346</v>
      </c>
      <c r="P44" s="5"/>
      <c r="Q44" s="5">
        <v>14852</v>
      </c>
      <c r="R44" s="5">
        <v>0</v>
      </c>
      <c r="S44" s="5">
        <v>323</v>
      </c>
      <c r="T44" s="5">
        <f t="shared" si="17"/>
        <v>14529</v>
      </c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</row>
    <row r="45" spans="1:33" x14ac:dyDescent="0.25">
      <c r="A45" t="s">
        <v>70</v>
      </c>
      <c r="B45" s="5">
        <v>603908</v>
      </c>
      <c r="C45" s="5">
        <v>0</v>
      </c>
      <c r="D45" s="5">
        <v>0</v>
      </c>
      <c r="E45" s="5">
        <f t="shared" si="18"/>
        <v>5516</v>
      </c>
      <c r="F45" s="5"/>
      <c r="G45" s="5">
        <v>1167441</v>
      </c>
      <c r="H45" s="5">
        <v>279507</v>
      </c>
      <c r="I45" s="5">
        <v>674615</v>
      </c>
      <c r="J45" s="5">
        <f t="shared" si="15"/>
        <v>213319</v>
      </c>
      <c r="K45" s="5"/>
      <c r="L45" s="5">
        <v>506126</v>
      </c>
      <c r="M45" s="5">
        <v>7407</v>
      </c>
      <c r="N45" s="5">
        <v>7859</v>
      </c>
      <c r="O45" s="5">
        <f t="shared" si="16"/>
        <v>490860</v>
      </c>
      <c r="P45" s="5"/>
      <c r="Q45" s="5">
        <v>219871</v>
      </c>
      <c r="R45" s="5">
        <v>0</v>
      </c>
      <c r="S45" s="5">
        <v>282</v>
      </c>
      <c r="T45" s="5">
        <f t="shared" si="17"/>
        <v>219589</v>
      </c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</row>
    <row r="46" spans="1:33" ht="30" x14ac:dyDescent="0.25">
      <c r="F46" s="7"/>
      <c r="G46" s="7"/>
      <c r="H46" s="7"/>
      <c r="I46" s="7"/>
      <c r="J46" s="7"/>
      <c r="V46" t="s">
        <v>37</v>
      </c>
      <c r="W46" s="7"/>
      <c r="X46" s="3" t="s">
        <v>35</v>
      </c>
      <c r="Y46" s="8"/>
    </row>
    <row r="47" spans="1:33" x14ac:dyDescent="0.25">
      <c r="B47" s="5"/>
      <c r="F47" s="7"/>
      <c r="G47" s="7"/>
      <c r="H47" s="7"/>
      <c r="I47" s="7"/>
      <c r="J47" s="7"/>
      <c r="W47" s="7" t="s">
        <v>38</v>
      </c>
      <c r="X47" s="6">
        <f>AF40</f>
        <v>0.15164874152884827</v>
      </c>
      <c r="Y47" s="6"/>
    </row>
    <row r="48" spans="1:33" x14ac:dyDescent="0.25">
      <c r="W48" s="1" t="s">
        <v>39</v>
      </c>
      <c r="X48" s="6">
        <v>0.37376534978584353</v>
      </c>
      <c r="Y48" s="6"/>
    </row>
    <row r="49" spans="23:26" x14ac:dyDescent="0.25">
      <c r="W49" t="s">
        <v>40</v>
      </c>
      <c r="X49" s="6">
        <v>0.31990587836039441</v>
      </c>
      <c r="Y49" s="6"/>
    </row>
    <row r="50" spans="23:26" x14ac:dyDescent="0.25">
      <c r="W50" t="s">
        <v>41</v>
      </c>
      <c r="X50" s="6">
        <v>0.29600906151558953</v>
      </c>
      <c r="Y50" s="6"/>
    </row>
    <row r="51" spans="23:26" x14ac:dyDescent="0.25">
      <c r="W51" t="s">
        <v>42</v>
      </c>
      <c r="X51" s="6">
        <v>0.26665277193226994</v>
      </c>
      <c r="Y51" s="6"/>
    </row>
    <row r="52" spans="23:26" x14ac:dyDescent="0.25">
      <c r="W52" s="1" t="s">
        <v>43</v>
      </c>
      <c r="X52" s="6">
        <v>0.22467010228085124</v>
      </c>
      <c r="Y52" s="6"/>
    </row>
    <row r="53" spans="23:26" x14ac:dyDescent="0.25">
      <c r="W53" t="s">
        <v>44</v>
      </c>
      <c r="X53" s="6">
        <v>0.22217862985716902</v>
      </c>
      <c r="Y53" s="6"/>
      <c r="Z53" s="1"/>
    </row>
    <row r="54" spans="23:26" x14ac:dyDescent="0.25">
      <c r="W54" s="1" t="s">
        <v>45</v>
      </c>
      <c r="X54" s="6">
        <v>0.21471270825832639</v>
      </c>
      <c r="Y54" s="6"/>
    </row>
    <row r="55" spans="23:26" x14ac:dyDescent="0.25">
      <c r="W55" t="s">
        <v>46</v>
      </c>
      <c r="X55" s="6">
        <v>0.20086948997334186</v>
      </c>
      <c r="Y55" s="6"/>
    </row>
    <row r="56" spans="23:26" x14ac:dyDescent="0.25">
      <c r="W56" s="1" t="s">
        <v>47</v>
      </c>
      <c r="X56" s="6">
        <v>0.18808281567631283</v>
      </c>
      <c r="Y56" s="6"/>
    </row>
    <row r="57" spans="23:26" x14ac:dyDescent="0.25">
      <c r="W57" t="s">
        <v>48</v>
      </c>
      <c r="X57" s="6">
        <v>0.18137255115123882</v>
      </c>
      <c r="Y57" s="6"/>
    </row>
    <row r="58" spans="23:26" x14ac:dyDescent="0.25">
      <c r="W58" s="1" t="s">
        <v>49</v>
      </c>
      <c r="X58" s="6">
        <v>0.17493365338226688</v>
      </c>
      <c r="Y58" s="6"/>
    </row>
    <row r="59" spans="23:26" x14ac:dyDescent="0.25">
      <c r="W59" t="s">
        <v>50</v>
      </c>
      <c r="X59" s="6">
        <v>0.16171765405608066</v>
      </c>
      <c r="Y59" s="6"/>
    </row>
    <row r="60" spans="23:26" x14ac:dyDescent="0.25">
      <c r="W60" t="s">
        <v>51</v>
      </c>
      <c r="X60" s="6">
        <v>0.15578900714384467</v>
      </c>
      <c r="Y60" s="6"/>
      <c r="Z60" s="1"/>
    </row>
    <row r="61" spans="23:26" x14ac:dyDescent="0.25">
      <c r="W61" t="s">
        <v>52</v>
      </c>
      <c r="X61" s="6">
        <v>0.15310977453258243</v>
      </c>
      <c r="Y61" s="6"/>
      <c r="Z61" s="1"/>
    </row>
    <row r="62" spans="23:26" x14ac:dyDescent="0.25">
      <c r="W62" t="s">
        <v>53</v>
      </c>
      <c r="X62" s="6">
        <v>0.12901977137049345</v>
      </c>
      <c r="Y62" s="6"/>
    </row>
    <row r="63" spans="23:26" x14ac:dyDescent="0.25">
      <c r="W63" t="s">
        <v>54</v>
      </c>
      <c r="X63" s="6">
        <v>0.12721829531126541</v>
      </c>
      <c r="Y63" s="6"/>
    </row>
    <row r="64" spans="23:26" x14ac:dyDescent="0.25">
      <c r="W64" t="s">
        <v>55</v>
      </c>
      <c r="X64" s="6">
        <v>0.12544096929833498</v>
      </c>
      <c r="Y64" s="6"/>
    </row>
    <row r="65" spans="23:26" x14ac:dyDescent="0.25">
      <c r="W65" t="s">
        <v>56</v>
      </c>
      <c r="X65" s="6">
        <v>0.10449109276562493</v>
      </c>
      <c r="Y65" s="6"/>
      <c r="Z65" s="1"/>
    </row>
    <row r="66" spans="23:26" x14ac:dyDescent="0.25">
      <c r="W66" s="1" t="s">
        <v>57</v>
      </c>
      <c r="X66" s="6">
        <v>9.5214756581747342E-2</v>
      </c>
      <c r="Y66" s="6"/>
    </row>
    <row r="67" spans="23:26" x14ac:dyDescent="0.25">
      <c r="W67" t="s">
        <v>58</v>
      </c>
      <c r="X67" s="6">
        <v>8.2730926887323072E-2</v>
      </c>
      <c r="Y67" s="6"/>
    </row>
    <row r="68" spans="23:26" x14ac:dyDescent="0.25">
      <c r="W68" t="s">
        <v>59</v>
      </c>
      <c r="X68" s="6">
        <v>8.1193317353603398E-2</v>
      </c>
      <c r="Y68" s="6"/>
      <c r="Z68" s="1"/>
    </row>
    <row r="69" spans="23:26" x14ac:dyDescent="0.25">
      <c r="W69" t="s">
        <v>60</v>
      </c>
      <c r="X69" s="6">
        <v>8.0556382906029705E-2</v>
      </c>
      <c r="Y69" s="6"/>
    </row>
    <row r="70" spans="23:26" x14ac:dyDescent="0.25">
      <c r="W70" t="s">
        <v>61</v>
      </c>
      <c r="X70" s="6">
        <v>7.0702609447074613E-2</v>
      </c>
      <c r="Y70" s="6"/>
    </row>
    <row r="71" spans="23:26" x14ac:dyDescent="0.25">
      <c r="W71" s="1" t="s">
        <v>62</v>
      </c>
      <c r="X71" s="6">
        <v>5.7798513096931979E-2</v>
      </c>
      <c r="Y71" s="6"/>
    </row>
    <row r="72" spans="23:26" x14ac:dyDescent="0.25">
      <c r="W72" t="s">
        <v>63</v>
      </c>
      <c r="X72" s="6">
        <v>5.6832653715849321E-2</v>
      </c>
      <c r="Y72" s="6"/>
      <c r="Z72" s="1"/>
    </row>
    <row r="73" spans="23:26" x14ac:dyDescent="0.25">
      <c r="W73" s="1" t="s">
        <v>64</v>
      </c>
      <c r="X73" s="6">
        <v>6.6326030177835229E-3</v>
      </c>
      <c r="Y73" s="6"/>
    </row>
    <row r="74" spans="23:26" x14ac:dyDescent="0.25">
      <c r="W74" t="s">
        <v>65</v>
      </c>
      <c r="X74" s="6">
        <v>0</v>
      </c>
      <c r="Y74" s="6"/>
    </row>
    <row r="75" spans="23:26" x14ac:dyDescent="0.25">
      <c r="Z75" s="6"/>
    </row>
  </sheetData>
  <pageMargins left="0.7" right="0.7" top="0.75" bottom="0.75" header="0.3" footer="0.3"/>
  <pageSetup paperSize="9" orientation="portrait" horizontalDpi="90" verticalDpi="9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Heat Analysis</vt:lpstr>
      <vt:lpstr>Fig 3</vt:lpstr>
    </vt:vector>
  </TitlesOfParts>
  <Company>European Environment Agency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 Louise Skov</dc:creator>
  <cp:lastModifiedBy>Anne Louise Skov</cp:lastModifiedBy>
  <dcterms:created xsi:type="dcterms:W3CDTF">2012-03-01T12:27:17Z</dcterms:created>
  <dcterms:modified xsi:type="dcterms:W3CDTF">2012-03-01T12:27:34Z</dcterms:modified>
</cp:coreProperties>
</file>