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chartsheets/sheet4.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585" windowHeight="9990" tabRatio="941" firstSheet="9" activeTab="31"/>
  </bookViews>
  <sheets>
    <sheet name="LatestYearCHART" sheetId="1" r:id="rId1"/>
    <sheet name="% Classified" sheetId="2" r:id="rId2"/>
    <sheet name="GeneralSUMMARY" sheetId="3" r:id="rId3"/>
    <sheet name="% Latest Year" sheetId="4" r:id="rId4"/>
    <sheet name="Figure2.3" sheetId="5" r:id="rId5"/>
    <sheet name="LatestYearSummary" sheetId="6" r:id="rId6"/>
    <sheet name="RATE_CHART" sheetId="7" r:id="rId7"/>
    <sheet name="Figure2.2" sheetId="8" r:id="rId8"/>
    <sheet name="RiverLength" sheetId="9" r:id="rId9"/>
    <sheet name="Summary%lessthangood" sheetId="10" r:id="rId10"/>
    <sheet name="Albania" sheetId="11" r:id="rId11"/>
    <sheet name="AT" sheetId="12" r:id="rId12"/>
    <sheet name="BH" sheetId="13" r:id="rId13"/>
    <sheet name="BG" sheetId="14" r:id="rId14"/>
    <sheet name="Croatia" sheetId="15" r:id="rId15"/>
    <sheet name="CZ" sheetId="16" r:id="rId16"/>
    <sheet name="DE" sheetId="17" r:id="rId17"/>
    <sheet name="DK" sheetId="18" r:id="rId18"/>
    <sheet name="EIRE" sheetId="19" r:id="rId19"/>
    <sheet name="EE" sheetId="20" r:id="rId20"/>
    <sheet name="ES" sheetId="21" r:id="rId21"/>
    <sheet name="FI" sheetId="22" r:id="rId22"/>
    <sheet name="FR" sheetId="23" r:id="rId23"/>
    <sheet name="HU" sheetId="24" r:id="rId24"/>
    <sheet name="IT" sheetId="25" r:id="rId25"/>
    <sheet name="LAT" sheetId="26" r:id="rId26"/>
    <sheet name="LUX" sheetId="27" r:id="rId27"/>
    <sheet name="POL" sheetId="28" r:id="rId28"/>
    <sheet name="RO" sheetId="29" r:id="rId29"/>
    <sheet name="SK" sheetId="30" r:id="rId30"/>
    <sheet name="SI" sheetId="31" r:id="rId31"/>
    <sheet name="SE" sheetId="32" r:id="rId32"/>
    <sheet name="E&amp;W" sheetId="33" r:id="rId33"/>
    <sheet name="SC" sheetId="34" r:id="rId34"/>
    <sheet name="NI" sheetId="35" r:id="rId35"/>
  </sheets>
  <definedNames/>
  <calcPr fullCalcOnLoad="1"/>
</workbook>
</file>

<file path=xl/sharedStrings.xml><?xml version="1.0" encoding="utf-8"?>
<sst xmlns="http://schemas.openxmlformats.org/spreadsheetml/2006/main" count="3901" uniqueCount="1057">
  <si>
    <t>Country</t>
  </si>
  <si>
    <t>% less than good</t>
  </si>
  <si>
    <t>Albania</t>
  </si>
  <si>
    <t>Scheme</t>
  </si>
  <si>
    <t>Results (% of monitored network)</t>
  </si>
  <si>
    <t>Physico-chemical</t>
  </si>
  <si>
    <t>Class</t>
  </si>
  <si>
    <t>-</t>
  </si>
  <si>
    <t>Km.river network survey</t>
  </si>
  <si>
    <t>No.of sampling points</t>
  </si>
  <si>
    <t>After the 1990 year the activity of industrial  enterprises was interrupted. As a result of the growth of the population in the urban areas, urban discharges in the rivers are increasing. Therefor the percentage of the monitored network concerning to classes II and III are increased.</t>
  </si>
  <si>
    <t>SCHEME</t>
  </si>
  <si>
    <t>DO only</t>
  </si>
  <si>
    <t>(1) Biological Scheme</t>
  </si>
  <si>
    <t>RESULTS (as % of monitored network)</t>
  </si>
  <si>
    <t>YEAR</t>
  </si>
  <si>
    <t>Classification limiting thresholds:</t>
  </si>
  <si>
    <t>19966/71</t>
  </si>
  <si>
    <t xml:space="preserve">Class I </t>
  </si>
  <si>
    <t>oligosaprobic, degree of pollution: none to very light</t>
  </si>
  <si>
    <t xml:space="preserve">Class I-II </t>
  </si>
  <si>
    <t>oligosaprobic to B-mesosaprobic, slightly polluted</t>
  </si>
  <si>
    <t>Class II</t>
  </si>
  <si>
    <t>B-mesosaprobic, moderately polluted</t>
  </si>
  <si>
    <t xml:space="preserve">Class II-III </t>
  </si>
  <si>
    <t>B-mesosaprobic to a mesosaprobic, critically polluted</t>
  </si>
  <si>
    <t xml:space="preserve">Class III </t>
  </si>
  <si>
    <t>a-mesosaprobic, heavily polluted</t>
  </si>
  <si>
    <t xml:space="preserve">Class III-IV </t>
  </si>
  <si>
    <t>a-mesosaprobic to polysaprobic, very heavily polluted</t>
  </si>
  <si>
    <t>&lt;1</t>
  </si>
  <si>
    <t xml:space="preserve">Class IV </t>
  </si>
  <si>
    <t>polysaprobic, extremely polluted</t>
  </si>
  <si>
    <t>km river network surveyed</t>
  </si>
  <si>
    <t>No. of sampling points</t>
  </si>
  <si>
    <t>(2) Ecological integrity</t>
  </si>
  <si>
    <t>Category:</t>
  </si>
  <si>
    <t>A</t>
  </si>
  <si>
    <t>original river-type, mostly remained</t>
  </si>
  <si>
    <t>B</t>
  </si>
  <si>
    <t>character of river-type remained, no system change</t>
  </si>
  <si>
    <t>A/B</t>
  </si>
  <si>
    <t>morphological complete, but hydrological heavily affected</t>
  </si>
  <si>
    <t>excluded</t>
  </si>
  <si>
    <t>not river-typical remained</t>
  </si>
  <si>
    <t>2800 km</t>
  </si>
  <si>
    <t>4915 km</t>
  </si>
  <si>
    <t>(3) Morphological classification</t>
  </si>
  <si>
    <r>
      <t>Surface of river-basin &gt; 10 km</t>
    </r>
    <r>
      <rPr>
        <b/>
        <vertAlign val="superscript"/>
        <sz val="9"/>
        <rFont val="Arial"/>
        <family val="2"/>
      </rPr>
      <t>2</t>
    </r>
    <r>
      <rPr>
        <b/>
        <sz val="9"/>
        <rFont val="Arial"/>
        <family val="2"/>
      </rPr>
      <t xml:space="preserve"> (km</t>
    </r>
    <r>
      <rPr>
        <b/>
        <vertAlign val="superscript"/>
        <sz val="9"/>
        <rFont val="Arial"/>
        <family val="2"/>
      </rPr>
      <t>2</t>
    </r>
    <r>
      <rPr>
        <b/>
        <sz val="9"/>
        <rFont val="Arial"/>
        <family val="2"/>
      </rPr>
      <t>)</t>
    </r>
  </si>
  <si>
    <t>10-100</t>
  </si>
  <si>
    <t>100-500</t>
  </si>
  <si>
    <t>500-1.000</t>
  </si>
  <si>
    <t>1.000-2.500</t>
  </si>
  <si>
    <t>2.500-10.000</t>
  </si>
  <si>
    <t>&gt;10.000</t>
  </si>
  <si>
    <r>
      <t>River mouth sea level, river-basins &gt;10 km</t>
    </r>
    <r>
      <rPr>
        <b/>
        <vertAlign val="superscript"/>
        <sz val="9"/>
        <rFont val="Arial"/>
        <family val="2"/>
      </rPr>
      <t>2</t>
    </r>
    <r>
      <rPr>
        <b/>
        <sz val="9"/>
        <rFont val="Arial"/>
        <family val="2"/>
      </rPr>
      <t xml:space="preserve">  (m)</t>
    </r>
  </si>
  <si>
    <t>&lt;200</t>
  </si>
  <si>
    <t>200-500</t>
  </si>
  <si>
    <t>500-800</t>
  </si>
  <si>
    <t>800-1.500</t>
  </si>
  <si>
    <t>&gt;1.500</t>
  </si>
  <si>
    <t>Stream order</t>
  </si>
  <si>
    <r>
      <t>Number of rivers, river basins &gt; 10 km</t>
    </r>
    <r>
      <rPr>
        <b/>
        <vertAlign val="superscript"/>
        <sz val="9"/>
        <rFont val="Arial"/>
        <family val="2"/>
      </rPr>
      <t>2</t>
    </r>
  </si>
  <si>
    <r>
      <t>Geology of rivers, river basins &gt;10 km</t>
    </r>
    <r>
      <rPr>
        <b/>
        <vertAlign val="superscript"/>
        <sz val="9"/>
        <rFont val="Arial"/>
        <family val="2"/>
      </rPr>
      <t>2</t>
    </r>
  </si>
  <si>
    <t>Crystalline</t>
  </si>
  <si>
    <t>Tertiary and Quaternary sediments</t>
  </si>
  <si>
    <t>Flysch and Helvetikum</t>
  </si>
  <si>
    <t>Limestone and dolomite</t>
  </si>
  <si>
    <t>(4) Microbiological classification</t>
  </si>
  <si>
    <t>RESULTS (as % of monitored network)*</t>
  </si>
  <si>
    <t>Koloniezahl saprobieller Bakterien 22°C (in 1 ml)</t>
  </si>
  <si>
    <t>(&lt;=1)</t>
  </si>
  <si>
    <t>sehr gering</t>
  </si>
  <si>
    <t>&gt;1-10</t>
  </si>
  <si>
    <t>gering</t>
  </si>
  <si>
    <t>&gt;10-100</t>
  </si>
  <si>
    <t>massig</t>
  </si>
  <si>
    <t>&gt;100-1000</t>
  </si>
  <si>
    <t>massig stark</t>
  </si>
  <si>
    <t>&gt;1000-5000</t>
  </si>
  <si>
    <t>stark</t>
  </si>
  <si>
    <t>&gt;5000-10000</t>
  </si>
  <si>
    <t>sehr stark</t>
  </si>
  <si>
    <t>&gt;10000-100000</t>
  </si>
  <si>
    <t>aussergewohnlich stark</t>
  </si>
  <si>
    <t>&gt;100000</t>
  </si>
  <si>
    <t>No. of samples / No. Of sampling points</t>
  </si>
  <si>
    <t>265 / 50</t>
  </si>
  <si>
    <t>337 / 34</t>
  </si>
  <si>
    <t>356 / 31</t>
  </si>
  <si>
    <t>342 / 33</t>
  </si>
  <si>
    <t>Fäkalcoliforme (E. coli) KBE/100ml</t>
  </si>
  <si>
    <t>hochgradig</t>
  </si>
  <si>
    <t>286 / 52</t>
  </si>
  <si>
    <t>* % related to No. Of samples</t>
  </si>
  <si>
    <t>Anteil der positiven Proben gemessen an der Gesamtzahl der Proben in % (Kolz. sap. Bakt. 22°C)</t>
  </si>
  <si>
    <t>0-10</t>
  </si>
  <si>
    <t>&gt;10-25</t>
  </si>
  <si>
    <t>&gt;25-50</t>
  </si>
  <si>
    <t>&gt;50-70</t>
  </si>
  <si>
    <t>&gt;70-100</t>
  </si>
  <si>
    <t>x</t>
  </si>
  <si>
    <t>Anteil der positiven Proben gemessen an der Gesamtzahl der Proben in % (E.coli)</t>
  </si>
  <si>
    <t>(5) Chemical classification</t>
  </si>
  <si>
    <t xml:space="preserve">Reached </t>
  </si>
  <si>
    <t>water quality objectives reached</t>
  </si>
  <si>
    <t>Not reached</t>
  </si>
  <si>
    <t>water quality objectives not reached</t>
  </si>
  <si>
    <t>Austria</t>
  </si>
  <si>
    <t>Morphological</t>
  </si>
  <si>
    <t>(1) Combined scheme (Physico-chemical, Biological, Microbiological)</t>
  </si>
  <si>
    <t>Total solids</t>
  </si>
  <si>
    <t>DO (mg/l)</t>
  </si>
  <si>
    <t>BOD5 (mg/l)</t>
  </si>
  <si>
    <t>pH</t>
  </si>
  <si>
    <t>Saprobity</t>
  </si>
  <si>
    <t>Product</t>
  </si>
  <si>
    <t>MPN coli (100ml)</t>
  </si>
  <si>
    <t>Colour</t>
  </si>
  <si>
    <t>Odour</t>
  </si>
  <si>
    <t>Floating waste</t>
  </si>
  <si>
    <t>in karst (mg/l)</t>
  </si>
  <si>
    <t>out of karst</t>
  </si>
  <si>
    <t>I</t>
  </si>
  <si>
    <t>to 350</t>
  </si>
  <si>
    <t>to 800</t>
  </si>
  <si>
    <t>&gt;8</t>
  </si>
  <si>
    <t>to 2</t>
  </si>
  <si>
    <t>6.8-8.5</t>
  </si>
  <si>
    <t>olygo</t>
  </si>
  <si>
    <t>oligotroph</t>
  </si>
  <si>
    <t>to 100</t>
  </si>
  <si>
    <t>colourless</t>
  </si>
  <si>
    <t>no</t>
  </si>
  <si>
    <t>II</t>
  </si>
  <si>
    <t>to 1000</t>
  </si>
  <si>
    <t>&gt;6</t>
  </si>
  <si>
    <t>to 4</t>
  </si>
  <si>
    <r>
      <t>meso (</t>
    </r>
    <r>
      <rPr>
        <sz val="10"/>
        <rFont val="Symbol"/>
        <family val="1"/>
      </rPr>
      <t>b</t>
    </r>
    <r>
      <rPr>
        <sz val="10"/>
        <rFont val="Arial"/>
        <family val="0"/>
      </rPr>
      <t>-</t>
    </r>
    <r>
      <rPr>
        <sz val="10"/>
        <rFont val="Symbol"/>
        <family val="1"/>
      </rPr>
      <t>a</t>
    </r>
    <r>
      <rPr>
        <sz val="10"/>
        <rFont val="Arial"/>
        <family val="0"/>
      </rPr>
      <t>)</t>
    </r>
  </si>
  <si>
    <t>eutroph</t>
  </si>
  <si>
    <t>to 10000</t>
  </si>
  <si>
    <t>III</t>
  </si>
  <si>
    <t>to 1500</t>
  </si>
  <si>
    <t>&gt;4</t>
  </si>
  <si>
    <t>to 7</t>
  </si>
  <si>
    <t>6.0-9.0</t>
  </si>
  <si>
    <r>
      <t>meso (</t>
    </r>
    <r>
      <rPr>
        <sz val="10"/>
        <rFont val="Symbol"/>
        <family val="1"/>
      </rPr>
      <t>a</t>
    </r>
    <r>
      <rPr>
        <sz val="10"/>
        <rFont val="Arial"/>
        <family val="0"/>
      </rPr>
      <t>-</t>
    </r>
    <r>
      <rPr>
        <sz val="10"/>
        <rFont val="Symbol"/>
        <family val="1"/>
      </rPr>
      <t>b</t>
    </r>
    <r>
      <rPr>
        <sz val="10"/>
        <rFont val="Arial"/>
        <family val="0"/>
      </rPr>
      <t>)</t>
    </r>
  </si>
  <si>
    <t>to 20000</t>
  </si>
  <si>
    <t>slightly visible</t>
  </si>
  <si>
    <t>IV</t>
  </si>
  <si>
    <t xml:space="preserve"> -</t>
  </si>
  <si>
    <t>&gt;3</t>
  </si>
  <si>
    <t>to 20</t>
  </si>
  <si>
    <r>
      <t>a</t>
    </r>
    <r>
      <rPr>
        <sz val="10"/>
        <rFont val="Arial"/>
        <family val="0"/>
      </rPr>
      <t>-meso -poly</t>
    </r>
  </si>
  <si>
    <t>1999?</t>
  </si>
  <si>
    <t>2000*</t>
  </si>
  <si>
    <t>no data</t>
  </si>
  <si>
    <t>5,3*</t>
  </si>
  <si>
    <t>54,7*</t>
  </si>
  <si>
    <t>38*</t>
  </si>
  <si>
    <t xml:space="preserve"> -*</t>
  </si>
  <si>
    <t>out of class</t>
  </si>
  <si>
    <t>2*</t>
  </si>
  <si>
    <t>km river network surveyed:</t>
  </si>
  <si>
    <t>cca 1500* (including 330 km of Sava river)</t>
  </si>
  <si>
    <t>No. of sampling points:</t>
  </si>
  <si>
    <t>30*</t>
  </si>
  <si>
    <t>* Systematic monitoring of water courses in B&amp;H ceased at 1992.</t>
  </si>
  <si>
    <t xml:space="preserve">At present, monitoring is not harmonized neither between two Entities of B&amp;H (F B&amp;H and RS), </t>
  </si>
  <si>
    <t xml:space="preserve">nor between main watersheds in F B&amp;H. Upstream monitoring is missing, existing monitoring is insufficient. </t>
  </si>
  <si>
    <t xml:space="preserve">Reform of Water Sector is going on. At 2001 it has been iniciated drafting of new classification </t>
  </si>
  <si>
    <t>harmonized with EU legislation.</t>
  </si>
  <si>
    <t>Bosnia-Herzegovina</t>
  </si>
  <si>
    <t>Combined scheme (Physico-chemical, Biological, Microbiological)</t>
  </si>
  <si>
    <t>Drinking water</t>
  </si>
  <si>
    <t>Recreation</t>
  </si>
  <si>
    <t>Irrigation and industrial</t>
  </si>
  <si>
    <t>no class</t>
  </si>
  <si>
    <t>NB: 87 parameters used to determine classes</t>
  </si>
  <si>
    <t>Sava River Basin</t>
  </si>
  <si>
    <t>Drava and Danube River Basin</t>
  </si>
  <si>
    <t>85 x A, B, D and 57x E</t>
  </si>
  <si>
    <t>31x A, B, D and 30 x E</t>
  </si>
  <si>
    <t>Parameter Groups</t>
  </si>
  <si>
    <t>D</t>
  </si>
  <si>
    <t>E</t>
  </si>
  <si>
    <t>N</t>
  </si>
  <si>
    <t>%</t>
  </si>
  <si>
    <t>V</t>
  </si>
  <si>
    <t>Istrian - Littoral Basin</t>
  </si>
  <si>
    <t>Dalmatian Basin</t>
  </si>
  <si>
    <t>21 x A, B, D and 18 x E</t>
  </si>
  <si>
    <t>33 x A, B, D and 0 x E</t>
  </si>
  <si>
    <t>Overall</t>
  </si>
  <si>
    <t xml:space="preserve">170 x A, B, D and 105 E  </t>
  </si>
  <si>
    <t>(1) Oxygen regime</t>
  </si>
  <si>
    <t>COD (Mn)</t>
  </si>
  <si>
    <t>COD (Cr)</t>
  </si>
  <si>
    <t>Organic C</t>
  </si>
  <si>
    <t>&gt;7</t>
  </si>
  <si>
    <t>&lt;2</t>
  </si>
  <si>
    <t>&lt;5</t>
  </si>
  <si>
    <t>&lt;15</t>
  </si>
  <si>
    <t>&lt;10</t>
  </si>
  <si>
    <t>&lt;25</t>
  </si>
  <si>
    <t>&lt;8</t>
  </si>
  <si>
    <t>&gt;5</t>
  </si>
  <si>
    <t>&lt;35</t>
  </si>
  <si>
    <t>&lt;11</t>
  </si>
  <si>
    <t>&lt;55</t>
  </si>
  <si>
    <t>&lt;17</t>
  </si>
  <si>
    <t>&lt;3</t>
  </si>
  <si>
    <t>&gt;15</t>
  </si>
  <si>
    <t>&gt;25</t>
  </si>
  <si>
    <t>&gt;55</t>
  </si>
  <si>
    <t>&gt;17</t>
  </si>
  <si>
    <t>(2) Physico-chemical scheme</t>
  </si>
  <si>
    <t>Temp (C)</t>
  </si>
  <si>
    <t>Diss matter at 100C (mg/l)</t>
  </si>
  <si>
    <t>Conductivity</t>
  </si>
  <si>
    <t>Insol matter at 100C (mg/L)</t>
  </si>
  <si>
    <t>Fe</t>
  </si>
  <si>
    <t>Mn</t>
  </si>
  <si>
    <t>N as NH4</t>
  </si>
  <si>
    <t>N as NO3</t>
  </si>
  <si>
    <t>N as NO2</t>
  </si>
  <si>
    <t>Org N</t>
  </si>
  <si>
    <t>P</t>
  </si>
  <si>
    <t>&lt;22</t>
  </si>
  <si>
    <t>&lt;300</t>
  </si>
  <si>
    <t>&lt;40</t>
  </si>
  <si>
    <t>&lt;20</t>
  </si>
  <si>
    <t>&lt;0.5</t>
  </si>
  <si>
    <t>&lt;0.05</t>
  </si>
  <si>
    <t>&lt;0.3</t>
  </si>
  <si>
    <t>&lt;0.002</t>
  </si>
  <si>
    <t>&lt;1.0</t>
  </si>
  <si>
    <t>&lt;0.03</t>
  </si>
  <si>
    <t>6-8.5</t>
  </si>
  <si>
    <t>&lt;23</t>
  </si>
  <si>
    <t>&lt;500</t>
  </si>
  <si>
    <t>&lt;70</t>
  </si>
  <si>
    <t>&lt;0.1</t>
  </si>
  <si>
    <t>&lt;0.005</t>
  </si>
  <si>
    <t>&lt;3.4</t>
  </si>
  <si>
    <t>&lt;0.15</t>
  </si>
  <si>
    <t>&lt;24</t>
  </si>
  <si>
    <t>&lt;800</t>
  </si>
  <si>
    <t>&lt;110</t>
  </si>
  <si>
    <t>&lt;60</t>
  </si>
  <si>
    <t>&lt;2.0</t>
  </si>
  <si>
    <t>&lt;1.5</t>
  </si>
  <si>
    <t>&lt;0.02</t>
  </si>
  <si>
    <t>&lt;7.0</t>
  </si>
  <si>
    <t>&lt;2.5</t>
  </si>
  <si>
    <t>&lt;0.4</t>
  </si>
  <si>
    <t>5.5-9</t>
  </si>
  <si>
    <t>&lt;26</t>
  </si>
  <si>
    <t>&lt;1200</t>
  </si>
  <si>
    <t>&lt;160</t>
  </si>
  <si>
    <t>&lt;100</t>
  </si>
  <si>
    <t>&lt;3.0</t>
  </si>
  <si>
    <t>&lt;0.8</t>
  </si>
  <si>
    <t>&lt;5.0</t>
  </si>
  <si>
    <t>&lt;11.0</t>
  </si>
  <si>
    <t>&lt;3.5</t>
  </si>
  <si>
    <t>&lt;5.5,&gt;9</t>
  </si>
  <si>
    <t>&gt;26</t>
  </si>
  <si>
    <t>&gt;1200</t>
  </si>
  <si>
    <t>&gt;160</t>
  </si>
  <si>
    <t>&gt;100</t>
  </si>
  <si>
    <t>&gt;3.0</t>
  </si>
  <si>
    <t>&gt;0.8</t>
  </si>
  <si>
    <t>&gt;5.0</t>
  </si>
  <si>
    <t>&gt;0.05</t>
  </si>
  <si>
    <t>&gt;11.0</t>
  </si>
  <si>
    <t>&gt;3.5</t>
  </si>
  <si>
    <t>&gt;1.0</t>
  </si>
  <si>
    <t>(3) Addition Chemical</t>
  </si>
  <si>
    <t>Cl- (mg/l)</t>
  </si>
  <si>
    <t>SO4 (mg/l)</t>
  </si>
  <si>
    <t>Ca (mg/l)</t>
  </si>
  <si>
    <t>Mg (mg/l)</t>
  </si>
  <si>
    <t>Absorbance (254nm, 1cm)</t>
  </si>
  <si>
    <t>&lt;50</t>
  </si>
  <si>
    <t>&lt;80</t>
  </si>
  <si>
    <t>&lt;75</t>
  </si>
  <si>
    <t>&lt;150</t>
  </si>
  <si>
    <t>&lt;0.25</t>
  </si>
  <si>
    <t>&lt;250</t>
  </si>
  <si>
    <t>&lt;0.35</t>
  </si>
  <si>
    <t>&lt;400</t>
  </si>
  <si>
    <t>&lt;0.55</t>
  </si>
  <si>
    <t>&gt;400</t>
  </si>
  <si>
    <t>&gt;300</t>
  </si>
  <si>
    <t>&gt;200</t>
  </si>
  <si>
    <t>&gt;0.55</t>
  </si>
  <si>
    <t>(4) Biological and Microbiological</t>
  </si>
  <si>
    <t>Saprobic index of bioseston</t>
  </si>
  <si>
    <t>Faecal coliforms KTJ/ml</t>
  </si>
  <si>
    <t>&lt;1.2</t>
  </si>
  <si>
    <t>&lt;0.2</t>
  </si>
  <si>
    <t>&lt;2.2</t>
  </si>
  <si>
    <t>&lt;3.2</t>
  </si>
  <si>
    <t>&lt;3.7</t>
  </si>
  <si>
    <t>&gt;3.7</t>
  </si>
  <si>
    <t>(5) Metals and arsenic</t>
  </si>
  <si>
    <t>Hg (mg/l)</t>
  </si>
  <si>
    <t>Cd (mg/l)</t>
  </si>
  <si>
    <t>Pb (mg/l)</t>
  </si>
  <si>
    <t>As (mg/l)</t>
  </si>
  <si>
    <t>Cu (mg/l)</t>
  </si>
  <si>
    <t>Ch (mg/l)</t>
  </si>
  <si>
    <t>Co (mg/l)</t>
  </si>
  <si>
    <t>Ni (mg/l)</t>
  </si>
  <si>
    <t>Zn (mg/l)</t>
  </si>
  <si>
    <t>V (mg/l)</t>
  </si>
  <si>
    <t>Ag (mg/l)</t>
  </si>
  <si>
    <t>&lt;LOD</t>
  </si>
  <si>
    <t>&gt;20</t>
  </si>
  <si>
    <t>&gt;500</t>
  </si>
  <si>
    <t>&gt;50</t>
  </si>
  <si>
    <t>(1) Ecological Scheme</t>
  </si>
  <si>
    <t>DSFI (index value)</t>
  </si>
  <si>
    <t xml:space="preserve">Class II-IV </t>
  </si>
  <si>
    <t>Not classified</t>
  </si>
  <si>
    <t>THE TWO METHODS ARE NOT COMPARABLE</t>
  </si>
  <si>
    <t>Subjective methods</t>
  </si>
  <si>
    <t>Danish Stream Fauna Index (DSFI)</t>
  </si>
  <si>
    <t xml:space="preserve"> </t>
  </si>
  <si>
    <t>Please fill in the results for you country</t>
  </si>
  <si>
    <t>Total length of river in country (km).</t>
  </si>
  <si>
    <t>(length longer than 10km)</t>
  </si>
  <si>
    <t>Scale of map on which total river length is based (e.g. 1:50,000, 1:250,000).</t>
  </si>
  <si>
    <t>1:25000</t>
  </si>
  <si>
    <t>ESTONIA</t>
  </si>
  <si>
    <t>Water quality classes of monitoring stations of Estonian rivers according to classification in 2000</t>
  </si>
  <si>
    <t>59 monitoring stations</t>
  </si>
  <si>
    <t>Determinands</t>
  </si>
  <si>
    <t>CLASS</t>
  </si>
  <si>
    <r>
      <t>O</t>
    </r>
    <r>
      <rPr>
        <b/>
        <vertAlign val="subscript"/>
        <sz val="10"/>
        <rFont val="Times New Roman"/>
        <family val="1"/>
      </rPr>
      <t>2</t>
    </r>
    <r>
      <rPr>
        <sz val="10"/>
        <rFont val="Times New Roman"/>
        <family val="1"/>
      </rPr>
      <t>,%</t>
    </r>
  </si>
  <si>
    <r>
      <t>BOD</t>
    </r>
    <r>
      <rPr>
        <b/>
        <vertAlign val="subscript"/>
        <sz val="10"/>
        <rFont val="Times New Roman"/>
        <family val="1"/>
      </rPr>
      <t>7</t>
    </r>
    <r>
      <rPr>
        <sz val="10"/>
        <rFont val="Times New Roman"/>
        <family val="1"/>
      </rPr>
      <t>, mgO</t>
    </r>
    <r>
      <rPr>
        <b/>
        <vertAlign val="subscript"/>
        <sz val="10"/>
        <rFont val="Times New Roman"/>
        <family val="1"/>
      </rPr>
      <t>2</t>
    </r>
    <r>
      <rPr>
        <sz val="10"/>
        <rFont val="Times New Roman"/>
        <family val="1"/>
      </rPr>
      <t>/l</t>
    </r>
  </si>
  <si>
    <r>
      <t>NH</t>
    </r>
    <r>
      <rPr>
        <b/>
        <vertAlign val="subscript"/>
        <sz val="10"/>
        <rFont val="Times New Roman"/>
        <family val="1"/>
      </rPr>
      <t>4</t>
    </r>
    <r>
      <rPr>
        <b/>
        <sz val="10"/>
        <rFont val="Times New Roman"/>
        <family val="1"/>
      </rPr>
      <t xml:space="preserve">, </t>
    </r>
    <r>
      <rPr>
        <sz val="10"/>
        <rFont val="Times New Roman"/>
        <family val="1"/>
      </rPr>
      <t>mgN/l</t>
    </r>
  </si>
  <si>
    <r>
      <t>N</t>
    </r>
    <r>
      <rPr>
        <b/>
        <vertAlign val="subscript"/>
        <sz val="10"/>
        <rFont val="Times New Roman"/>
        <family val="1"/>
      </rPr>
      <t>tot</t>
    </r>
    <r>
      <rPr>
        <b/>
        <sz val="10"/>
        <rFont val="Times New Roman"/>
        <family val="1"/>
      </rPr>
      <t>,</t>
    </r>
    <r>
      <rPr>
        <sz val="10"/>
        <rFont val="Times New Roman"/>
        <family val="1"/>
      </rPr>
      <t xml:space="preserve"> mgN/l</t>
    </r>
  </si>
  <si>
    <r>
      <t>P</t>
    </r>
    <r>
      <rPr>
        <b/>
        <vertAlign val="subscript"/>
        <sz val="10"/>
        <rFont val="Times New Roman"/>
        <family val="1"/>
      </rPr>
      <t>tot</t>
    </r>
    <r>
      <rPr>
        <sz val="10"/>
        <rFont val="Times New Roman"/>
        <family val="1"/>
      </rPr>
      <t>, mgP/l</t>
    </r>
  </si>
  <si>
    <t>Amount of the monitoring stations in the classes</t>
  </si>
  <si>
    <t>Very good</t>
  </si>
  <si>
    <t>Good</t>
  </si>
  <si>
    <t>Fair</t>
  </si>
  <si>
    <t>Bad</t>
  </si>
  <si>
    <t>Very bad</t>
  </si>
  <si>
    <t>as % of monitoring stations</t>
  </si>
  <si>
    <t>% of the monitoring stations in the classes</t>
  </si>
  <si>
    <t>(1) Combined Scheme (Physico-chemical, Biological and microbiological)</t>
  </si>
  <si>
    <t xml:space="preserve"> Class</t>
  </si>
  <si>
    <t xml:space="preserve"> Quality</t>
  </si>
  <si>
    <t xml:space="preserve"> Description</t>
  </si>
  <si>
    <t xml:space="preserve"> I</t>
  </si>
  <si>
    <t xml:space="preserve"> Excellent</t>
  </si>
  <si>
    <t xml:space="preserve"> Colour &lt;50 mg Pt/l</t>
  </si>
  <si>
    <t xml:space="preserve"> Transparency &gt;2.5 m Secchi disc</t>
  </si>
  <si>
    <t xml:space="preserve"> Turbidity &lt;1.5 FTU</t>
  </si>
  <si>
    <t xml:space="preserve"> Faecal bacteria &lt;10 cfu/100 ml</t>
  </si>
  <si>
    <r>
      <t xml:space="preserve"> Mean chlorophyll-a in the growing season &lt; </t>
    </r>
    <r>
      <rPr>
        <b/>
        <sz val="9"/>
        <rFont val="Arial"/>
        <family val="2"/>
      </rPr>
      <t>4</t>
    </r>
    <r>
      <rPr>
        <sz val="9"/>
        <rFont val="Arial"/>
        <family val="2"/>
      </rPr>
      <t xml:space="preserve"> µg/l</t>
    </r>
  </si>
  <si>
    <t xml:space="preserve"> Total phosphorus &lt;12 µg/l</t>
  </si>
  <si>
    <t xml:space="preserve"> II</t>
  </si>
  <si>
    <t xml:space="preserve"> Good</t>
  </si>
  <si>
    <r>
      <t xml:space="preserve"> Oxygen in epilimnion 80-</t>
    </r>
    <r>
      <rPr>
        <b/>
        <sz val="9"/>
        <rFont val="Arial"/>
        <family val="2"/>
      </rPr>
      <t>110</t>
    </r>
    <r>
      <rPr>
        <sz val="9"/>
        <rFont val="Arial"/>
        <family val="2"/>
      </rPr>
      <t xml:space="preserve"> %, no oxygen depletion in hypolimnion</t>
    </r>
  </si>
  <si>
    <t xml:space="preserve"> Colour value 50 – 100 mg Pt/l (natural humus waters &lt;200)</t>
  </si>
  <si>
    <t xml:space="preserve"> Transparency 1 to 2.5 m Secchi disc</t>
  </si>
  <si>
    <t xml:space="preserve"> Faecal bacteria &lt;50 cfu/100 ml</t>
  </si>
  <si>
    <t xml:space="preserve"> Mean chlorophyll-a in the growing season &lt; 10 µg/l</t>
  </si>
  <si>
    <t xml:space="preserve"> Total phosphorus &lt;30 µg/l</t>
  </si>
  <si>
    <t xml:space="preserve"> III</t>
  </si>
  <si>
    <t xml:space="preserve"> Satisfactory</t>
  </si>
  <si>
    <t xml:space="preserve"> Oxygen in epilimnion 70-120 %, no oxygen depletion in hypolimnion</t>
  </si>
  <si>
    <t xml:space="preserve"> Colour value &lt;150 mg Pt/l </t>
  </si>
  <si>
    <t xml:space="preserve"> Faecal bacteria &lt;100 cfu/100 ml</t>
  </si>
  <si>
    <t xml:space="preserve"> Mean chlorophyll-a in the growing season &lt; 20 µg/l</t>
  </si>
  <si>
    <t xml:space="preserve"> Total phosphorus &lt;50 µg/l</t>
  </si>
  <si>
    <t xml:space="preserve"> In areas polluted with pulping effluent NaLS 2 to 5 mg/l</t>
  </si>
  <si>
    <t xml:space="preserve"> IV</t>
  </si>
  <si>
    <t xml:space="preserve"> Poor</t>
  </si>
  <si>
    <t xml:space="preserve"> Oxygen in epilimnion 40-150 %, clear oxygen depletion in hypolimnion</t>
  </si>
  <si>
    <t xml:space="preserve"> Faecal bacteria &lt;1000 cfu/100 ml</t>
  </si>
  <si>
    <t xml:space="preserve"> Mean chlorophyll-a in the growing season 20 to 50 µg/l</t>
  </si>
  <si>
    <t xml:space="preserve"> Algal blooms frequently recorded</t>
  </si>
  <si>
    <t xml:space="preserve"> Total phosphorus 50 to 100 µg/l</t>
  </si>
  <si>
    <t xml:space="preserve"> In areas polluted with pulping effluent NaLS 5 to 10 mg/l</t>
  </si>
  <si>
    <t xml:space="preserve"> As &lt;50 µg/l, Hg &lt;2 µg/l, Cd &lt;5 µg/l,Cr &lt;50 µg/l, CN-tot &lt;50 µg/l</t>
  </si>
  <si>
    <t xml:space="preserve"> Off-flavours frequently observed in fish</t>
  </si>
  <si>
    <t xml:space="preserve"> V</t>
  </si>
  <si>
    <t xml:space="preserve"> Bad</t>
  </si>
  <si>
    <t xml:space="preserve"> Major disturbance of oxygen conditions,  </t>
  </si>
  <si>
    <t xml:space="preserve">    the saturation level in epilimnion may exceed 150 % in summer</t>
  </si>
  <si>
    <t xml:space="preserve">    but on the other hand, total oxygen depletion may also be observed in the hypolimnion</t>
  </si>
  <si>
    <t xml:space="preserve"> Mean chlorophyll-a in the growing season &gt;50 µg/l</t>
  </si>
  <si>
    <t xml:space="preserve"> Total phosphorus &gt;100 µg/l</t>
  </si>
  <si>
    <t xml:space="preserve"> In areas polluted with pulping effluent NaLS &gt;10 mg/l</t>
  </si>
  <si>
    <t xml:space="preserve"> Heavy metal concentrations exceed the maximum threshold values of Class IV </t>
  </si>
  <si>
    <t xml:space="preserve"> Hg concentration in fish &gt; 1 mg/kg</t>
  </si>
  <si>
    <t xml:space="preserve"> Oil film often observed on the water surface</t>
  </si>
  <si>
    <t>1994-1997</t>
  </si>
  <si>
    <t>2000?</t>
  </si>
  <si>
    <t>Saprobic Index</t>
  </si>
  <si>
    <t>1 to &lt;1.5</t>
  </si>
  <si>
    <t>1.5 to &lt;1.8</t>
  </si>
  <si>
    <t>1.8 to &lt;2.3</t>
  </si>
  <si>
    <t>2.3 to &lt;2.7</t>
  </si>
  <si>
    <t>2.7 to &lt;3.2</t>
  </si>
  <si>
    <t>3.2 to &lt;3.5</t>
  </si>
  <si>
    <t xml:space="preserve">3.5 to 4 </t>
  </si>
  <si>
    <t>NB: Borderline cases also take chemical and physical considerations into account</t>
  </si>
  <si>
    <t>RESULTS (as number of stations)</t>
  </si>
  <si>
    <t>YEAR 1999</t>
  </si>
  <si>
    <t>Oxygen budget</t>
  </si>
  <si>
    <t>N and P budget</t>
  </si>
  <si>
    <t>Microbiological</t>
  </si>
  <si>
    <t>Micropollutants</t>
  </si>
  <si>
    <t>Other parameters</t>
  </si>
  <si>
    <t>Excellent</t>
  </si>
  <si>
    <t>n</t>
  </si>
  <si>
    <t>Tolerable</t>
  </si>
  <si>
    <t>Polluted</t>
  </si>
  <si>
    <t>Heavily polluted</t>
  </si>
  <si>
    <t>Classification is based on 35 parameters</t>
  </si>
  <si>
    <t xml:space="preserve">There is no legally used method to come up with one single water quality index for Hungary. </t>
  </si>
  <si>
    <t>Index: LIM (chemical and microbiological)</t>
  </si>
  <si>
    <t>RESULTS</t>
  </si>
  <si>
    <t>(as % of monitored sites)</t>
  </si>
  <si>
    <t>1997-1999</t>
  </si>
  <si>
    <t>Class 1</t>
  </si>
  <si>
    <t>Class 2</t>
  </si>
  <si>
    <t>Class 3</t>
  </si>
  <si>
    <t>Class 5</t>
  </si>
  <si>
    <t>Class 4</t>
  </si>
  <si>
    <t>Ecological status is defined by means of the index called SECA (Stato Ecologico Corsi d’Acqua) which is a combined form of two basic indexes:</t>
  </si>
  <si>
    <t>LIM (Livello Inquinamento Macrodescrittori) (Level of Pollution due to macroparameters):</t>
  </si>
  <si>
    <t>It represents the chemical (oxygen cycle and nutrients) plus microbiological general quality</t>
  </si>
  <si>
    <t>IBE (Biotic Extended Index on macroinvertebrated)</t>
  </si>
  <si>
    <t>SECA</t>
  </si>
  <si>
    <t>The data represents 6 out of 11 river national basins. The sample represents the 20% of the national territory,  49% of the total population and 80% of the national total gross product</t>
  </si>
  <si>
    <t>Panteles and Bukas saprobity</t>
  </si>
  <si>
    <t>Saprophytic bacteria</t>
  </si>
  <si>
    <t>xeno</t>
  </si>
  <si>
    <t>oligo</t>
  </si>
  <si>
    <t>0.51-1.5</t>
  </si>
  <si>
    <t>0.5-5.0</t>
  </si>
  <si>
    <t>beta</t>
  </si>
  <si>
    <t>1.51-2.5</t>
  </si>
  <si>
    <t>5.1-10.0</t>
  </si>
  <si>
    <t>alfa</t>
  </si>
  <si>
    <t>2.51-3.5</t>
  </si>
  <si>
    <t>10.1-50.0</t>
  </si>
  <si>
    <t>poly</t>
  </si>
  <si>
    <t>3.51-4</t>
  </si>
  <si>
    <t>50.1-100.0</t>
  </si>
  <si>
    <t>VI</t>
  </si>
  <si>
    <t>&gt;100.0</t>
  </si>
  <si>
    <t>VII</t>
  </si>
  <si>
    <t>(2) Chemical Scheme</t>
  </si>
  <si>
    <t>Classification limiting threshold</t>
  </si>
  <si>
    <t>WPI</t>
  </si>
  <si>
    <t>1999*</t>
  </si>
  <si>
    <t>0.3-1.0</t>
  </si>
  <si>
    <t>1.0-2.5</t>
  </si>
  <si>
    <t>2.5-4</t>
  </si>
  <si>
    <t>4.0-6.0</t>
  </si>
  <si>
    <t>6.0-10</t>
  </si>
  <si>
    <t>&gt;10.0</t>
  </si>
  <si>
    <t>*The WPI values 1999/2000 are not comparable with results of previous years because in 1998  new quality standards were established</t>
  </si>
  <si>
    <t xml:space="preserve"> Catégorie</t>
  </si>
  <si>
    <t xml:space="preserve"> Pollution</t>
  </si>
  <si>
    <t xml:space="preserve"> Km</t>
  </si>
  <si>
    <t xml:space="preserve"> %</t>
  </si>
  <si>
    <t xml:space="preserve"> km</t>
  </si>
  <si>
    <t xml:space="preserve"> faible</t>
  </si>
  <si>
    <t xml:space="preserve"> modérée</t>
  </si>
  <si>
    <t xml:space="preserve"> forte</t>
  </si>
  <si>
    <t xml:space="preserve"> excessive</t>
  </si>
  <si>
    <t xml:space="preserve"> Total:</t>
  </si>
  <si>
    <t>inexistante ou très faible</t>
  </si>
  <si>
    <t>Class I</t>
  </si>
  <si>
    <t>Class III</t>
  </si>
  <si>
    <t>off class</t>
  </si>
  <si>
    <t>(1) Organic pollution</t>
  </si>
  <si>
    <t>(reliable)</t>
  </si>
  <si>
    <t>(statistical)</t>
  </si>
  <si>
    <t>(2) Salinity level</t>
  </si>
  <si>
    <t>(3) Suspended solids</t>
  </si>
  <si>
    <t>(4) Biogenic substances</t>
  </si>
  <si>
    <t>(5) All physico-chemical parameters</t>
  </si>
  <si>
    <t>(6) Sanitary conditions</t>
  </si>
  <si>
    <t>(7) All groups of parameters</t>
  </si>
  <si>
    <t>(8) Obligatory classification</t>
  </si>
  <si>
    <t>(9) Saprobic classification</t>
  </si>
  <si>
    <t>(1) Combined scheme (Physico-chemical, Microbiological)</t>
  </si>
  <si>
    <t>Parameters</t>
  </si>
  <si>
    <t>Off class</t>
  </si>
  <si>
    <t>DO (mg/l) minimum</t>
  </si>
  <si>
    <t>&lt;4</t>
  </si>
  <si>
    <t>BOD5 (mg/l) - maximum</t>
  </si>
  <si>
    <t>&gt;12</t>
  </si>
  <si>
    <t>COD-Mn (mg/l) - maximum</t>
  </si>
  <si>
    <t>COD-Cr (mg/l) - maximum</t>
  </si>
  <si>
    <t>&gt;30</t>
  </si>
  <si>
    <t>Ammonium (mg NH4/l) maximum</t>
  </si>
  <si>
    <t>&gt;10</t>
  </si>
  <si>
    <t>Un-ionised ammonia (mg NH3/l) maximum</t>
  </si>
  <si>
    <t>&gt;0.5</t>
  </si>
  <si>
    <t>Nitrate (mg NO3/l) maximum</t>
  </si>
  <si>
    <t>Nitrite (mg NO2/l) maximum</t>
  </si>
  <si>
    <t>Phosphorus (mg/l) maximum</t>
  </si>
  <si>
    <t>&gt;0.1</t>
  </si>
  <si>
    <t>Total coliform (Number/l)</t>
  </si>
  <si>
    <t>(2) Biological scheme?</t>
  </si>
  <si>
    <t>Oligosaprob</t>
  </si>
  <si>
    <t>oligo-beta-mezosaprob</t>
  </si>
  <si>
    <t>beta-mezosaprob</t>
  </si>
  <si>
    <t>beta-alfa-mezosaprob</t>
  </si>
  <si>
    <t>alfa-mezosaprob</t>
  </si>
  <si>
    <t>alfa-mezo-polisaprob</t>
  </si>
  <si>
    <t>polisaprob</t>
  </si>
  <si>
    <t>&gt;polisaprob</t>
  </si>
  <si>
    <t>DO (%)</t>
  </si>
  <si>
    <t>COD (Mn) (mg/l)</t>
  </si>
  <si>
    <t>Organic C (mg/l)</t>
  </si>
  <si>
    <r>
      <t>S</t>
    </r>
    <r>
      <rPr>
        <b/>
        <vertAlign val="superscript"/>
        <sz val="9"/>
        <rFont val="Arial"/>
        <family val="2"/>
      </rPr>
      <t xml:space="preserve">2- </t>
    </r>
    <r>
      <rPr>
        <b/>
        <sz val="9"/>
        <rFont val="Arial"/>
        <family val="2"/>
      </rPr>
      <t>(mg/l)</t>
    </r>
  </si>
  <si>
    <t>1999-'00</t>
  </si>
  <si>
    <t>&gt;80</t>
  </si>
  <si>
    <t>&gt;70</t>
  </si>
  <si>
    <t>&gt;60</t>
  </si>
  <si>
    <t>&gt;35</t>
  </si>
  <si>
    <t>&gt;0.15</t>
  </si>
  <si>
    <t>(2) Physical-chemical scheme</t>
  </si>
  <si>
    <t>Soluble solids (mg/l)</t>
  </si>
  <si>
    <t>Conductivity (mS/m)</t>
  </si>
  <si>
    <t>Fe (mg/l)</t>
  </si>
  <si>
    <t>Mn (mg/l)</t>
  </si>
  <si>
    <r>
      <t>Cl</t>
    </r>
    <r>
      <rPr>
        <b/>
        <vertAlign val="superscript"/>
        <sz val="9"/>
        <rFont val="Arial"/>
        <family val="2"/>
      </rPr>
      <t xml:space="preserve">- </t>
    </r>
    <r>
      <rPr>
        <b/>
        <sz val="9"/>
        <rFont val="Arial"/>
        <family val="2"/>
      </rPr>
      <t>(</t>
    </r>
    <r>
      <rPr>
        <b/>
        <vertAlign val="superscript"/>
        <sz val="9"/>
        <rFont val="Arial"/>
        <family val="2"/>
      </rPr>
      <t xml:space="preserve"> </t>
    </r>
    <r>
      <rPr>
        <b/>
        <sz val="9"/>
        <rFont val="Arial"/>
        <family val="2"/>
      </rPr>
      <t>mg/l)</t>
    </r>
  </si>
  <si>
    <r>
      <t>SO</t>
    </r>
    <r>
      <rPr>
        <b/>
        <vertAlign val="subscript"/>
        <sz val="9"/>
        <rFont val="Arial"/>
        <family val="2"/>
      </rPr>
      <t xml:space="preserve">4 </t>
    </r>
    <r>
      <rPr>
        <b/>
        <vertAlign val="superscript"/>
        <sz val="9"/>
        <rFont val="Arial"/>
        <family val="2"/>
      </rPr>
      <t xml:space="preserve">2-  </t>
    </r>
    <r>
      <rPr>
        <b/>
        <sz val="9"/>
        <rFont val="Arial"/>
        <family val="2"/>
      </rPr>
      <t>(mg/l)</t>
    </r>
  </si>
  <si>
    <r>
      <t>F</t>
    </r>
    <r>
      <rPr>
        <b/>
        <vertAlign val="superscript"/>
        <sz val="9"/>
        <rFont val="Arial"/>
        <family val="2"/>
      </rPr>
      <t>-</t>
    </r>
    <r>
      <rPr>
        <b/>
        <sz val="9"/>
        <rFont val="Arial"/>
        <family val="2"/>
      </rPr>
      <t xml:space="preserve"> (mg/l)</t>
    </r>
  </si>
  <si>
    <t>6.5-8.0</t>
  </si>
  <si>
    <t>8.0-8.5</t>
  </si>
  <si>
    <t>6.0-6.5                                            8.5-9.0</t>
  </si>
  <si>
    <t>5.5-6.0                                                         9.0-9.5</t>
  </si>
  <si>
    <t>&lt;5.5&gt;9.5</t>
  </si>
  <si>
    <t>&gt;2.0</t>
  </si>
  <si>
    <t>(3) Nutrients</t>
  </si>
  <si>
    <r>
      <t>N as NH</t>
    </r>
    <r>
      <rPr>
        <b/>
        <vertAlign val="subscript"/>
        <sz val="9"/>
        <rFont val="Arial"/>
        <family val="2"/>
      </rPr>
      <t>4</t>
    </r>
    <r>
      <rPr>
        <b/>
        <vertAlign val="superscript"/>
        <sz val="9"/>
        <rFont val="Arial"/>
        <family val="2"/>
      </rPr>
      <t xml:space="preserve">+ </t>
    </r>
    <r>
      <rPr>
        <b/>
        <sz val="9"/>
        <rFont val="Arial"/>
        <family val="2"/>
      </rPr>
      <t>(mg/l)</t>
    </r>
  </si>
  <si>
    <r>
      <t>N as NO</t>
    </r>
    <r>
      <rPr>
        <b/>
        <vertAlign val="subscript"/>
        <sz val="9"/>
        <rFont val="Arial"/>
        <family val="2"/>
      </rPr>
      <t>3</t>
    </r>
    <r>
      <rPr>
        <b/>
        <vertAlign val="superscript"/>
        <sz val="9"/>
        <rFont val="Arial"/>
        <family val="2"/>
      </rPr>
      <t>-</t>
    </r>
  </si>
  <si>
    <r>
      <t>N as NO</t>
    </r>
    <r>
      <rPr>
        <b/>
        <vertAlign val="subscript"/>
        <sz val="9"/>
        <rFont val="Arial"/>
        <family val="2"/>
      </rPr>
      <t>2</t>
    </r>
    <r>
      <rPr>
        <b/>
        <vertAlign val="superscript"/>
        <sz val="9"/>
        <rFont val="Arial"/>
        <family val="2"/>
      </rPr>
      <t xml:space="preserve">- </t>
    </r>
    <r>
      <rPr>
        <b/>
        <sz val="9"/>
        <rFont val="Arial"/>
        <family val="2"/>
      </rPr>
      <t>(mg/l)</t>
    </r>
  </si>
  <si>
    <t>Organic N (mg/l)</t>
  </si>
  <si>
    <t>Total N (mg/l)</t>
  </si>
  <si>
    <t>Total P (mg/l)</t>
  </si>
  <si>
    <r>
      <t xml:space="preserve"> P-PO</t>
    </r>
    <r>
      <rPr>
        <b/>
        <vertAlign val="subscript"/>
        <sz val="9"/>
        <rFont val="Arial"/>
        <family val="2"/>
      </rPr>
      <t xml:space="preserve">4 </t>
    </r>
    <r>
      <rPr>
        <b/>
        <vertAlign val="superscript"/>
        <sz val="9"/>
        <rFont val="Arial"/>
        <family val="2"/>
      </rPr>
      <t>3-</t>
    </r>
    <r>
      <rPr>
        <b/>
        <sz val="9"/>
        <rFont val="Arial"/>
        <family val="2"/>
      </rPr>
      <t xml:space="preserve"> (mg/l)</t>
    </r>
  </si>
  <si>
    <t>&lt;0.01</t>
  </si>
  <si>
    <t>&gt;0.3</t>
  </si>
  <si>
    <t>(4) Biological Scheme</t>
  </si>
  <si>
    <t>Si of benthos</t>
  </si>
  <si>
    <t>Si of periphyton</t>
  </si>
  <si>
    <r>
      <t>Chlorophyll a  (</t>
    </r>
    <r>
      <rPr>
        <b/>
        <sz val="9"/>
        <rFont val="Symbol"/>
        <family val="1"/>
      </rPr>
      <t>m</t>
    </r>
    <r>
      <rPr>
        <b/>
        <sz val="9"/>
        <rFont val="Arial"/>
        <family val="2"/>
      </rPr>
      <t>g/l)</t>
    </r>
  </si>
  <si>
    <t>&lt;0.9</t>
  </si>
  <si>
    <t>&lt;1.9</t>
  </si>
  <si>
    <t>&lt;2.8</t>
  </si>
  <si>
    <t>&lt;3.3</t>
  </si>
  <si>
    <t>&lt;180</t>
  </si>
  <si>
    <t>&gt;3.3</t>
  </si>
  <si>
    <r>
      <t>&gt;180                                                                         0</t>
    </r>
    <r>
      <rPr>
        <vertAlign val="superscript"/>
        <sz val="9"/>
        <rFont val="Arial"/>
        <family val="2"/>
      </rPr>
      <t>*</t>
    </r>
  </si>
  <si>
    <t xml:space="preserve"> 0* if it´s a part of Si-bios. &gt;3.3</t>
  </si>
  <si>
    <t>(5) Microbiological Scheme</t>
  </si>
  <si>
    <t>Coliform Bacteria KTJ/ml</t>
  </si>
  <si>
    <t>Thermotolerant Coliform Bacteria KTJ/ml</t>
  </si>
  <si>
    <t>Faecal Streptococci KTJ/ml</t>
  </si>
  <si>
    <t>&lt;1000</t>
  </si>
  <si>
    <t>&gt;1000</t>
  </si>
  <si>
    <t>&gt;150</t>
  </si>
  <si>
    <t>(6a) Anorganic Micropolutants</t>
  </si>
  <si>
    <r>
      <t>Hg (</t>
    </r>
    <r>
      <rPr>
        <b/>
        <sz val="9"/>
        <rFont val="Symbol"/>
        <family val="1"/>
      </rPr>
      <t>m</t>
    </r>
    <r>
      <rPr>
        <b/>
        <sz val="9"/>
        <rFont val="Arial"/>
        <family val="2"/>
      </rPr>
      <t>g/l)</t>
    </r>
  </si>
  <si>
    <r>
      <t>Cd (</t>
    </r>
    <r>
      <rPr>
        <b/>
        <sz val="9"/>
        <rFont val="Symbol"/>
        <family val="1"/>
      </rPr>
      <t>m</t>
    </r>
    <r>
      <rPr>
        <b/>
        <sz val="9"/>
        <rFont val="Arial"/>
        <family val="2"/>
      </rPr>
      <t>g/l)</t>
    </r>
  </si>
  <si>
    <r>
      <t>Pb (</t>
    </r>
    <r>
      <rPr>
        <b/>
        <sz val="9"/>
        <rFont val="Symbol"/>
        <family val="1"/>
      </rPr>
      <t>m</t>
    </r>
    <r>
      <rPr>
        <b/>
        <sz val="9"/>
        <rFont val="Arial"/>
        <family val="2"/>
      </rPr>
      <t>g/l)</t>
    </r>
  </si>
  <si>
    <r>
      <t>As (</t>
    </r>
    <r>
      <rPr>
        <b/>
        <sz val="9"/>
        <rFont val="Symbol"/>
        <family val="1"/>
      </rPr>
      <t>m</t>
    </r>
    <r>
      <rPr>
        <b/>
        <sz val="9"/>
        <rFont val="Arial"/>
        <family val="2"/>
      </rPr>
      <t>g/l)</t>
    </r>
  </si>
  <si>
    <r>
      <t>Cu (</t>
    </r>
    <r>
      <rPr>
        <b/>
        <sz val="9"/>
        <rFont val="Symbol"/>
        <family val="1"/>
      </rPr>
      <t>m</t>
    </r>
    <r>
      <rPr>
        <b/>
        <sz val="9"/>
        <rFont val="Arial"/>
        <family val="2"/>
      </rPr>
      <t>g/l)</t>
    </r>
  </si>
  <si>
    <r>
      <t>Cr (</t>
    </r>
    <r>
      <rPr>
        <b/>
        <sz val="9"/>
        <rFont val="Symbol"/>
        <family val="1"/>
      </rPr>
      <t>m</t>
    </r>
    <r>
      <rPr>
        <b/>
        <sz val="9"/>
        <rFont val="Arial"/>
        <family val="2"/>
      </rPr>
      <t>g/l)</t>
    </r>
  </si>
  <si>
    <r>
      <t>Co (</t>
    </r>
    <r>
      <rPr>
        <b/>
        <sz val="9"/>
        <rFont val="Symbol"/>
        <family val="1"/>
      </rPr>
      <t>m</t>
    </r>
    <r>
      <rPr>
        <b/>
        <sz val="9"/>
        <rFont val="Arial"/>
        <family val="2"/>
      </rPr>
      <t>g/l)</t>
    </r>
  </si>
  <si>
    <r>
      <t>Ni (</t>
    </r>
    <r>
      <rPr>
        <b/>
        <sz val="9"/>
        <rFont val="Symbol"/>
        <family val="1"/>
      </rPr>
      <t>m</t>
    </r>
    <r>
      <rPr>
        <b/>
        <sz val="9"/>
        <rFont val="Arial"/>
        <family val="2"/>
      </rPr>
      <t>g/l)</t>
    </r>
  </si>
  <si>
    <r>
      <t>Zn (</t>
    </r>
    <r>
      <rPr>
        <b/>
        <sz val="9"/>
        <rFont val="Symbol"/>
        <family val="1"/>
      </rPr>
      <t>m</t>
    </r>
    <r>
      <rPr>
        <b/>
        <sz val="9"/>
        <rFont val="Arial"/>
        <family val="2"/>
      </rPr>
      <t>g/l)</t>
    </r>
  </si>
  <si>
    <r>
      <t>V (</t>
    </r>
    <r>
      <rPr>
        <b/>
        <sz val="9"/>
        <rFont val="Symbol"/>
        <family val="1"/>
      </rPr>
      <t>m</t>
    </r>
    <r>
      <rPr>
        <b/>
        <sz val="9"/>
        <rFont val="Arial"/>
        <family val="2"/>
      </rPr>
      <t>g/l)</t>
    </r>
  </si>
  <si>
    <r>
      <t>Ag (</t>
    </r>
    <r>
      <rPr>
        <b/>
        <sz val="9"/>
        <rFont val="Symbol"/>
        <family val="1"/>
      </rPr>
      <t>m</t>
    </r>
    <r>
      <rPr>
        <b/>
        <sz val="9"/>
        <rFont val="Arial"/>
        <family val="2"/>
      </rPr>
      <t>g/l)</t>
    </r>
  </si>
  <si>
    <r>
      <t>Ba (</t>
    </r>
    <r>
      <rPr>
        <b/>
        <sz val="9"/>
        <rFont val="Symbol"/>
        <family val="1"/>
      </rPr>
      <t>m</t>
    </r>
    <r>
      <rPr>
        <b/>
        <sz val="9"/>
        <rFont val="Arial"/>
        <family val="2"/>
      </rPr>
      <t>g/l)</t>
    </r>
  </si>
  <si>
    <r>
      <t>B (</t>
    </r>
    <r>
      <rPr>
        <b/>
        <sz val="9"/>
        <rFont val="Symbol"/>
        <family val="1"/>
      </rPr>
      <t>m</t>
    </r>
    <r>
      <rPr>
        <b/>
        <sz val="9"/>
        <rFont val="Arial"/>
        <family val="2"/>
      </rPr>
      <t>g/l)</t>
    </r>
  </si>
  <si>
    <r>
      <t>Al (</t>
    </r>
    <r>
      <rPr>
        <b/>
        <sz val="9"/>
        <rFont val="Symbol"/>
        <family val="1"/>
      </rPr>
      <t>m</t>
    </r>
    <r>
      <rPr>
        <b/>
        <sz val="9"/>
        <rFont val="Arial"/>
        <family val="2"/>
      </rPr>
      <t>g/l)</t>
    </r>
  </si>
  <si>
    <t>(6b) Organic Micropolutants</t>
  </si>
  <si>
    <r>
      <t>NES</t>
    </r>
    <r>
      <rPr>
        <b/>
        <vertAlign val="superscript"/>
        <sz val="9"/>
        <rFont val="Arial"/>
        <family val="2"/>
      </rPr>
      <t>1*</t>
    </r>
    <r>
      <rPr>
        <b/>
        <sz val="9"/>
        <rFont val="Arial"/>
        <family val="2"/>
      </rPr>
      <t xml:space="preserve"> (mg/l)</t>
    </r>
  </si>
  <si>
    <t>PCB (ng/l)</t>
  </si>
  <si>
    <t>BZP (ng/l)</t>
  </si>
  <si>
    <t>1* evaluation method: UV or IR, for classification is worse value chosen</t>
  </si>
  <si>
    <t>(7) Radionuclides</t>
  </si>
  <si>
    <t>Total Alpha Activity (mBq/l)</t>
  </si>
  <si>
    <t>Total Beta Activity (mBq/l)</t>
  </si>
  <si>
    <t>&lt;1250</t>
  </si>
  <si>
    <t>&lt;1500</t>
  </si>
  <si>
    <t>&lt;2500</t>
  </si>
  <si>
    <t>&gt;2500</t>
  </si>
  <si>
    <t>ID</t>
  </si>
  <si>
    <t>river</t>
  </si>
  <si>
    <t>name of monitoring station</t>
  </si>
  <si>
    <t>year 89</t>
  </si>
  <si>
    <t>year 90</t>
  </si>
  <si>
    <t>year 91</t>
  </si>
  <si>
    <t>year 92</t>
  </si>
  <si>
    <t>year 93</t>
  </si>
  <si>
    <t>year 94</t>
  </si>
  <si>
    <t>year 95</t>
  </si>
  <si>
    <t>year 96</t>
  </si>
  <si>
    <t>Mura</t>
  </si>
  <si>
    <t>Ceršak</t>
  </si>
  <si>
    <t>3</t>
  </si>
  <si>
    <t>(2)-3</t>
  </si>
  <si>
    <t>2-3</t>
  </si>
  <si>
    <t>Petanjci</t>
  </si>
  <si>
    <t>Mota</t>
  </si>
  <si>
    <t>Ščavnica</t>
  </si>
  <si>
    <t>Pristava</t>
  </si>
  <si>
    <t>4</t>
  </si>
  <si>
    <t>Ledava</t>
  </si>
  <si>
    <t>Čentiba</t>
  </si>
  <si>
    <t>3-4</t>
  </si>
  <si>
    <t>(3)-4</t>
  </si>
  <si>
    <t>3-(4)</t>
  </si>
  <si>
    <t>Kobiljski potok</t>
  </si>
  <si>
    <t>Mostje</t>
  </si>
  <si>
    <t>2</t>
  </si>
  <si>
    <t/>
  </si>
  <si>
    <t>Drava</t>
  </si>
  <si>
    <t>Dravograd</t>
  </si>
  <si>
    <t>2-(3)</t>
  </si>
  <si>
    <t>Brezno</t>
  </si>
  <si>
    <t>Mariborski otok</t>
  </si>
  <si>
    <t>Duplek</t>
  </si>
  <si>
    <t>Ptuj</t>
  </si>
  <si>
    <t>Borl</t>
  </si>
  <si>
    <t>Ormož</t>
  </si>
  <si>
    <t>Meža</t>
  </si>
  <si>
    <t>Podklanec</t>
  </si>
  <si>
    <t>Otiški vrh</t>
  </si>
  <si>
    <t>Mislinja</t>
  </si>
  <si>
    <t>Velka</t>
  </si>
  <si>
    <t>Podvelka</t>
  </si>
  <si>
    <t>Radoljna</t>
  </si>
  <si>
    <t>Ruta</t>
  </si>
  <si>
    <t>Lobnica</t>
  </si>
  <si>
    <t>Ruše</t>
  </si>
  <si>
    <t>Dravinja</t>
  </si>
  <si>
    <t>Videm pri Ptuju</t>
  </si>
  <si>
    <t>Pesnica</t>
  </si>
  <si>
    <t>Zamušani</t>
  </si>
  <si>
    <t>Sava Dolinka</t>
  </si>
  <si>
    <t>Podkoren</t>
  </si>
  <si>
    <t>1-2</t>
  </si>
  <si>
    <t>(1)-2</t>
  </si>
  <si>
    <t>Blejski most</t>
  </si>
  <si>
    <t>Sava Bohinjka</t>
  </si>
  <si>
    <t>Sv. Janez</t>
  </si>
  <si>
    <t>Bodešče</t>
  </si>
  <si>
    <t>Blejsko jezero</t>
  </si>
  <si>
    <t>Mlino</t>
  </si>
  <si>
    <t>Sava</t>
  </si>
  <si>
    <t>Otoče</t>
  </si>
  <si>
    <t>Prebačevo</t>
  </si>
  <si>
    <t>Medno</t>
  </si>
  <si>
    <t>Šentjakob</t>
  </si>
  <si>
    <t>Dolsko</t>
  </si>
  <si>
    <t>Litija</t>
  </si>
  <si>
    <t>Hrastnik</t>
  </si>
  <si>
    <t>Radeče nad Sopoto</t>
  </si>
  <si>
    <t>Boštanj</t>
  </si>
  <si>
    <t>Brežice</t>
  </si>
  <si>
    <t>Jesenice na Dolenjskem</t>
  </si>
  <si>
    <t>Tržiška Bistrica</t>
  </si>
  <si>
    <t>Podbrezje</t>
  </si>
  <si>
    <t>Kokra</t>
  </si>
  <si>
    <t>Kranj</t>
  </si>
  <si>
    <t>Sora</t>
  </si>
  <si>
    <t>Lipica</t>
  </si>
  <si>
    <t>Medvode</t>
  </si>
  <si>
    <t>Poljanščica</t>
  </si>
  <si>
    <t>Žiri</t>
  </si>
  <si>
    <t>Selščica</t>
  </si>
  <si>
    <t>Železniki</t>
  </si>
  <si>
    <t>Kamniška Bistrica</t>
  </si>
  <si>
    <t>Kamn. Bistrica-izvir</t>
  </si>
  <si>
    <t>1-(2)</t>
  </si>
  <si>
    <t>Kamnik</t>
  </si>
  <si>
    <t>Domžale</t>
  </si>
  <si>
    <t>Beričevo</t>
  </si>
  <si>
    <t>Sopota</t>
  </si>
  <si>
    <t>Radeče</t>
  </si>
  <si>
    <t>Mirna</t>
  </si>
  <si>
    <t>Sotla</t>
  </si>
  <si>
    <t>Rogaška Slatina</t>
  </si>
  <si>
    <t>Rakovec</t>
  </si>
  <si>
    <t>Kolpa</t>
  </si>
  <si>
    <t>pod Osilnico</t>
  </si>
  <si>
    <t>Petrina</t>
  </si>
  <si>
    <t>Radenci</t>
  </si>
  <si>
    <t>Metlika</t>
  </si>
  <si>
    <t>Rinža</t>
  </si>
  <si>
    <t>Kočevje</t>
  </si>
  <si>
    <t>Lahinja</t>
  </si>
  <si>
    <t>Primostek</t>
  </si>
  <si>
    <t>Krupa</t>
  </si>
  <si>
    <t>Krupa-izvir</t>
  </si>
  <si>
    <t>Ljubljanica</t>
  </si>
  <si>
    <t>Livada</t>
  </si>
  <si>
    <t>Zalog</t>
  </si>
  <si>
    <t>Velika Ljubljanica</t>
  </si>
  <si>
    <t>Mirke</t>
  </si>
  <si>
    <t>Mala Ljubljanica</t>
  </si>
  <si>
    <t>Veliki Močilnik</t>
  </si>
  <si>
    <t>Vrhnika</t>
  </si>
  <si>
    <t>Bistra</t>
  </si>
  <si>
    <t>Grajski izviri</t>
  </si>
  <si>
    <t>Stržen</t>
  </si>
  <si>
    <t>Dolenje jezero-Stržen</t>
  </si>
  <si>
    <t>Cerkniščica</t>
  </si>
  <si>
    <t>Cerknica</t>
  </si>
  <si>
    <t>Pivka</t>
  </si>
  <si>
    <t>Postojna</t>
  </si>
  <si>
    <t>Unica</t>
  </si>
  <si>
    <t>Hasberk</t>
  </si>
  <si>
    <t>Malenščica</t>
  </si>
  <si>
    <t>Malni</t>
  </si>
  <si>
    <t>Logaščica</t>
  </si>
  <si>
    <t>Jačka</t>
  </si>
  <si>
    <t>Savinja</t>
  </si>
  <si>
    <t>Logarski most-Luče</t>
  </si>
  <si>
    <t>Letuš</t>
  </si>
  <si>
    <t>Male Braslovče</t>
  </si>
  <si>
    <t>Medlog</t>
  </si>
  <si>
    <t>Tremerje</t>
  </si>
  <si>
    <t>Laško</t>
  </si>
  <si>
    <t>Rimske Toplice</t>
  </si>
  <si>
    <t>Veliko Širje</t>
  </si>
  <si>
    <t>Paka</t>
  </si>
  <si>
    <t>Šoštanj</t>
  </si>
  <si>
    <t>Rečica</t>
  </si>
  <si>
    <t>Bolska</t>
  </si>
  <si>
    <t>Dolenja vas</t>
  </si>
  <si>
    <t>Voglajna</t>
  </si>
  <si>
    <t>Celje</t>
  </si>
  <si>
    <t>Hudinja</t>
  </si>
  <si>
    <t>Krka</t>
  </si>
  <si>
    <t>Gradiček-izvir</t>
  </si>
  <si>
    <t>Podbukovje</t>
  </si>
  <si>
    <t>Srebrniče</t>
  </si>
  <si>
    <t>Gornja Gomila</t>
  </si>
  <si>
    <t>Krška vas</t>
  </si>
  <si>
    <t>Višnjica</t>
  </si>
  <si>
    <t>Trebnja Gorica</t>
  </si>
  <si>
    <t>Prečna</t>
  </si>
  <si>
    <t>Soča</t>
  </si>
  <si>
    <t>Trenta</t>
  </si>
  <si>
    <t>1</t>
  </si>
  <si>
    <t>Trnovo</t>
  </si>
  <si>
    <t>Tolmin</t>
  </si>
  <si>
    <t>Plave</t>
  </si>
  <si>
    <t>Solkan</t>
  </si>
  <si>
    <t>Koritnica</t>
  </si>
  <si>
    <t>Kal</t>
  </si>
  <si>
    <t>Tolminka</t>
  </si>
  <si>
    <t>Tolminka-izliv</t>
  </si>
  <si>
    <t>Idrijca</t>
  </si>
  <si>
    <t>Podroteja</t>
  </si>
  <si>
    <t>Hotešček</t>
  </si>
  <si>
    <t>Bača</t>
  </si>
  <si>
    <t>Podbrdo</t>
  </si>
  <si>
    <t>Koren</t>
  </si>
  <si>
    <t>Nova Gorica</t>
  </si>
  <si>
    <t>Vipava</t>
  </si>
  <si>
    <t>Vipava-izvir</t>
  </si>
  <si>
    <t>pod Vipavo</t>
  </si>
  <si>
    <t>Miren</t>
  </si>
  <si>
    <t>Hubelj</t>
  </si>
  <si>
    <t>Hubelj-izvir</t>
  </si>
  <si>
    <t>Ajdovščina</t>
  </si>
  <si>
    <t>Nadiža</t>
  </si>
  <si>
    <t>Potoki</t>
  </si>
  <si>
    <t>Notranjska Reka</t>
  </si>
  <si>
    <t>Koseze</t>
  </si>
  <si>
    <t>Topolc</t>
  </si>
  <si>
    <t>Cerkvenikov mlin</t>
  </si>
  <si>
    <t>Matavun</t>
  </si>
  <si>
    <t>Rižana</t>
  </si>
  <si>
    <t>Rižana-izvir</t>
  </si>
  <si>
    <t>Kubed</t>
  </si>
  <si>
    <t>Dekani</t>
  </si>
  <si>
    <t>Dragonja</t>
  </si>
  <si>
    <t>Podkaštel</t>
  </si>
  <si>
    <t>WATER QUALITY</t>
  </si>
  <si>
    <t>Class limiting threshold</t>
  </si>
  <si>
    <t>RESULTS (nº of stations)</t>
  </si>
  <si>
    <t>ICG</t>
  </si>
  <si>
    <t>between 85 and 100</t>
  </si>
  <si>
    <t>between 75 and 85</t>
  </si>
  <si>
    <t>between 65 and 75</t>
  </si>
  <si>
    <t>Deficient</t>
  </si>
  <si>
    <t>between 50 and 65</t>
  </si>
  <si>
    <t>less than 50</t>
  </si>
  <si>
    <t>(1) Nutrient status classification scheme</t>
  </si>
  <si>
    <t>(a) Phosphorus</t>
  </si>
  <si>
    <t>Total P ug/l</t>
  </si>
  <si>
    <t>&lt; or = 7.5</t>
  </si>
  <si>
    <t>7.5-15</t>
  </si>
  <si>
    <t>15-25</t>
  </si>
  <si>
    <t>25-50</t>
  </si>
  <si>
    <t>ca. 18700</t>
  </si>
  <si>
    <t>(b) Nitrogen</t>
  </si>
  <si>
    <t>Total N mg/l</t>
  </si>
  <si>
    <t>&lt; or = 0.3</t>
  </si>
  <si>
    <t>0.3-0.45</t>
  </si>
  <si>
    <t>0.45-0.75</t>
  </si>
  <si>
    <t>0.75-1.5</t>
  </si>
  <si>
    <t>&gt;1.5</t>
  </si>
  <si>
    <t>(2) Oxygen status classification scheme</t>
  </si>
  <si>
    <t>TOC (mg/l)</t>
  </si>
  <si>
    <t>O2 sat (%)</t>
  </si>
  <si>
    <t>&lt; or = 5</t>
  </si>
  <si>
    <t>&gt;90</t>
  </si>
  <si>
    <t>5-10</t>
  </si>
  <si>
    <t>80-90</t>
  </si>
  <si>
    <t>10-15</t>
  </si>
  <si>
    <t>70-80</t>
  </si>
  <si>
    <t>15-20</t>
  </si>
  <si>
    <t>60-70</t>
  </si>
  <si>
    <t>&gt; or = 60</t>
  </si>
  <si>
    <t>(3) Overall classification?</t>
  </si>
  <si>
    <t>every 5 years</t>
  </si>
  <si>
    <t>No overall scheme since sampling points not considered to be representative of Swedens rivers</t>
  </si>
  <si>
    <t>(1) Chemical GQA</t>
  </si>
  <si>
    <t>Dissolved Oxygen % sat 10 percentile</t>
  </si>
  <si>
    <t>BOD mg/l 90 percentile</t>
  </si>
  <si>
    <t>Ammonia mg/l 90 percentile</t>
  </si>
  <si>
    <t>A (Very Good)</t>
  </si>
  <si>
    <t>B (Good)</t>
  </si>
  <si>
    <t>C (Fairly Good)</t>
  </si>
  <si>
    <t>D (Fair)</t>
  </si>
  <si>
    <t>E (Poor)</t>
  </si>
  <si>
    <t>F (Bad)</t>
  </si>
  <si>
    <t>less than 20</t>
  </si>
  <si>
    <t>(2) Biological GQA</t>
  </si>
  <si>
    <t>Biological Class</t>
  </si>
  <si>
    <t>EQI for ASPT</t>
  </si>
  <si>
    <t>EQI for Taxa</t>
  </si>
  <si>
    <t>1.00 or above</t>
  </si>
  <si>
    <t>0.85 or above</t>
  </si>
  <si>
    <t>0.90-0.99</t>
  </si>
  <si>
    <t>0.70-0.84</t>
  </si>
  <si>
    <t>0.77-0.89</t>
  </si>
  <si>
    <t>0.55-0.69</t>
  </si>
  <si>
    <t>0.65-0.76</t>
  </si>
  <si>
    <t>0.45-0.54</t>
  </si>
  <si>
    <t>0.50-0.64</t>
  </si>
  <si>
    <t>0.30-0.44</t>
  </si>
  <si>
    <t>less than 0.50</t>
  </si>
  <si>
    <t>less than 0.30</t>
  </si>
  <si>
    <t>(a) Phosphate</t>
  </si>
  <si>
    <t>mg P/l</t>
  </si>
  <si>
    <t>1 (Very low)</t>
  </si>
  <si>
    <t>2 (Low)</t>
  </si>
  <si>
    <t>&gt;0.02 to 0.06</t>
  </si>
  <si>
    <t>3 (Moderate)</t>
  </si>
  <si>
    <t>&gt;0.06 to 0.1</t>
  </si>
  <si>
    <t>4 (High)</t>
  </si>
  <si>
    <t>&gt;0.1 to 0.2</t>
  </si>
  <si>
    <t>5 (Very high)</t>
  </si>
  <si>
    <t>&gt;0.2 to 1.0</t>
  </si>
  <si>
    <t>6 (Excessively high)</t>
  </si>
  <si>
    <t>(b) Nitrate</t>
  </si>
  <si>
    <t>mg N/l</t>
  </si>
  <si>
    <t>&gt;5-10</t>
  </si>
  <si>
    <t>3 (Moderately low)</t>
  </si>
  <si>
    <t>&gt;10-20</t>
  </si>
  <si>
    <t>4 (Moderate)</t>
  </si>
  <si>
    <t>&gt;20-30</t>
  </si>
  <si>
    <t>5 (High)</t>
  </si>
  <si>
    <t>&gt;30-40</t>
  </si>
  <si>
    <t>6 (Very high)</t>
  </si>
  <si>
    <t>&gt;40</t>
  </si>
  <si>
    <t>(4) Aesthetic</t>
  </si>
  <si>
    <t>Total Score</t>
  </si>
  <si>
    <t>1,2,3</t>
  </si>
  <si>
    <t>4,5,6,7,8</t>
  </si>
  <si>
    <t>Poor</t>
  </si>
  <si>
    <t>9,10,11,12</t>
  </si>
  <si>
    <t>&gt; or = 13</t>
  </si>
  <si>
    <t>SOURCE: website http://www.environment-agency.gov.uk/yourenv/eff/water/river_qual/?version=1</t>
  </si>
  <si>
    <t>(1) Combined scheme (Physico-chemical, Biological, Nutrient, Aesthetic)</t>
  </si>
  <si>
    <t xml:space="preserve"> A1 Excellent km</t>
  </si>
  <si>
    <t xml:space="preserve"> A2 good km</t>
  </si>
  <si>
    <t xml:space="preserve"> B Fair km</t>
  </si>
  <si>
    <t xml:space="preserve"> C Poor km</t>
  </si>
  <si>
    <t xml:space="preserve"> D Seriously Poll km</t>
  </si>
  <si>
    <t>1996-1998</t>
  </si>
  <si>
    <t>1998-2000</t>
  </si>
  <si>
    <t>data from http://www.ehsni.gov.uk/EnvironProtect/</t>
  </si>
  <si>
    <t>RESULTS (as number of monitored stations)</t>
  </si>
  <si>
    <t xml:space="preserve">B </t>
  </si>
  <si>
    <t xml:space="preserve">C </t>
  </si>
  <si>
    <t>F</t>
  </si>
  <si>
    <t>Croatia</t>
  </si>
  <si>
    <t>FOR THE YEAR 2000</t>
  </si>
  <si>
    <t>A Physico - chemical</t>
  </si>
  <si>
    <t>B Oxygen Regime</t>
  </si>
  <si>
    <t>E Biological</t>
  </si>
  <si>
    <t>D Microbiological</t>
  </si>
  <si>
    <t>Oxygen Regime</t>
  </si>
  <si>
    <t>Biological</t>
  </si>
  <si>
    <t>CZ</t>
  </si>
  <si>
    <t>Biological and microbiological</t>
  </si>
  <si>
    <t>Metals and arsenic</t>
  </si>
  <si>
    <t>DK</t>
  </si>
  <si>
    <t>Ecological</t>
  </si>
  <si>
    <t>EE</t>
  </si>
  <si>
    <t>BOD7</t>
  </si>
  <si>
    <t>NH4</t>
  </si>
  <si>
    <t>N tot</t>
  </si>
  <si>
    <t>P tot</t>
  </si>
  <si>
    <t>FI</t>
  </si>
  <si>
    <t>DE</t>
  </si>
  <si>
    <t>HU</t>
  </si>
  <si>
    <t>N &amp; P budget</t>
  </si>
  <si>
    <t>IT</t>
  </si>
  <si>
    <t>LAT</t>
  </si>
  <si>
    <t>Chemical</t>
  </si>
  <si>
    <t>LUX</t>
  </si>
  <si>
    <t>POL</t>
  </si>
  <si>
    <t>Organic</t>
  </si>
  <si>
    <t>RO</t>
  </si>
  <si>
    <t>SK</t>
  </si>
  <si>
    <t>TOTAL</t>
  </si>
  <si>
    <t>As percentage</t>
  </si>
  <si>
    <t>check</t>
  </si>
  <si>
    <t>SI</t>
  </si>
  <si>
    <t>ES</t>
  </si>
  <si>
    <t>SE</t>
  </si>
  <si>
    <t>E&amp;W</t>
  </si>
  <si>
    <t>Aesthetic</t>
  </si>
  <si>
    <t>SC</t>
  </si>
  <si>
    <t>Combined scheme (Physico-chemical, Biological, Nutrient, Aesthetic)</t>
  </si>
  <si>
    <t>NI</t>
  </si>
  <si>
    <t>Total length of river in the country</t>
  </si>
  <si>
    <t xml:space="preserve">% of total river network monitored </t>
  </si>
  <si>
    <t>TOTAL RIVER LENGTH</t>
  </si>
  <si>
    <t>LENGTH CLASSIFIED</t>
  </si>
  <si>
    <t>LENGTH LESS THAN GOOD</t>
  </si>
  <si>
    <t>Combined</t>
  </si>
  <si>
    <t>COUNTRY (latest year)</t>
  </si>
  <si>
    <t>DE (2000)</t>
  </si>
  <si>
    <t>E&amp;W (2000)</t>
  </si>
  <si>
    <t>LAT (2000)</t>
  </si>
  <si>
    <t>SK (2000)</t>
  </si>
  <si>
    <t>Oxygen</t>
  </si>
  <si>
    <t>SE (2000)</t>
  </si>
  <si>
    <t>FI (1997)</t>
  </si>
  <si>
    <t>BH (2000)</t>
  </si>
  <si>
    <t>POL (2000)</t>
  </si>
  <si>
    <t>RO (2000)</t>
  </si>
  <si>
    <t>SC (2000)</t>
  </si>
  <si>
    <t>AL (2001)</t>
  </si>
  <si>
    <t>Rate of change</t>
  </si>
  <si>
    <t>Rate of change in the % less than good</t>
  </si>
  <si>
    <t>COUNTRY</t>
  </si>
  <si>
    <t>AT</t>
  </si>
  <si>
    <t>AL</t>
  </si>
  <si>
    <t>BH</t>
  </si>
  <si>
    <t>CZ (1996)</t>
  </si>
  <si>
    <t>physico-chemical</t>
  </si>
  <si>
    <t>NI (2000)</t>
  </si>
  <si>
    <t>lose the -ve</t>
  </si>
  <si>
    <t>Estimated from graphs on page 37 of Abrege Statistique de L'environment IFEN</t>
  </si>
  <si>
    <t>Matieres organiques et oxydable</t>
  </si>
  <si>
    <t>Nitrate</t>
  </si>
  <si>
    <t>Phosphate</t>
  </si>
  <si>
    <t>% classified</t>
  </si>
  <si>
    <t>Biotic Index</t>
  </si>
  <si>
    <t>1987-1990</t>
  </si>
  <si>
    <t>1991-1994</t>
  </si>
  <si>
    <t>1995-1997</t>
  </si>
  <si>
    <t>Q5, 4.5, 4</t>
  </si>
  <si>
    <t>Q3-4</t>
  </si>
  <si>
    <t>C</t>
  </si>
  <si>
    <t>Q3, 2-3</t>
  </si>
  <si>
    <t>Q2, 1-2,1</t>
  </si>
  <si>
    <t>1987-1990 Data from Dobris report</t>
  </si>
  <si>
    <t>1991-1994 Data from 'Water Quality in Ireland 1991-1994'</t>
  </si>
  <si>
    <t>1995-1997 Data from page 105 'Irelands Environment - a millenium report'</t>
  </si>
  <si>
    <t>Region</t>
  </si>
  <si>
    <t>NW(a)</t>
  </si>
  <si>
    <t>NW(b)</t>
  </si>
  <si>
    <t xml:space="preserve">S </t>
  </si>
  <si>
    <t>MW</t>
  </si>
  <si>
    <t>Shannon</t>
  </si>
  <si>
    <t>W</t>
  </si>
  <si>
    <t xml:space="preserve">Total </t>
  </si>
  <si>
    <t>As %</t>
  </si>
  <si>
    <t>EIRE</t>
  </si>
  <si>
    <t>Fr</t>
  </si>
  <si>
    <t>FR</t>
  </si>
  <si>
    <t>% less than good of total river length</t>
  </si>
  <si>
    <t>EIRE (1997)</t>
  </si>
  <si>
    <t>FR (1999)</t>
  </si>
  <si>
    <t>% less than good of length classified</t>
  </si>
  <si>
    <t>Number of Classification Schemes</t>
  </si>
  <si>
    <t>Type(s) of Scheme</t>
  </si>
  <si>
    <t xml:space="preserve">CR </t>
  </si>
  <si>
    <t>BOD5</t>
  </si>
  <si>
    <t>Phytoplankton</t>
  </si>
  <si>
    <t xml:space="preserve">Total River Length in country (km) </t>
  </si>
  <si>
    <t>IRL</t>
  </si>
  <si>
    <t>BA</t>
  </si>
  <si>
    <t>UK-NI</t>
  </si>
  <si>
    <t>UK-E&amp;W</t>
  </si>
  <si>
    <t>UK-SC</t>
  </si>
  <si>
    <t>Physicochemical</t>
  </si>
  <si>
    <t>Germany (2000)</t>
  </si>
  <si>
    <t>UK - England and Wales (2000)</t>
  </si>
  <si>
    <t>Latvia (2000)</t>
  </si>
  <si>
    <t>Ireland (1997)</t>
  </si>
  <si>
    <t>UK - Northern Ireland (2000)</t>
  </si>
  <si>
    <t>Slovak Rep. (2000)</t>
  </si>
  <si>
    <t>Czech Rep. (1996)</t>
  </si>
  <si>
    <t>Poland (2000)</t>
  </si>
  <si>
    <t>Albania (2001)</t>
  </si>
  <si>
    <t>France (1999)</t>
  </si>
  <si>
    <t>Sweden (2000)</t>
  </si>
  <si>
    <t>Bosnia and Herzegovina (2000)</t>
  </si>
  <si>
    <t>Finland (1997)</t>
  </si>
  <si>
    <t>Romania (2000)</t>
  </si>
  <si>
    <t>UK- Scotland (2000)</t>
  </si>
  <si>
    <t>Germany</t>
  </si>
  <si>
    <t>Czech Rep.</t>
  </si>
  <si>
    <t>UK - England and Wales</t>
  </si>
  <si>
    <t>Latvia</t>
  </si>
  <si>
    <t>Ireland</t>
  </si>
  <si>
    <t>UK - Northern Ireland</t>
  </si>
  <si>
    <t>Luxembourg</t>
  </si>
  <si>
    <t>Poland</t>
  </si>
  <si>
    <t>France</t>
  </si>
  <si>
    <t>Spain</t>
  </si>
  <si>
    <t>Romania</t>
  </si>
  <si>
    <t>Slovenia</t>
  </si>
  <si>
    <t>UK - Scotland</t>
  </si>
  <si>
    <t>Bosnia and Herzegovina</t>
  </si>
  <si>
    <t>Total</t>
  </si>
  <si>
    <t xml:space="preserve">The apparent deterioration between 1995 and 2000 is natural and caused by higher rainfall by higher rainfall over the latter years </t>
  </si>
  <si>
    <t>NB.</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</si>
</sst>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00"/>
    <numFmt numFmtId="175" formatCode="0.000000"/>
    <numFmt numFmtId="176" formatCode="0.000"/>
    <numFmt numFmtId="177" formatCode="0.0000000"/>
    <numFmt numFmtId="178" formatCode="0.00000000"/>
    <numFmt numFmtId="179" formatCode="0.000000000"/>
  </numFmts>
  <fonts count="28">
    <font>
      <sz val="10"/>
      <name val="Arial"/>
      <family val="0"/>
    </font>
    <font>
      <b/>
      <sz val="11"/>
      <name val="Arial"/>
      <family val="2"/>
    </font>
    <font>
      <sz val="9"/>
      <name val="Arial"/>
      <family val="2"/>
    </font>
    <font>
      <b/>
      <sz val="9"/>
      <name val="Arial"/>
      <family val="2"/>
    </font>
    <font>
      <b/>
      <vertAlign val="superscript"/>
      <sz val="9"/>
      <name val="Arial"/>
      <family val="2"/>
    </font>
    <font>
      <b/>
      <sz val="10"/>
      <name val="Arial"/>
      <family val="2"/>
    </font>
    <font>
      <b/>
      <sz val="8"/>
      <name val="Arial"/>
      <family val="2"/>
    </font>
    <font>
      <sz val="10"/>
      <name val="Symbol"/>
      <family val="1"/>
    </font>
    <font>
      <sz val="10"/>
      <color indexed="9"/>
      <name val="Arial"/>
      <family val="2"/>
    </font>
    <font>
      <sz val="10"/>
      <color indexed="55"/>
      <name val="Arial"/>
      <family val="2"/>
    </font>
    <font>
      <sz val="9"/>
      <color indexed="55"/>
      <name val="Arial"/>
      <family val="2"/>
    </font>
    <font>
      <b/>
      <sz val="9"/>
      <color indexed="8"/>
      <name val="Arial"/>
      <family val="2"/>
    </font>
    <font>
      <b/>
      <sz val="10"/>
      <name val="Times New Roman"/>
      <family val="1"/>
    </font>
    <font>
      <sz val="10"/>
      <name val="Times New Roman"/>
      <family val="1"/>
    </font>
    <font>
      <b/>
      <vertAlign val="subscript"/>
      <sz val="10"/>
      <name val="Times New Roman"/>
      <family val="1"/>
    </font>
    <font>
      <b/>
      <i/>
      <u val="single"/>
      <sz val="10"/>
      <name val="Arial"/>
      <family val="2"/>
    </font>
    <font>
      <b/>
      <vertAlign val="subscript"/>
      <sz val="9"/>
      <name val="Arial"/>
      <family val="2"/>
    </font>
    <font>
      <b/>
      <sz val="9"/>
      <name val="Symbol"/>
      <family val="1"/>
    </font>
    <font>
      <vertAlign val="superscript"/>
      <sz val="9"/>
      <name val="Arial"/>
      <family val="2"/>
    </font>
    <font>
      <b/>
      <sz val="10"/>
      <color indexed="8"/>
      <name val="Arial CE"/>
      <family val="2"/>
    </font>
    <font>
      <sz val="10"/>
      <color indexed="8"/>
      <name val="MS Sans Serif"/>
      <family val="0"/>
    </font>
    <font>
      <sz val="10"/>
      <color indexed="8"/>
      <name val="Arial CE"/>
      <family val="0"/>
    </font>
    <font>
      <b/>
      <i/>
      <sz val="8"/>
      <name val="Courier New"/>
      <family val="3"/>
    </font>
    <font>
      <sz val="10"/>
      <color indexed="8"/>
      <name val="Arial"/>
      <family val="0"/>
    </font>
    <font>
      <u val="single"/>
      <sz val="10"/>
      <color indexed="12"/>
      <name val="Arial"/>
      <family val="0"/>
    </font>
    <font>
      <sz val="11"/>
      <name val="Arial"/>
      <family val="2"/>
    </font>
    <font>
      <sz val="12"/>
      <name val="Arial"/>
      <family val="2"/>
    </font>
    <font>
      <sz val="8"/>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s>
  <borders count="61">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style="thin"/>
      <right style="thin"/>
      <top style="medium"/>
      <bottom style="thin"/>
    </border>
    <border>
      <left style="medium"/>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style="medium"/>
    </border>
    <border>
      <left style="medium"/>
      <right style="medium"/>
      <top>
        <color indexed="63"/>
      </top>
      <bottom style="mediu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549">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3" fillId="2" borderId="5" xfId="0" applyFont="1" applyFill="1" applyBorder="1" applyAlignment="1">
      <alignment horizontal="center"/>
    </xf>
    <xf numFmtId="0" fontId="3" fillId="2" borderId="3" xfId="0" applyFont="1" applyFill="1" applyBorder="1" applyAlignment="1">
      <alignment/>
    </xf>
    <xf numFmtId="0" fontId="3" fillId="2" borderId="4" xfId="0" applyFont="1" applyFill="1" applyBorder="1" applyAlignment="1">
      <alignment/>
    </xf>
    <xf numFmtId="0" fontId="3" fillId="2" borderId="3" xfId="0" applyFont="1" applyFill="1" applyBorder="1" applyAlignment="1">
      <alignment horizontal="right"/>
    </xf>
    <xf numFmtId="0" fontId="3" fillId="2" borderId="6" xfId="0" applyFont="1" applyFill="1" applyBorder="1" applyAlignment="1">
      <alignment horizontal="right"/>
    </xf>
    <xf numFmtId="0" fontId="3" fillId="2" borderId="4" xfId="0" applyFont="1" applyFill="1" applyBorder="1" applyAlignment="1">
      <alignment horizontal="right"/>
    </xf>
    <xf numFmtId="0" fontId="3" fillId="0" borderId="0" xfId="0" applyFont="1" applyAlignment="1">
      <alignment/>
    </xf>
    <xf numFmtId="0" fontId="3" fillId="0" borderId="3"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6" xfId="0" applyFont="1" applyBorder="1" applyAlignment="1">
      <alignment/>
    </xf>
    <xf numFmtId="0" fontId="2" fillId="0" borderId="6" xfId="0" applyFont="1" applyBorder="1" applyAlignment="1">
      <alignment horizontal="right"/>
    </xf>
    <xf numFmtId="0" fontId="3" fillId="0" borderId="7" xfId="0" applyFont="1" applyBorder="1" applyAlignment="1">
      <alignment/>
    </xf>
    <xf numFmtId="0" fontId="2" fillId="0" borderId="8" xfId="0" applyFont="1" applyBorder="1" applyAlignment="1">
      <alignment/>
    </xf>
    <xf numFmtId="0" fontId="2" fillId="0" borderId="7" xfId="0" applyFont="1" applyBorder="1" applyAlignment="1">
      <alignment/>
    </xf>
    <xf numFmtId="0" fontId="2" fillId="0" borderId="9" xfId="0" applyFont="1" applyBorder="1" applyAlignment="1">
      <alignment/>
    </xf>
    <xf numFmtId="0" fontId="3" fillId="0" borderId="0" xfId="0" applyFont="1" applyAlignment="1">
      <alignment horizontal="right"/>
    </xf>
    <xf numFmtId="9" fontId="2" fillId="0" borderId="0" xfId="0" applyNumberFormat="1" applyFont="1" applyAlignment="1">
      <alignment/>
    </xf>
    <xf numFmtId="0" fontId="2" fillId="2" borderId="10" xfId="0" applyFont="1" applyFill="1" applyBorder="1" applyAlignment="1">
      <alignment/>
    </xf>
    <xf numFmtId="0" fontId="2" fillId="2" borderId="11" xfId="0" applyFont="1" applyFill="1" applyBorder="1" applyAlignment="1">
      <alignment/>
    </xf>
    <xf numFmtId="0" fontId="3" fillId="2" borderId="11" xfId="0" applyFont="1" applyFill="1" applyBorder="1" applyAlignment="1">
      <alignment/>
    </xf>
    <xf numFmtId="0" fontId="3" fillId="2" borderId="3" xfId="0" applyFont="1" applyFill="1" applyBorder="1" applyAlignment="1">
      <alignment horizontal="center"/>
    </xf>
    <xf numFmtId="0" fontId="0" fillId="2" borderId="6" xfId="0" applyFill="1" applyBorder="1" applyAlignment="1">
      <alignment/>
    </xf>
    <xf numFmtId="0" fontId="3" fillId="2" borderId="6" xfId="0" applyFont="1" applyFill="1" applyBorder="1" applyAlignment="1">
      <alignment/>
    </xf>
    <xf numFmtId="0" fontId="3" fillId="2" borderId="4"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horizontal="right"/>
    </xf>
    <xf numFmtId="0" fontId="0" fillId="0" borderId="0" xfId="0" applyAlignment="1">
      <alignment horizontal="center"/>
    </xf>
    <xf numFmtId="0" fontId="2" fillId="2" borderId="0" xfId="0" applyFont="1" applyFill="1" applyAlignment="1">
      <alignment/>
    </xf>
    <xf numFmtId="0" fontId="3" fillId="2" borderId="13" xfId="0" applyFont="1" applyFill="1" applyBorder="1" applyAlignment="1">
      <alignment/>
    </xf>
    <xf numFmtId="3" fontId="3" fillId="2" borderId="4" xfId="0" applyNumberFormat="1" applyFont="1" applyFill="1" applyBorder="1" applyAlignment="1">
      <alignment/>
    </xf>
    <xf numFmtId="0" fontId="3" fillId="0" borderId="3" xfId="0" applyFont="1" applyBorder="1" applyAlignment="1">
      <alignment horizontal="left"/>
    </xf>
    <xf numFmtId="172" fontId="2" fillId="0" borderId="4" xfId="0" applyNumberFormat="1" applyFont="1" applyBorder="1" applyAlignment="1">
      <alignment/>
    </xf>
    <xf numFmtId="0" fontId="3" fillId="0" borderId="7" xfId="0" applyFont="1" applyBorder="1" applyAlignment="1">
      <alignment horizontal="left"/>
    </xf>
    <xf numFmtId="172" fontId="2" fillId="0" borderId="8" xfId="0" applyNumberFormat="1" applyFont="1" applyBorder="1" applyAlignment="1">
      <alignment/>
    </xf>
    <xf numFmtId="0" fontId="2" fillId="0" borderId="0" xfId="0" applyFont="1" applyBorder="1" applyAlignment="1">
      <alignment/>
    </xf>
    <xf numFmtId="0" fontId="3" fillId="0" borderId="0" xfId="0" applyFont="1" applyBorder="1" applyAlignment="1">
      <alignment horizontal="right"/>
    </xf>
    <xf numFmtId="0" fontId="2" fillId="2" borderId="0" xfId="0" applyFont="1" applyFill="1" applyBorder="1" applyAlignment="1">
      <alignment/>
    </xf>
    <xf numFmtId="0" fontId="2" fillId="0" borderId="4" xfId="0" applyFont="1" applyBorder="1" applyAlignment="1">
      <alignment horizontal="left"/>
    </xf>
    <xf numFmtId="0" fontId="2" fillId="0" borderId="8" xfId="0" applyFont="1" applyBorder="1" applyAlignment="1">
      <alignment horizontal="left"/>
    </xf>
    <xf numFmtId="3" fontId="3" fillId="0" borderId="0" xfId="0" applyNumberFormat="1" applyFont="1" applyBorder="1" applyAlignment="1">
      <alignment horizontal="left"/>
    </xf>
    <xf numFmtId="9" fontId="2" fillId="0" borderId="0" xfId="0" applyNumberFormat="1" applyFont="1" applyBorder="1" applyAlignment="1">
      <alignment/>
    </xf>
    <xf numFmtId="0" fontId="0" fillId="0" borderId="0" xfId="0" applyAlignment="1">
      <alignment/>
    </xf>
    <xf numFmtId="0" fontId="3" fillId="0" borderId="0" xfId="0" applyFont="1" applyAlignment="1">
      <alignment horizontal="center"/>
    </xf>
    <xf numFmtId="0" fontId="3" fillId="2" borderId="10" xfId="0" applyFont="1" applyFill="1" applyBorder="1" applyAlignment="1">
      <alignment/>
    </xf>
    <xf numFmtId="0" fontId="3" fillId="3" borderId="3" xfId="0" applyFont="1" applyFill="1" applyBorder="1" applyAlignment="1">
      <alignment/>
    </xf>
    <xf numFmtId="0" fontId="3" fillId="3" borderId="11" xfId="0" applyFont="1" applyFill="1" applyBorder="1" applyAlignment="1">
      <alignment/>
    </xf>
    <xf numFmtId="0" fontId="5" fillId="3" borderId="3" xfId="0" applyFont="1" applyFill="1" applyBorder="1" applyAlignment="1">
      <alignment horizontal="center"/>
    </xf>
    <xf numFmtId="0" fontId="3" fillId="3" borderId="6" xfId="0" applyFont="1" applyFill="1" applyBorder="1" applyAlignment="1">
      <alignment/>
    </xf>
    <xf numFmtId="0" fontId="3" fillId="3" borderId="6" xfId="0" applyFont="1" applyFill="1" applyBorder="1" applyAlignment="1">
      <alignment/>
    </xf>
    <xf numFmtId="0" fontId="3" fillId="3" borderId="4" xfId="0" applyFont="1" applyFill="1" applyBorder="1" applyAlignment="1">
      <alignment/>
    </xf>
    <xf numFmtId="0" fontId="2" fillId="3" borderId="0" xfId="0" applyFont="1" applyFill="1" applyAlignment="1">
      <alignment/>
    </xf>
    <xf numFmtId="0" fontId="2" fillId="3" borderId="6" xfId="0" applyFont="1" applyFill="1" applyBorder="1" applyAlignment="1">
      <alignment horizontal="right"/>
    </xf>
    <xf numFmtId="0" fontId="2" fillId="3" borderId="4" xfId="0" applyFont="1" applyFill="1" applyBorder="1" applyAlignment="1">
      <alignment horizontal="right"/>
    </xf>
    <xf numFmtId="0" fontId="0" fillId="0" borderId="3" xfId="0" applyFont="1" applyBorder="1" applyAlignment="1">
      <alignment/>
    </xf>
    <xf numFmtId="0" fontId="2" fillId="0" borderId="4" xfId="0" applyFont="1" applyBorder="1" applyAlignment="1">
      <alignment horizontal="right"/>
    </xf>
    <xf numFmtId="0" fontId="0" fillId="0" borderId="7" xfId="0" applyFont="1" applyBorder="1" applyAlignment="1">
      <alignment/>
    </xf>
    <xf numFmtId="0" fontId="2" fillId="0" borderId="9" xfId="0" applyFont="1" applyBorder="1" applyAlignment="1">
      <alignment horizontal="right"/>
    </xf>
    <xf numFmtId="0" fontId="2" fillId="0" borderId="8" xfId="0" applyFont="1" applyBorder="1" applyAlignment="1">
      <alignment horizontal="right"/>
    </xf>
    <xf numFmtId="0" fontId="3"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1"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3" borderId="14" xfId="0" applyFont="1" applyFill="1" applyBorder="1" applyAlignment="1">
      <alignment/>
    </xf>
    <xf numFmtId="0" fontId="3" fillId="0" borderId="2"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2" borderId="1" xfId="0" applyFont="1" applyFill="1" applyBorder="1" applyAlignment="1">
      <alignment/>
    </xf>
    <xf numFmtId="0" fontId="3" fillId="2" borderId="17" xfId="0" applyFont="1" applyFill="1" applyBorder="1" applyAlignment="1">
      <alignment horizontal="center"/>
    </xf>
    <xf numFmtId="0" fontId="2" fillId="0" borderId="17" xfId="0" applyFont="1" applyBorder="1" applyAlignment="1">
      <alignment/>
    </xf>
    <xf numFmtId="0" fontId="2" fillId="0" borderId="18" xfId="0" applyFont="1" applyBorder="1" applyAlignment="1">
      <alignment/>
    </xf>
    <xf numFmtId="172" fontId="3" fillId="0" borderId="0" xfId="0" applyNumberFormat="1" applyFont="1" applyAlignment="1">
      <alignment/>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0" borderId="0" xfId="0" applyFont="1" applyAlignment="1">
      <alignment horizontal="center"/>
    </xf>
    <xf numFmtId="0" fontId="5" fillId="2" borderId="22" xfId="0" applyFont="1" applyFill="1" applyBorder="1" applyAlignment="1">
      <alignment horizontal="center"/>
    </xf>
    <xf numFmtId="0" fontId="6" fillId="2" borderId="23"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0" borderId="15" xfId="0" applyFont="1" applyBorder="1" applyAlignment="1">
      <alignment horizontal="right"/>
    </xf>
    <xf numFmtId="0" fontId="0" fillId="0" borderId="25" xfId="0" applyBorder="1" applyAlignment="1">
      <alignment horizontal="right"/>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right"/>
    </xf>
    <xf numFmtId="0" fontId="5" fillId="0" borderId="3" xfId="0" applyFont="1" applyBorder="1" applyAlignment="1">
      <alignment horizontal="right"/>
    </xf>
    <xf numFmtId="0" fontId="0" fillId="0" borderId="6" xfId="0" applyBorder="1" applyAlignment="1">
      <alignment horizontal="right"/>
    </xf>
    <xf numFmtId="0" fontId="0" fillId="0" borderId="6" xfId="0" applyBorder="1" applyAlignment="1">
      <alignment horizontal="center"/>
    </xf>
    <xf numFmtId="0" fontId="0" fillId="0" borderId="4" xfId="0" applyBorder="1" applyAlignment="1">
      <alignment horizontal="center"/>
    </xf>
    <xf numFmtId="0" fontId="5" fillId="0" borderId="7" xfId="0" applyFont="1" applyBorder="1" applyAlignment="1">
      <alignment horizontal="right"/>
    </xf>
    <xf numFmtId="0" fontId="0" fillId="0" borderId="9" xfId="0" applyBorder="1" applyAlignment="1">
      <alignment horizontal="right"/>
    </xf>
    <xf numFmtId="0" fontId="0" fillId="0" borderId="9" xfId="0" applyBorder="1" applyAlignment="1">
      <alignment horizontal="center"/>
    </xf>
    <xf numFmtId="0" fontId="7" fillId="0" borderId="9" xfId="0" applyFont="1" applyBorder="1" applyAlignment="1">
      <alignment horizontal="right"/>
    </xf>
    <xf numFmtId="0" fontId="0" fillId="0" borderId="8" xfId="0" applyBorder="1" applyAlignment="1">
      <alignment horizontal="center"/>
    </xf>
    <xf numFmtId="0" fontId="0" fillId="2" borderId="1" xfId="0" applyFill="1" applyBorder="1" applyAlignment="1">
      <alignment/>
    </xf>
    <xf numFmtId="0" fontId="0" fillId="2" borderId="3" xfId="0" applyFill="1" applyBorder="1" applyAlignment="1">
      <alignment/>
    </xf>
    <xf numFmtId="0" fontId="3" fillId="2" borderId="11"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 fillId="2" borderId="3" xfId="0" applyFont="1" applyFill="1" applyBorder="1" applyAlignment="1">
      <alignment horizontal="center"/>
    </xf>
    <xf numFmtId="0" fontId="5" fillId="2" borderId="6" xfId="0" applyFont="1" applyFill="1" applyBorder="1" applyAlignment="1">
      <alignment horizontal="center"/>
    </xf>
    <xf numFmtId="0" fontId="5" fillId="2" borderId="4" xfId="0" applyFont="1" applyFill="1" applyBorder="1" applyAlignment="1">
      <alignment horizontal="center"/>
    </xf>
    <xf numFmtId="0" fontId="0" fillId="0" borderId="6" xfId="0" applyBorder="1" applyAlignment="1">
      <alignment/>
    </xf>
    <xf numFmtId="0" fontId="5" fillId="0" borderId="0" xfId="0" applyFont="1" applyBorder="1" applyAlignment="1">
      <alignment horizontal="right"/>
    </xf>
    <xf numFmtId="0" fontId="5" fillId="0" borderId="29" xfId="0" applyFont="1" applyBorder="1" applyAlignment="1">
      <alignment horizontal="right"/>
    </xf>
    <xf numFmtId="0" fontId="0" fillId="0" borderId="30" xfId="0" applyBorder="1" applyAlignment="1">
      <alignment/>
    </xf>
    <xf numFmtId="0" fontId="0" fillId="0" borderId="31" xfId="0" applyBorder="1" applyAlignment="1">
      <alignment horizontal="center"/>
    </xf>
    <xf numFmtId="0" fontId="0" fillId="0" borderId="9" xfId="0" applyBorder="1" applyAlignment="1">
      <alignment/>
    </xf>
    <xf numFmtId="0" fontId="0" fillId="0" borderId="0" xfId="0" applyAlignment="1">
      <alignment horizontal="left"/>
    </xf>
    <xf numFmtId="0" fontId="3" fillId="2" borderId="6" xfId="0" applyFont="1" applyFill="1" applyBorder="1" applyAlignment="1">
      <alignment horizontal="center"/>
    </xf>
    <xf numFmtId="0" fontId="3" fillId="2" borderId="6" xfId="0" applyFont="1" applyFill="1" applyBorder="1" applyAlignment="1">
      <alignment/>
    </xf>
    <xf numFmtId="0" fontId="3" fillId="0" borderId="3" xfId="0" applyFont="1" applyBorder="1" applyAlignment="1">
      <alignment horizontal="right"/>
    </xf>
    <xf numFmtId="0" fontId="3" fillId="0" borderId="7" xfId="0" applyFont="1" applyBorder="1" applyAlignment="1">
      <alignment horizontal="righ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4" borderId="13" xfId="0" applyFont="1" applyFill="1" applyBorder="1" applyAlignment="1">
      <alignment horizontal="center"/>
    </xf>
    <xf numFmtId="0" fontId="0" fillId="0" borderId="35" xfId="0" applyBorder="1" applyAlignment="1">
      <alignment horizontal="center"/>
    </xf>
    <xf numFmtId="172" fontId="0" fillId="0" borderId="36" xfId="0" applyNumberFormat="1"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2" fontId="0" fillId="0" borderId="37" xfId="0" applyNumberFormat="1" applyBorder="1" applyAlignment="1">
      <alignment horizontal="center"/>
    </xf>
    <xf numFmtId="0" fontId="0" fillId="4" borderId="13" xfId="0" applyFill="1" applyBorder="1" applyAlignment="1">
      <alignment horizontal="center"/>
    </xf>
    <xf numFmtId="0" fontId="0" fillId="0" borderId="37" xfId="0" applyBorder="1" applyAlignment="1">
      <alignment horizontal="center"/>
    </xf>
    <xf numFmtId="0" fontId="0" fillId="5" borderId="5" xfId="0" applyFill="1" applyBorder="1" applyAlignment="1">
      <alignment horizontal="center"/>
    </xf>
    <xf numFmtId="0" fontId="0" fillId="0" borderId="11" xfId="0" applyBorder="1" applyAlignment="1">
      <alignment horizontal="center"/>
    </xf>
    <xf numFmtId="172" fontId="0" fillId="0" borderId="6" xfId="0" applyNumberFormat="1" applyBorder="1" applyAlignment="1">
      <alignment horizontal="center"/>
    </xf>
    <xf numFmtId="172" fontId="0" fillId="0" borderId="28" xfId="0" applyNumberFormat="1" applyBorder="1" applyAlignment="1">
      <alignment horizontal="center"/>
    </xf>
    <xf numFmtId="0" fontId="0" fillId="6" borderId="13" xfId="0" applyFill="1" applyBorder="1" applyAlignment="1">
      <alignment horizontal="center"/>
    </xf>
    <xf numFmtId="1" fontId="0" fillId="0" borderId="36" xfId="0" applyNumberFormat="1" applyBorder="1" applyAlignment="1">
      <alignment horizontal="center"/>
    </xf>
    <xf numFmtId="172" fontId="0" fillId="0" borderId="37" xfId="0" applyNumberFormat="1" applyBorder="1" applyAlignment="1">
      <alignment horizontal="center"/>
    </xf>
    <xf numFmtId="0" fontId="0" fillId="7" borderId="5" xfId="0" applyFill="1" applyBorder="1" applyAlignment="1">
      <alignment horizontal="center"/>
    </xf>
    <xf numFmtId="1" fontId="0" fillId="0" borderId="6" xfId="0" applyNumberFormat="1" applyBorder="1" applyAlignment="1">
      <alignment horizontal="center"/>
    </xf>
    <xf numFmtId="2" fontId="0" fillId="0" borderId="28" xfId="0" applyNumberFormat="1" applyBorder="1" applyAlignment="1">
      <alignment horizontal="center"/>
    </xf>
    <xf numFmtId="0" fontId="8" fillId="8" borderId="32" xfId="0" applyFont="1" applyFill="1" applyBorder="1" applyAlignment="1">
      <alignment horizontal="center"/>
    </xf>
    <xf numFmtId="1" fontId="0" fillId="0" borderId="23" xfId="0" applyNumberFormat="1" applyBorder="1" applyAlignment="1">
      <alignment horizontal="center"/>
    </xf>
    <xf numFmtId="172" fontId="0" fillId="0" borderId="23" xfId="0" applyNumberFormat="1" applyBorder="1" applyAlignment="1">
      <alignment horizontal="center"/>
    </xf>
    <xf numFmtId="0" fontId="0" fillId="0" borderId="23" xfId="0" applyBorder="1" applyAlignment="1">
      <alignment horizontal="center"/>
    </xf>
    <xf numFmtId="172" fontId="0" fillId="0" borderId="0" xfId="0" applyNumberFormat="1" applyAlignment="1">
      <alignment/>
    </xf>
    <xf numFmtId="0" fontId="3" fillId="0" borderId="0" xfId="0" applyFont="1" applyFill="1" applyBorder="1" applyAlignment="1">
      <alignment horizontal="right"/>
    </xf>
    <xf numFmtId="0" fontId="2" fillId="0" borderId="0" xfId="0" applyFont="1" applyFill="1" applyBorder="1" applyAlignment="1">
      <alignment/>
    </xf>
    <xf numFmtId="0" fontId="2" fillId="2" borderId="14" xfId="0" applyFont="1" applyFill="1" applyBorder="1" applyAlignment="1">
      <alignment/>
    </xf>
    <xf numFmtId="0" fontId="0" fillId="0" borderId="0" xfId="0" applyFill="1" applyBorder="1" applyAlignment="1">
      <alignment horizontal="center"/>
    </xf>
    <xf numFmtId="0" fontId="3" fillId="2" borderId="4" xfId="0" applyFont="1" applyFill="1" applyBorder="1" applyAlignment="1">
      <alignment horizontal="center"/>
    </xf>
    <xf numFmtId="0" fontId="2" fillId="2" borderId="6"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27" xfId="0" applyFont="1" applyBorder="1" applyAlignment="1">
      <alignment horizontal="right"/>
    </xf>
    <xf numFmtId="0" fontId="2" fillId="0" borderId="38" xfId="0" applyFont="1" applyBorder="1" applyAlignment="1">
      <alignment horizontal="right"/>
    </xf>
    <xf numFmtId="0" fontId="2" fillId="0" borderId="34" xfId="0" applyFont="1" applyBorder="1" applyAlignment="1">
      <alignment/>
    </xf>
    <xf numFmtId="0" fontId="9" fillId="2" borderId="25" xfId="0" applyFont="1" applyFill="1" applyBorder="1" applyAlignment="1">
      <alignment horizontal="center"/>
    </xf>
    <xf numFmtId="0" fontId="10" fillId="2" borderId="25" xfId="0" applyFont="1" applyFill="1" applyBorder="1" applyAlignment="1">
      <alignment/>
    </xf>
    <xf numFmtId="0" fontId="3" fillId="7" borderId="6" xfId="0" applyFont="1" applyFill="1" applyBorder="1" applyAlignment="1">
      <alignment horizontal="center"/>
    </xf>
    <xf numFmtId="0" fontId="11" fillId="2" borderId="6" xfId="0" applyFont="1" applyFill="1" applyBorder="1" applyAlignment="1">
      <alignment horizontal="center"/>
    </xf>
    <xf numFmtId="0" fontId="11" fillId="2" borderId="11" xfId="0" applyFont="1" applyFill="1" applyBorder="1" applyAlignment="1">
      <alignment horizontal="center"/>
    </xf>
    <xf numFmtId="172" fontId="2" fillId="7" borderId="6" xfId="0" applyNumberFormat="1" applyFont="1" applyFill="1" applyBorder="1" applyAlignment="1">
      <alignment/>
    </xf>
    <xf numFmtId="172" fontId="2" fillId="9" borderId="11" xfId="0" applyNumberFormat="1" applyFont="1" applyFill="1" applyBorder="1" applyAlignment="1">
      <alignment/>
    </xf>
    <xf numFmtId="172" fontId="2" fillId="9" borderId="6" xfId="0" applyNumberFormat="1" applyFont="1" applyFill="1" applyBorder="1" applyAlignment="1">
      <alignment/>
    </xf>
    <xf numFmtId="0" fontId="0" fillId="9" borderId="6" xfId="0" applyFill="1" applyBorder="1" applyAlignment="1">
      <alignment horizontal="center"/>
    </xf>
    <xf numFmtId="172" fontId="2" fillId="9" borderId="11" xfId="0" applyNumberFormat="1" applyFont="1" applyFill="1" applyBorder="1" applyAlignment="1">
      <alignment horizontal="right"/>
    </xf>
    <xf numFmtId="172" fontId="2" fillId="7" borderId="9" xfId="0" applyNumberFormat="1" applyFont="1" applyFill="1" applyBorder="1" applyAlignment="1">
      <alignment/>
    </xf>
    <xf numFmtId="0" fontId="2" fillId="0" borderId="33" xfId="0" applyFont="1" applyBorder="1" applyAlignment="1">
      <alignment/>
    </xf>
    <xf numFmtId="0" fontId="2" fillId="0" borderId="39" xfId="0" applyFont="1" applyBorder="1" applyAlignment="1">
      <alignment/>
    </xf>
    <xf numFmtId="172" fontId="2" fillId="0" borderId="0" xfId="0" applyNumberFormat="1" applyFont="1" applyAlignment="1">
      <alignment/>
    </xf>
    <xf numFmtId="0" fontId="2" fillId="0" borderId="0" xfId="0" applyFont="1" applyAlignment="1">
      <alignment horizontal="center"/>
    </xf>
    <xf numFmtId="0" fontId="0" fillId="0" borderId="0" xfId="0" applyFill="1" applyBorder="1" applyAlignment="1">
      <alignment/>
    </xf>
    <xf numFmtId="0" fontId="5" fillId="0" borderId="0" xfId="0" applyFont="1" applyFill="1" applyAlignment="1">
      <alignment/>
    </xf>
    <xf numFmtId="0" fontId="0" fillId="7" borderId="0" xfId="0" applyFill="1" applyAlignment="1">
      <alignment/>
    </xf>
    <xf numFmtId="0" fontId="5" fillId="0" borderId="0" xfId="0" applyFont="1" applyAlignment="1">
      <alignment/>
    </xf>
    <xf numFmtId="0" fontId="0" fillId="9" borderId="0" xfId="0" applyFill="1" applyAlignment="1">
      <alignment/>
    </xf>
    <xf numFmtId="0" fontId="2" fillId="0" borderId="0" xfId="0" applyFont="1" applyBorder="1" applyAlignment="1">
      <alignment wrapText="1"/>
    </xf>
    <xf numFmtId="0" fontId="1" fillId="0" borderId="0" xfId="0" applyFont="1" applyAlignment="1">
      <alignment/>
    </xf>
    <xf numFmtId="0" fontId="12" fillId="0" borderId="40" xfId="0" applyFont="1" applyBorder="1" applyAlignment="1">
      <alignment/>
    </xf>
    <xf numFmtId="0" fontId="12" fillId="0" borderId="41" xfId="0" applyFont="1" applyBorder="1" applyAlignment="1">
      <alignment/>
    </xf>
    <xf numFmtId="0" fontId="12" fillId="0" borderId="42" xfId="0" applyFont="1" applyBorder="1" applyAlignment="1">
      <alignment/>
    </xf>
    <xf numFmtId="0" fontId="3" fillId="0" borderId="0" xfId="0" applyFont="1" applyBorder="1" applyAlignment="1">
      <alignment/>
    </xf>
    <xf numFmtId="0" fontId="12" fillId="0" borderId="5" xfId="0" applyFont="1" applyBorder="1" applyAlignment="1">
      <alignment horizontal="center"/>
    </xf>
    <xf numFmtId="0" fontId="12" fillId="0" borderId="27" xfId="0" applyFont="1" applyBorder="1" applyAlignment="1">
      <alignment horizontal="center"/>
    </xf>
    <xf numFmtId="0" fontId="2" fillId="0" borderId="27" xfId="0" applyFont="1" applyBorder="1" applyAlignment="1">
      <alignment/>
    </xf>
    <xf numFmtId="0" fontId="12" fillId="0" borderId="28" xfId="0" applyFont="1" applyBorder="1" applyAlignment="1">
      <alignment horizontal="center"/>
    </xf>
    <xf numFmtId="0" fontId="3" fillId="0" borderId="0" xfId="0" applyFont="1" applyBorder="1" applyAlignment="1">
      <alignment horizontal="center"/>
    </xf>
    <xf numFmtId="0" fontId="13" fillId="0" borderId="5" xfId="0" applyFont="1" applyBorder="1" applyAlignment="1">
      <alignment/>
    </xf>
    <xf numFmtId="0" fontId="13" fillId="0" borderId="27" xfId="0" applyFont="1" applyBorder="1" applyAlignment="1">
      <alignment/>
    </xf>
    <xf numFmtId="0" fontId="13" fillId="0" borderId="28" xfId="0" applyFont="1" applyBorder="1" applyAlignment="1">
      <alignment/>
    </xf>
    <xf numFmtId="0" fontId="12" fillId="2" borderId="3" xfId="0" applyFont="1" applyFill="1" applyBorder="1" applyAlignment="1">
      <alignment horizontal="center"/>
    </xf>
    <xf numFmtId="0" fontId="12" fillId="2" borderId="6" xfId="0" applyFont="1" applyFill="1" applyBorder="1" applyAlignment="1">
      <alignment horizontal="center"/>
    </xf>
    <xf numFmtId="0" fontId="12" fillId="2" borderId="4" xfId="0" applyFont="1" applyFill="1" applyBorder="1" applyAlignment="1">
      <alignment horizontal="center"/>
    </xf>
    <xf numFmtId="0" fontId="13" fillId="0" borderId="13" xfId="0" applyFont="1" applyBorder="1" applyAlignment="1">
      <alignment/>
    </xf>
    <xf numFmtId="0" fontId="13" fillId="0" borderId="0" xfId="0" applyFont="1" applyBorder="1" applyAlignment="1">
      <alignment/>
    </xf>
    <xf numFmtId="0" fontId="12" fillId="0" borderId="0" xfId="0" applyFont="1" applyBorder="1" applyAlignment="1">
      <alignment horizontal="center"/>
    </xf>
    <xf numFmtId="0" fontId="13" fillId="0" borderId="37" xfId="0" applyFont="1" applyBorder="1" applyAlignment="1">
      <alignment/>
    </xf>
    <xf numFmtId="0" fontId="12" fillId="0" borderId="3" xfId="0" applyFont="1" applyBorder="1" applyAlignment="1">
      <alignment/>
    </xf>
    <xf numFmtId="0" fontId="13" fillId="0" borderId="6" xfId="0" applyFont="1" applyBorder="1" applyAlignment="1">
      <alignment horizontal="center"/>
    </xf>
    <xf numFmtId="0" fontId="13" fillId="0" borderId="4" xfId="0" applyFont="1" applyBorder="1" applyAlignment="1">
      <alignment horizontal="center"/>
    </xf>
    <xf numFmtId="0" fontId="12" fillId="0" borderId="7" xfId="0" applyFont="1" applyBorder="1" applyAlignment="1">
      <alignment/>
    </xf>
    <xf numFmtId="0" fontId="13" fillId="0" borderId="9" xfId="0" applyFont="1" applyBorder="1" applyAlignment="1">
      <alignment horizontal="center"/>
    </xf>
    <xf numFmtId="0" fontId="13" fillId="0" borderId="8" xfId="0" applyFont="1" applyBorder="1" applyAlignment="1">
      <alignment horizontal="center"/>
    </xf>
    <xf numFmtId="172" fontId="13" fillId="0" borderId="6" xfId="0" applyNumberFormat="1" applyFont="1" applyBorder="1" applyAlignment="1">
      <alignment horizontal="center"/>
    </xf>
    <xf numFmtId="0" fontId="1" fillId="0" borderId="0" xfId="0" applyFont="1" applyFill="1" applyBorder="1" applyAlignment="1">
      <alignment/>
    </xf>
    <xf numFmtId="0" fontId="5" fillId="2" borderId="6" xfId="0" applyFont="1" applyFill="1" applyBorder="1" applyAlignment="1">
      <alignment/>
    </xf>
    <xf numFmtId="0" fontId="0" fillId="0" borderId="0" xfId="0" applyFill="1" applyBorder="1" applyAlignment="1">
      <alignment/>
    </xf>
    <xf numFmtId="0" fontId="3" fillId="0" borderId="6" xfId="0" applyFont="1" applyFill="1" applyBorder="1" applyAlignment="1">
      <alignment/>
    </xf>
    <xf numFmtId="0" fontId="2" fillId="0" borderId="6" xfId="0" applyFont="1" applyFill="1" applyBorder="1" applyAlignment="1">
      <alignment horizontal="left"/>
    </xf>
    <xf numFmtId="0" fontId="0" fillId="0" borderId="6" xfId="0" applyFill="1" applyBorder="1" applyAlignment="1">
      <alignment horizontal="left"/>
    </xf>
    <xf numFmtId="0" fontId="2" fillId="0" borderId="0" xfId="0" applyFont="1" applyAlignment="1">
      <alignment/>
    </xf>
    <xf numFmtId="0" fontId="3" fillId="0" borderId="6" xfId="0" applyFont="1" applyBorder="1" applyAlignment="1">
      <alignment/>
    </xf>
    <xf numFmtId="0" fontId="3" fillId="0" borderId="6" xfId="0" applyFont="1" applyFill="1" applyBorder="1" applyAlignment="1">
      <alignment horizontal="center"/>
    </xf>
    <xf numFmtId="0" fontId="2" fillId="0" borderId="6" xfId="0" applyFont="1" applyFill="1" applyBorder="1" applyAlignment="1">
      <alignment/>
    </xf>
    <xf numFmtId="172" fontId="2" fillId="0" borderId="6" xfId="0" applyNumberFormat="1" applyFont="1" applyFill="1" applyBorder="1" applyAlignment="1">
      <alignment/>
    </xf>
    <xf numFmtId="0" fontId="2" fillId="0" borderId="6" xfId="0" applyFont="1" applyBorder="1" applyAlignment="1">
      <alignment horizontal="left"/>
    </xf>
    <xf numFmtId="172" fontId="2" fillId="0" borderId="6" xfId="0" applyNumberFormat="1" applyFont="1" applyBorder="1" applyAlignment="1">
      <alignment/>
    </xf>
    <xf numFmtId="172" fontId="2" fillId="0" borderId="9" xfId="0" applyNumberFormat="1" applyFont="1" applyBorder="1" applyAlignment="1">
      <alignment/>
    </xf>
    <xf numFmtId="3" fontId="2" fillId="0" borderId="0" xfId="0" applyNumberFormat="1" applyFont="1" applyAlignment="1">
      <alignment/>
    </xf>
    <xf numFmtId="0" fontId="0" fillId="0" borderId="0" xfId="0" applyBorder="1" applyAlignment="1">
      <alignment/>
    </xf>
    <xf numFmtId="0" fontId="1" fillId="0" borderId="0" xfId="0" applyFont="1" applyBorder="1" applyAlignment="1">
      <alignment/>
    </xf>
    <xf numFmtId="0" fontId="2" fillId="2" borderId="6" xfId="0" applyFont="1" applyFill="1" applyBorder="1" applyAlignment="1">
      <alignment horizontal="center"/>
    </xf>
    <xf numFmtId="0" fontId="0" fillId="0" borderId="6" xfId="0" applyBorder="1" applyAlignment="1">
      <alignment/>
    </xf>
    <xf numFmtId="0" fontId="3" fillId="2" borderId="25" xfId="0" applyFont="1" applyFill="1" applyBorder="1" applyAlignment="1">
      <alignment horizontal="right"/>
    </xf>
    <xf numFmtId="0" fontId="5" fillId="2" borderId="25" xfId="0" applyFont="1" applyFill="1" applyBorder="1" applyAlignment="1">
      <alignment/>
    </xf>
    <xf numFmtId="0" fontId="3" fillId="2" borderId="36" xfId="0" applyFont="1" applyFill="1" applyBorder="1" applyAlignment="1">
      <alignment horizontal="right"/>
    </xf>
    <xf numFmtId="0" fontId="15" fillId="0" borderId="0" xfId="0" applyFont="1" applyAlignment="1">
      <alignment/>
    </xf>
    <xf numFmtId="0" fontId="0" fillId="2" borderId="6" xfId="0" applyFill="1" applyBorder="1" applyAlignment="1">
      <alignment/>
    </xf>
    <xf numFmtId="0" fontId="0" fillId="2" borderId="14" xfId="0" applyFill="1" applyBorder="1" applyAlignment="1">
      <alignment/>
    </xf>
    <xf numFmtId="0" fontId="0" fillId="2" borderId="2" xfId="0" applyFill="1" applyBorder="1" applyAlignment="1">
      <alignment/>
    </xf>
    <xf numFmtId="0" fontId="5" fillId="2" borderId="6" xfId="0" applyFont="1" applyFill="1" applyBorder="1" applyAlignment="1">
      <alignment/>
    </xf>
    <xf numFmtId="0" fontId="5" fillId="2" borderId="4" xfId="0" applyFont="1" applyFill="1" applyBorder="1" applyAlignment="1">
      <alignment/>
    </xf>
    <xf numFmtId="0" fontId="3" fillId="2" borderId="17" xfId="0" applyFont="1" applyFill="1" applyBorder="1" applyAlignment="1">
      <alignment horizontal="right"/>
    </xf>
    <xf numFmtId="0" fontId="0" fillId="0" borderId="4" xfId="0" applyBorder="1" applyAlignment="1">
      <alignment horizontal="right"/>
    </xf>
    <xf numFmtId="172" fontId="2" fillId="0" borderId="17" xfId="0" applyNumberFormat="1" applyFont="1" applyBorder="1" applyAlignment="1">
      <alignment/>
    </xf>
    <xf numFmtId="0" fontId="0" fillId="0" borderId="8" xfId="0" applyBorder="1" applyAlignment="1">
      <alignment/>
    </xf>
    <xf numFmtId="172" fontId="2" fillId="0" borderId="18" xfId="0" applyNumberFormat="1" applyFont="1" applyBorder="1" applyAlignment="1">
      <alignment/>
    </xf>
    <xf numFmtId="0" fontId="3" fillId="2" borderId="1" xfId="0" applyFont="1" applyFill="1" applyBorder="1" applyAlignment="1">
      <alignment/>
    </xf>
    <xf numFmtId="0" fontId="0" fillId="2" borderId="10" xfId="0" applyFill="1" applyBorder="1" applyAlignment="1">
      <alignment/>
    </xf>
    <xf numFmtId="0" fontId="2" fillId="2" borderId="3" xfId="0" applyFont="1" applyFill="1" applyBorder="1" applyAlignment="1">
      <alignment/>
    </xf>
    <xf numFmtId="0" fontId="5" fillId="2" borderId="11" xfId="0" applyFont="1" applyFill="1" applyBorder="1" applyAlignment="1">
      <alignment horizontal="center"/>
    </xf>
    <xf numFmtId="0" fontId="3" fillId="2" borderId="3" xfId="0" applyFont="1" applyFill="1" applyBorder="1" applyAlignment="1">
      <alignment/>
    </xf>
    <xf numFmtId="0" fontId="3" fillId="0" borderId="3" xfId="0" applyFont="1" applyBorder="1" applyAlignment="1">
      <alignment/>
    </xf>
    <xf numFmtId="0" fontId="0" fillId="0" borderId="11" xfId="0" applyBorder="1" applyAlignment="1">
      <alignment horizontal="right"/>
    </xf>
    <xf numFmtId="0" fontId="0" fillId="0" borderId="3" xfId="0" applyBorder="1" applyAlignment="1">
      <alignment/>
    </xf>
    <xf numFmtId="0" fontId="2" fillId="0" borderId="6" xfId="0" applyFont="1" applyBorder="1" applyAlignment="1">
      <alignment/>
    </xf>
    <xf numFmtId="172" fontId="2" fillId="0" borderId="6" xfId="0" applyNumberFormat="1" applyFont="1" applyBorder="1" applyAlignment="1">
      <alignment/>
    </xf>
    <xf numFmtId="0" fontId="0" fillId="0" borderId="4" xfId="0" applyBorder="1" applyAlignment="1">
      <alignment/>
    </xf>
    <xf numFmtId="0" fontId="3" fillId="0" borderId="7" xfId="0" applyFont="1" applyBorder="1" applyAlignment="1">
      <alignment/>
    </xf>
    <xf numFmtId="0" fontId="0" fillId="0" borderId="12" xfId="0" applyBorder="1" applyAlignment="1">
      <alignment horizontal="right"/>
    </xf>
    <xf numFmtId="0" fontId="0" fillId="0" borderId="7" xfId="0" applyBorder="1" applyAlignment="1">
      <alignment/>
    </xf>
    <xf numFmtId="0" fontId="2" fillId="0" borderId="9" xfId="0" applyFont="1" applyBorder="1" applyAlignment="1">
      <alignment/>
    </xf>
    <xf numFmtId="172" fontId="2" fillId="0" borderId="9" xfId="0" applyNumberFormat="1" applyFont="1" applyBorder="1" applyAlignment="1">
      <alignment/>
    </xf>
    <xf numFmtId="0" fontId="0" fillId="0" borderId="9" xfId="0" applyBorder="1" applyAlignment="1">
      <alignment/>
    </xf>
    <xf numFmtId="0" fontId="0" fillId="0" borderId="8" xfId="0" applyBorder="1" applyAlignment="1">
      <alignment/>
    </xf>
    <xf numFmtId="0" fontId="5" fillId="2" borderId="6" xfId="0" applyFont="1" applyFill="1" applyBorder="1" applyAlignment="1">
      <alignment horizontal="center" wrapText="1"/>
    </xf>
    <xf numFmtId="0" fontId="2" fillId="0" borderId="3" xfId="0" applyFont="1" applyBorder="1" applyAlignment="1">
      <alignment horizontal="right"/>
    </xf>
    <xf numFmtId="0" fontId="2"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horizontal="center"/>
    </xf>
    <xf numFmtId="0" fontId="2" fillId="0" borderId="7" xfId="0" applyFont="1" applyBorder="1" applyAlignment="1">
      <alignment horizontal="right"/>
    </xf>
    <xf numFmtId="0" fontId="5" fillId="2" borderId="1" xfId="0" applyFont="1" applyFill="1" applyBorder="1" applyAlignment="1">
      <alignment horizontal="center"/>
    </xf>
    <xf numFmtId="0" fontId="5" fillId="2" borderId="14" xfId="0" applyFont="1" applyFill="1" applyBorder="1" applyAlignment="1">
      <alignment horizontal="center"/>
    </xf>
    <xf numFmtId="0" fontId="5" fillId="2" borderId="2" xfId="0" applyFont="1" applyFill="1" applyBorder="1" applyAlignment="1">
      <alignment horizontal="center"/>
    </xf>
    <xf numFmtId="0" fontId="0" fillId="0" borderId="3" xfId="0" applyBorder="1" applyAlignment="1">
      <alignment/>
    </xf>
    <xf numFmtId="0" fontId="0" fillId="0" borderId="7" xfId="0" applyBorder="1" applyAlignment="1">
      <alignment/>
    </xf>
    <xf numFmtId="3" fontId="0" fillId="0" borderId="9" xfId="0" applyNumberFormat="1" applyBorder="1" applyAlignment="1">
      <alignment horizontal="right"/>
    </xf>
    <xf numFmtId="0" fontId="0" fillId="0" borderId="8" xfId="0" applyBorder="1" applyAlignment="1">
      <alignment horizontal="right"/>
    </xf>
    <xf numFmtId="0" fontId="5" fillId="2" borderId="1" xfId="0" applyFont="1" applyFill="1" applyBorder="1" applyAlignment="1">
      <alignment/>
    </xf>
    <xf numFmtId="0" fontId="5" fillId="2" borderId="14" xfId="0" applyFont="1" applyFill="1" applyBorder="1" applyAlignment="1">
      <alignment/>
    </xf>
    <xf numFmtId="0" fontId="5" fillId="2" borderId="2" xfId="0" applyFont="1" applyFill="1" applyBorder="1" applyAlignment="1">
      <alignment/>
    </xf>
    <xf numFmtId="0" fontId="0" fillId="0" borderId="4" xfId="0" applyBorder="1" applyAlignment="1">
      <alignment/>
    </xf>
    <xf numFmtId="0" fontId="2" fillId="2" borderId="41" xfId="0" applyFont="1" applyFill="1" applyBorder="1" applyAlignment="1">
      <alignment/>
    </xf>
    <xf numFmtId="0" fontId="3" fillId="2" borderId="40" xfId="0" applyFont="1" applyFill="1" applyBorder="1" applyAlignment="1">
      <alignment horizontal="left"/>
    </xf>
    <xf numFmtId="0" fontId="3" fillId="2" borderId="43" xfId="0" applyFont="1" applyFill="1" applyBorder="1" applyAlignment="1">
      <alignment horizontal="centerContinuous"/>
    </xf>
    <xf numFmtId="0" fontId="0" fillId="0" borderId="0" xfId="0" applyFill="1" applyBorder="1" applyAlignment="1">
      <alignment horizontal="centerContinuous"/>
    </xf>
    <xf numFmtId="0" fontId="3" fillId="2" borderId="11" xfId="0" applyFont="1" applyFill="1" applyBorder="1" applyAlignment="1">
      <alignment horizontal="centerContinuous"/>
    </xf>
    <xf numFmtId="0" fontId="3" fillId="2" borderId="27" xfId="0" applyFont="1" applyFill="1" applyBorder="1" applyAlignment="1">
      <alignment horizontal="centerContinuous"/>
    </xf>
    <xf numFmtId="0" fontId="0" fillId="0" borderId="27" xfId="0" applyBorder="1" applyAlignment="1">
      <alignment horizontal="centerContinuous"/>
    </xf>
    <xf numFmtId="0" fontId="3" fillId="2" borderId="3" xfId="0" applyFont="1" applyFill="1" applyBorder="1" applyAlignment="1">
      <alignment horizontal="left"/>
    </xf>
    <xf numFmtId="0" fontId="3" fillId="2" borderId="17" xfId="0" applyFont="1" applyFill="1" applyBorder="1" applyAlignment="1">
      <alignment horizontal="centerContinuous"/>
    </xf>
    <xf numFmtId="0" fontId="3" fillId="2" borderId="6" xfId="0" applyFont="1" applyFill="1" applyBorder="1" applyAlignment="1">
      <alignment horizontal="center"/>
    </xf>
    <xf numFmtId="172" fontId="2" fillId="0" borderId="6" xfId="0" applyNumberFormat="1" applyFont="1" applyBorder="1" applyAlignment="1">
      <alignment horizontal="right"/>
    </xf>
    <xf numFmtId="0" fontId="2" fillId="0" borderId="6" xfId="0" applyFont="1" applyBorder="1" applyAlignment="1">
      <alignment horizontal="right" vertical="justify"/>
    </xf>
    <xf numFmtId="0" fontId="2" fillId="0" borderId="0" xfId="0" applyFont="1" applyAlignment="1">
      <alignment/>
    </xf>
    <xf numFmtId="0" fontId="3" fillId="2" borderId="40" xfId="0" applyFont="1" applyFill="1" applyBorder="1" applyAlignment="1">
      <alignment horizontal="centerContinuous"/>
    </xf>
    <xf numFmtId="0" fontId="0" fillId="0" borderId="41" xfId="0" applyBorder="1" applyAlignment="1">
      <alignment horizontal="centerContinuous"/>
    </xf>
    <xf numFmtId="0" fontId="0" fillId="0" borderId="42" xfId="0" applyBorder="1" applyAlignment="1">
      <alignment horizontal="centerContinuous"/>
    </xf>
    <xf numFmtId="0" fontId="0" fillId="0" borderId="44" xfId="0" applyBorder="1" applyAlignment="1">
      <alignment horizontal="centerContinuous"/>
    </xf>
    <xf numFmtId="0" fontId="3" fillId="2" borderId="5" xfId="0" applyFont="1" applyFill="1" applyBorder="1" applyAlignment="1">
      <alignment horizontal="centerContinuous"/>
    </xf>
    <xf numFmtId="0" fontId="0" fillId="0" borderId="28" xfId="0" applyBorder="1" applyAlignment="1">
      <alignment horizontal="centerContinuous"/>
    </xf>
    <xf numFmtId="0" fontId="3" fillId="2" borderId="11" xfId="0" applyFont="1" applyFill="1" applyBorder="1" applyAlignment="1">
      <alignment horizontal="left"/>
    </xf>
    <xf numFmtId="0" fontId="3" fillId="2" borderId="6" xfId="0" applyFont="1" applyFill="1" applyBorder="1" applyAlignment="1">
      <alignment horizontal="centerContinuous"/>
    </xf>
    <xf numFmtId="0" fontId="3" fillId="2" borderId="6" xfId="0" applyFont="1" applyFill="1" applyBorder="1" applyAlignment="1">
      <alignment horizontal="centerContinuous"/>
    </xf>
    <xf numFmtId="0" fontId="2" fillId="0" borderId="28" xfId="0" applyFont="1" applyBorder="1" applyAlignment="1">
      <alignment horizontal="right"/>
    </xf>
    <xf numFmtId="172" fontId="2" fillId="0" borderId="3" xfId="0" applyNumberFormat="1" applyFont="1" applyBorder="1" applyAlignment="1">
      <alignment/>
    </xf>
    <xf numFmtId="0" fontId="2" fillId="0" borderId="45" xfId="0" applyFont="1" applyBorder="1" applyAlignment="1">
      <alignment horizontal="right" vertical="justify"/>
    </xf>
    <xf numFmtId="0" fontId="0" fillId="0" borderId="46" xfId="0" applyBorder="1" applyAlignment="1">
      <alignment/>
    </xf>
    <xf numFmtId="172" fontId="2" fillId="0" borderId="7" xfId="0" applyNumberFormat="1" applyFont="1" applyBorder="1" applyAlignment="1">
      <alignment/>
    </xf>
    <xf numFmtId="0" fontId="3" fillId="0" borderId="11" xfId="0" applyFont="1" applyFill="1" applyBorder="1" applyAlignment="1">
      <alignment horizontal="left"/>
    </xf>
    <xf numFmtId="0" fontId="0" fillId="0" borderId="47" xfId="0" applyBorder="1" applyAlignment="1">
      <alignment/>
    </xf>
    <xf numFmtId="0" fontId="0" fillId="2" borderId="17" xfId="0" applyFill="1" applyBorder="1" applyAlignment="1">
      <alignment horizontal="centerContinuous"/>
    </xf>
    <xf numFmtId="0" fontId="0" fillId="0" borderId="17" xfId="0" applyBorder="1" applyAlignment="1">
      <alignment horizontal="right"/>
    </xf>
    <xf numFmtId="0" fontId="0" fillId="0" borderId="18" xfId="0" applyBorder="1" applyAlignment="1">
      <alignment horizontal="right"/>
    </xf>
    <xf numFmtId="0" fontId="0" fillId="0" borderId="4" xfId="0" applyBorder="1" applyAlignment="1">
      <alignment horizontal="centerContinuous"/>
    </xf>
    <xf numFmtId="0" fontId="0" fillId="0" borderId="17" xfId="0" applyBorder="1" applyAlignment="1">
      <alignment horizontal="centerContinuous"/>
    </xf>
    <xf numFmtId="0" fontId="3" fillId="2" borderId="48" xfId="0" applyFont="1" applyFill="1" applyBorder="1" applyAlignment="1">
      <alignment horizontal="left"/>
    </xf>
    <xf numFmtId="0" fontId="3" fillId="0" borderId="11" xfId="0" applyFont="1" applyFill="1" applyBorder="1" applyAlignment="1">
      <alignment horizontal="centerContinuous"/>
    </xf>
    <xf numFmtId="0" fontId="3" fillId="2" borderId="49" xfId="0" applyFont="1" applyFill="1" applyBorder="1" applyAlignment="1">
      <alignment horizontal="center"/>
    </xf>
    <xf numFmtId="172" fontId="2" fillId="0" borderId="0" xfId="0" applyNumberFormat="1" applyFont="1" applyFill="1" applyBorder="1" applyAlignment="1">
      <alignment/>
    </xf>
    <xf numFmtId="0" fontId="0" fillId="0" borderId="48" xfId="0" applyBorder="1" applyAlignment="1">
      <alignment horizontal="centerContinuous"/>
    </xf>
    <xf numFmtId="0" fontId="0" fillId="0" borderId="50" xfId="0" applyBorder="1" applyAlignment="1">
      <alignment horizontal="centerContinuous"/>
    </xf>
    <xf numFmtId="0" fontId="3" fillId="2" borderId="51" xfId="0" applyFont="1" applyFill="1" applyBorder="1" applyAlignment="1">
      <alignment horizontal="center"/>
    </xf>
    <xf numFmtId="172" fontId="2" fillId="0" borderId="50" xfId="0" applyNumberFormat="1" applyFont="1" applyBorder="1" applyAlignment="1">
      <alignment/>
    </xf>
    <xf numFmtId="172" fontId="2" fillId="0" borderId="49" xfId="0" applyNumberFormat="1" applyFont="1" applyBorder="1" applyAlignment="1">
      <alignment/>
    </xf>
    <xf numFmtId="0" fontId="19" fillId="6" borderId="52" xfId="20" applyFont="1" applyFill="1" applyBorder="1" applyAlignment="1">
      <alignment horizontal="center"/>
      <protection/>
    </xf>
    <xf numFmtId="0" fontId="21" fillId="0" borderId="53" xfId="20" applyFont="1" applyFill="1" applyBorder="1" applyAlignment="1">
      <alignment horizontal="right" wrapText="1"/>
      <protection/>
    </xf>
    <xf numFmtId="0" fontId="21" fillId="0" borderId="53" xfId="20" applyFont="1" applyFill="1" applyBorder="1" applyAlignment="1">
      <alignment horizontal="left" wrapText="1"/>
      <protection/>
    </xf>
    <xf numFmtId="0" fontId="13" fillId="2" borderId="6" xfId="0" applyFont="1" applyFill="1" applyBorder="1" applyAlignment="1">
      <alignment horizontal="center"/>
    </xf>
    <xf numFmtId="0" fontId="13" fillId="0" borderId="6" xfId="0" applyFont="1" applyBorder="1" applyAlignment="1">
      <alignment/>
    </xf>
    <xf numFmtId="0" fontId="13" fillId="0" borderId="6" xfId="0" applyFont="1" applyBorder="1" applyAlignment="1">
      <alignment horizontal="center"/>
    </xf>
    <xf numFmtId="0" fontId="13" fillId="0" borderId="0" xfId="0" applyFont="1" applyAlignment="1">
      <alignment/>
    </xf>
    <xf numFmtId="0" fontId="3" fillId="2" borderId="54" xfId="0" applyFont="1" applyFill="1" applyBorder="1" applyAlignment="1">
      <alignment/>
    </xf>
    <xf numFmtId="1" fontId="2" fillId="0" borderId="0" xfId="0" applyNumberFormat="1" applyFont="1" applyAlignment="1">
      <alignment/>
    </xf>
    <xf numFmtId="0" fontId="2" fillId="0" borderId="6" xfId="0" applyFont="1" applyBorder="1" applyAlignment="1" quotePrefix="1">
      <alignment horizontal="right"/>
    </xf>
    <xf numFmtId="0" fontId="0" fillId="2" borderId="4" xfId="0" applyFill="1" applyBorder="1" applyAlignment="1">
      <alignment/>
    </xf>
    <xf numFmtId="0" fontId="0" fillId="0" borderId="0" xfId="0" applyBorder="1" applyAlignment="1">
      <alignment/>
    </xf>
    <xf numFmtId="172" fontId="2" fillId="0" borderId="0" xfId="0" applyNumberFormat="1" applyFont="1" applyBorder="1" applyAlignment="1">
      <alignment/>
    </xf>
    <xf numFmtId="0" fontId="3" fillId="0" borderId="0" xfId="0" applyFont="1" applyFill="1" applyBorder="1" applyAlignment="1">
      <alignment/>
    </xf>
    <xf numFmtId="0" fontId="3" fillId="0" borderId="3" xfId="0" applyFont="1" applyBorder="1" applyAlignment="1">
      <alignment vertical="top"/>
    </xf>
    <xf numFmtId="0" fontId="2" fillId="0" borderId="6" xfId="0" applyFont="1" applyBorder="1" applyAlignment="1">
      <alignment vertical="top"/>
    </xf>
    <xf numFmtId="0" fontId="2" fillId="0" borderId="4" xfId="0" applyFont="1" applyBorder="1" applyAlignment="1">
      <alignment vertical="top"/>
    </xf>
    <xf numFmtId="172" fontId="2" fillId="0" borderId="4" xfId="0" applyNumberFormat="1" applyFont="1" applyFill="1" applyBorder="1" applyAlignment="1">
      <alignment/>
    </xf>
    <xf numFmtId="0" fontId="3" fillId="0" borderId="7" xfId="0" applyFont="1" applyBorder="1" applyAlignment="1">
      <alignment vertical="top"/>
    </xf>
    <xf numFmtId="0" fontId="2" fillId="0" borderId="9" xfId="0" applyFont="1" applyBorder="1" applyAlignment="1">
      <alignment horizontal="right" vertical="top"/>
    </xf>
    <xf numFmtId="0" fontId="2" fillId="0" borderId="8" xfId="0" applyFont="1" applyBorder="1" applyAlignment="1">
      <alignment horizontal="right" vertical="top"/>
    </xf>
    <xf numFmtId="172" fontId="2" fillId="0" borderId="8" xfId="0" applyNumberFormat="1" applyFont="1" applyFill="1" applyBorder="1" applyAlignment="1">
      <alignment/>
    </xf>
    <xf numFmtId="2" fontId="2" fillId="0" borderId="0" xfId="0" applyNumberFormat="1" applyFont="1" applyAlignment="1">
      <alignment/>
    </xf>
    <xf numFmtId="0" fontId="2" fillId="2" borderId="19" xfId="0" applyFont="1" applyFill="1" applyBorder="1" applyAlignment="1">
      <alignment/>
    </xf>
    <xf numFmtId="0" fontId="2" fillId="2" borderId="55" xfId="0" applyFont="1" applyFill="1" applyBorder="1" applyAlignment="1">
      <alignment/>
    </xf>
    <xf numFmtId="0" fontId="2" fillId="2" borderId="21" xfId="0" applyFont="1" applyFill="1" applyBorder="1" applyAlignment="1">
      <alignment/>
    </xf>
    <xf numFmtId="0" fontId="2" fillId="2" borderId="56" xfId="0" applyFont="1" applyFill="1" applyBorder="1" applyAlignment="1">
      <alignment/>
    </xf>
    <xf numFmtId="0" fontId="3" fillId="2" borderId="29" xfId="0" applyFont="1" applyFill="1" applyBorder="1" applyAlignment="1">
      <alignment horizontal="center" vertical="top"/>
    </xf>
    <xf numFmtId="0" fontId="3" fillId="2" borderId="57" xfId="0" applyFont="1" applyFill="1" applyBorder="1" applyAlignment="1">
      <alignment horizontal="center" vertical="top"/>
    </xf>
    <xf numFmtId="0" fontId="3" fillId="2" borderId="31" xfId="0" applyFont="1" applyFill="1" applyBorder="1" applyAlignment="1">
      <alignment horizontal="center" vertical="top"/>
    </xf>
    <xf numFmtId="0" fontId="3" fillId="0" borderId="29" xfId="0" applyFont="1" applyBorder="1" applyAlignment="1">
      <alignment vertical="top"/>
    </xf>
    <xf numFmtId="0" fontId="2" fillId="0" borderId="57" xfId="0" applyFont="1" applyBorder="1" applyAlignment="1">
      <alignment vertical="top"/>
    </xf>
    <xf numFmtId="0" fontId="2" fillId="0" borderId="31" xfId="0" applyFont="1" applyBorder="1" applyAlignment="1">
      <alignment vertical="top"/>
    </xf>
    <xf numFmtId="0" fontId="2" fillId="0" borderId="4" xfId="0" applyFont="1" applyFill="1" applyBorder="1" applyAlignment="1">
      <alignment/>
    </xf>
    <xf numFmtId="0" fontId="2" fillId="0" borderId="30" xfId="0" applyFont="1" applyBorder="1" applyAlignment="1">
      <alignment vertical="top"/>
    </xf>
    <xf numFmtId="0" fontId="2" fillId="0" borderId="9" xfId="0" applyFont="1" applyBorder="1" applyAlignment="1">
      <alignment vertical="top"/>
    </xf>
    <xf numFmtId="0" fontId="2" fillId="0" borderId="8" xfId="0" applyFont="1" applyBorder="1" applyAlignment="1">
      <alignment vertical="top"/>
    </xf>
    <xf numFmtId="0" fontId="2" fillId="0" borderId="8" xfId="0" applyFont="1" applyFill="1" applyBorder="1" applyAlignment="1">
      <alignment/>
    </xf>
    <xf numFmtId="0" fontId="2" fillId="0" borderId="0" xfId="0" applyFont="1" applyBorder="1" applyAlignment="1">
      <alignment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2" fillId="2" borderId="4" xfId="0" applyFont="1" applyFill="1" applyBorder="1" applyAlignment="1">
      <alignment horizontal="center"/>
    </xf>
    <xf numFmtId="0" fontId="2" fillId="0" borderId="0" xfId="0" applyFont="1" applyFill="1" applyBorder="1" applyAlignment="1">
      <alignment horizontal="center"/>
    </xf>
    <xf numFmtId="2" fontId="0" fillId="0" borderId="0" xfId="0" applyNumberFormat="1" applyAlignment="1">
      <alignment/>
    </xf>
    <xf numFmtId="0" fontId="5" fillId="0" borderId="3" xfId="0" applyFont="1" applyBorder="1" applyAlignment="1">
      <alignment vertical="top"/>
    </xf>
    <xf numFmtId="0" fontId="0" fillId="0" borderId="6" xfId="0" applyBorder="1" applyAlignment="1">
      <alignment vertical="top"/>
    </xf>
    <xf numFmtId="0" fontId="0" fillId="0" borderId="4" xfId="0" applyBorder="1" applyAlignment="1">
      <alignment vertical="top"/>
    </xf>
    <xf numFmtId="0" fontId="5" fillId="0" borderId="7" xfId="0" applyFont="1" applyBorder="1" applyAlignment="1">
      <alignment vertical="top"/>
    </xf>
    <xf numFmtId="0" fontId="0" fillId="0" borderId="9" xfId="0" applyBorder="1" applyAlignment="1">
      <alignment horizontal="right" vertical="top"/>
    </xf>
    <xf numFmtId="0" fontId="0" fillId="0" borderId="9" xfId="0" applyBorder="1" applyAlignment="1">
      <alignment vertical="top"/>
    </xf>
    <xf numFmtId="0" fontId="0" fillId="0" borderId="8" xfId="0" applyBorder="1" applyAlignment="1">
      <alignment vertical="top"/>
    </xf>
    <xf numFmtId="0" fontId="0" fillId="2" borderId="19" xfId="0" applyFill="1" applyBorder="1" applyAlignment="1">
      <alignment/>
    </xf>
    <xf numFmtId="0" fontId="0" fillId="2" borderId="55" xfId="0" applyFill="1" applyBorder="1" applyAlignment="1">
      <alignment/>
    </xf>
    <xf numFmtId="0" fontId="0" fillId="2" borderId="21" xfId="0" applyFill="1" applyBorder="1" applyAlignment="1">
      <alignment/>
    </xf>
    <xf numFmtId="0" fontId="0" fillId="2" borderId="56" xfId="0" applyFill="1" applyBorder="1" applyAlignment="1">
      <alignment/>
    </xf>
    <xf numFmtId="0" fontId="5" fillId="2" borderId="29" xfId="0" applyFont="1" applyFill="1" applyBorder="1" applyAlignment="1">
      <alignment vertical="top"/>
    </xf>
    <xf numFmtId="0" fontId="5" fillId="2" borderId="57" xfId="0" applyFont="1" applyFill="1" applyBorder="1" applyAlignment="1">
      <alignment vertical="top"/>
    </xf>
    <xf numFmtId="0" fontId="5" fillId="2" borderId="31" xfId="0" applyFont="1" applyFill="1" applyBorder="1" applyAlignment="1">
      <alignment vertical="top"/>
    </xf>
    <xf numFmtId="0" fontId="5" fillId="0" borderId="29" xfId="0" applyFont="1" applyBorder="1" applyAlignment="1">
      <alignment vertical="top"/>
    </xf>
    <xf numFmtId="0" fontId="0" fillId="0" borderId="57" xfId="0" applyBorder="1" applyAlignment="1">
      <alignment vertical="top"/>
    </xf>
    <xf numFmtId="0" fontId="0" fillId="0" borderId="31" xfId="0" applyBorder="1" applyAlignment="1">
      <alignment vertical="top"/>
    </xf>
    <xf numFmtId="0" fontId="0" fillId="0" borderId="30" xfId="0" applyBorder="1" applyAlignment="1">
      <alignment vertical="top"/>
    </xf>
    <xf numFmtId="0" fontId="0" fillId="0" borderId="0" xfId="0" applyBorder="1" applyAlignment="1">
      <alignment vertical="top"/>
    </xf>
    <xf numFmtId="0" fontId="0" fillId="0" borderId="0" xfId="0" applyFill="1" applyAlignment="1">
      <alignment/>
    </xf>
    <xf numFmtId="0" fontId="22" fillId="0" borderId="0" xfId="0" applyFont="1" applyFill="1" applyBorder="1" applyAlignment="1">
      <alignment horizontal="left" vertical="center" indent="1"/>
    </xf>
    <xf numFmtId="0" fontId="22" fillId="0" borderId="0" xfId="0" applyFont="1" applyBorder="1" applyAlignment="1">
      <alignment horizontal="left" vertical="center" indent="1"/>
    </xf>
    <xf numFmtId="49" fontId="0" fillId="0" borderId="0" xfId="0" applyNumberFormat="1" applyAlignment="1">
      <alignment/>
    </xf>
    <xf numFmtId="49" fontId="21" fillId="0" borderId="53" xfId="20" applyNumberFormat="1" applyFont="1" applyFill="1" applyBorder="1" applyAlignment="1">
      <alignment horizontal="left" wrapText="1"/>
      <protection/>
    </xf>
    <xf numFmtId="2" fontId="19" fillId="6" borderId="52" xfId="20" applyNumberFormat="1" applyFont="1" applyFill="1" applyBorder="1" applyAlignment="1">
      <alignment horizontal="center"/>
      <protection/>
    </xf>
    <xf numFmtId="2" fontId="21" fillId="0" borderId="53" xfId="20" applyNumberFormat="1" applyFont="1" applyFill="1" applyBorder="1" applyAlignment="1">
      <alignment horizontal="left" wrapText="1"/>
      <protection/>
    </xf>
    <xf numFmtId="2" fontId="19" fillId="6" borderId="52" xfId="20" applyNumberFormat="1" applyFont="1" applyFill="1" applyBorder="1" applyAlignment="1">
      <alignment horizontal="right"/>
      <protection/>
    </xf>
    <xf numFmtId="2" fontId="21" fillId="0" borderId="53" xfId="20" applyNumberFormat="1" applyFont="1" applyFill="1" applyBorder="1" applyAlignment="1">
      <alignment horizontal="right" wrapText="1"/>
      <protection/>
    </xf>
    <xf numFmtId="2" fontId="0" fillId="0" borderId="0" xfId="0" applyNumberFormat="1" applyAlignment="1">
      <alignment horizontal="right"/>
    </xf>
    <xf numFmtId="2" fontId="19" fillId="6" borderId="52" xfId="20" applyNumberFormat="1" applyFont="1" applyFill="1" applyBorder="1" applyAlignment="1">
      <alignment/>
      <protection/>
    </xf>
    <xf numFmtId="2" fontId="21" fillId="0" borderId="53" xfId="20" applyNumberFormat="1" applyFont="1" applyFill="1" applyBorder="1" applyAlignment="1">
      <alignment wrapText="1"/>
      <protection/>
    </xf>
    <xf numFmtId="2" fontId="0" fillId="0" borderId="0" xfId="0" applyNumberFormat="1" applyAlignment="1">
      <alignment/>
    </xf>
    <xf numFmtId="1" fontId="0" fillId="0" borderId="0" xfId="0" applyNumberFormat="1" applyAlignment="1">
      <alignment horizontal="center"/>
    </xf>
    <xf numFmtId="2" fontId="0" fillId="0" borderId="0" xfId="0" applyNumberFormat="1" applyFill="1" applyAlignment="1">
      <alignment/>
    </xf>
    <xf numFmtId="0" fontId="2" fillId="0" borderId="34" xfId="0" applyFont="1" applyBorder="1" applyAlignment="1">
      <alignment horizontal="right"/>
    </xf>
    <xf numFmtId="0" fontId="2" fillId="0" borderId="0" xfId="0" applyFont="1" applyAlignment="1">
      <alignment horizontal="center" wrapText="1"/>
    </xf>
    <xf numFmtId="0" fontId="3" fillId="0" borderId="0" xfId="0" applyFont="1" applyAlignment="1">
      <alignment horizontal="left"/>
    </xf>
    <xf numFmtId="0" fontId="0" fillId="0" borderId="0" xfId="0" applyAlignment="1">
      <alignment horizontal="center" wrapText="1"/>
    </xf>
    <xf numFmtId="176" fontId="2" fillId="0" borderId="0" xfId="0" applyNumberFormat="1" applyFont="1" applyAlignment="1">
      <alignment/>
    </xf>
    <xf numFmtId="0" fontId="0" fillId="0" borderId="0" xfId="0" applyAlignment="1">
      <alignment wrapText="1"/>
    </xf>
    <xf numFmtId="176" fontId="0" fillId="0" borderId="0" xfId="0" applyNumberFormat="1" applyAlignment="1">
      <alignment/>
    </xf>
    <xf numFmtId="172" fontId="0" fillId="6" borderId="0" xfId="0" applyNumberFormat="1" applyFill="1" applyAlignment="1">
      <alignment/>
    </xf>
    <xf numFmtId="0" fontId="0" fillId="2" borderId="4" xfId="0" applyFill="1" applyBorder="1" applyAlignment="1">
      <alignment horizontal="center"/>
    </xf>
    <xf numFmtId="0" fontId="2" fillId="0" borderId="0" xfId="0" applyFont="1" applyAlignment="1">
      <alignment horizontal="left"/>
    </xf>
    <xf numFmtId="2" fontId="2" fillId="0" borderId="0" xfId="0" applyNumberFormat="1" applyFont="1" applyAlignment="1">
      <alignment horizontal="right"/>
    </xf>
    <xf numFmtId="0" fontId="6" fillId="0" borderId="1" xfId="0" applyFont="1" applyBorder="1" applyAlignment="1">
      <alignment horizontal="center"/>
    </xf>
    <xf numFmtId="0" fontId="6" fillId="0" borderId="14" xfId="0" applyFont="1" applyBorder="1" applyAlignment="1">
      <alignment horizontal="center" wrapText="1"/>
    </xf>
    <xf numFmtId="0" fontId="6" fillId="0" borderId="2" xfId="0" applyFont="1" applyBorder="1" applyAlignment="1">
      <alignment horizontal="center"/>
    </xf>
    <xf numFmtId="0" fontId="27" fillId="0" borderId="3" xfId="0" applyFont="1" applyBorder="1" applyAlignment="1">
      <alignment/>
    </xf>
    <xf numFmtId="0" fontId="27" fillId="0" borderId="6" xfId="0" applyFont="1" applyBorder="1" applyAlignment="1">
      <alignment wrapText="1"/>
    </xf>
    <xf numFmtId="0" fontId="27" fillId="0" borderId="6" xfId="0" applyFont="1" applyBorder="1" applyAlignment="1">
      <alignment/>
    </xf>
    <xf numFmtId="0" fontId="27" fillId="0" borderId="4" xfId="0" applyFont="1" applyBorder="1" applyAlignment="1">
      <alignment/>
    </xf>
    <xf numFmtId="0" fontId="27" fillId="0" borderId="6" xfId="0" applyFont="1" applyBorder="1" applyAlignment="1">
      <alignment horizontal="right"/>
    </xf>
    <xf numFmtId="0" fontId="27" fillId="0" borderId="8" xfId="0" applyFont="1" applyBorder="1" applyAlignment="1">
      <alignment/>
    </xf>
    <xf numFmtId="2" fontId="27" fillId="0" borderId="6" xfId="0" applyNumberFormat="1" applyFont="1" applyBorder="1" applyAlignment="1">
      <alignment/>
    </xf>
    <xf numFmtId="0" fontId="27" fillId="0" borderId="1" xfId="0" applyFont="1" applyBorder="1" applyAlignment="1">
      <alignment horizontal="center"/>
    </xf>
    <xf numFmtId="0" fontId="27" fillId="0" borderId="14" xfId="0" applyFont="1" applyBorder="1" applyAlignment="1">
      <alignment horizontal="center"/>
    </xf>
    <xf numFmtId="0" fontId="27" fillId="0" borderId="14" xfId="0" applyFont="1" applyBorder="1" applyAlignment="1">
      <alignment horizontal="center" wrapText="1"/>
    </xf>
    <xf numFmtId="0" fontId="27" fillId="0" borderId="2" xfId="0" applyFont="1" applyBorder="1" applyAlignment="1">
      <alignment horizontal="center" wrapText="1"/>
    </xf>
    <xf numFmtId="2" fontId="27" fillId="0" borderId="4" xfId="0" applyNumberFormat="1" applyFont="1" applyBorder="1" applyAlignment="1">
      <alignment/>
    </xf>
    <xf numFmtId="0" fontId="27" fillId="0" borderId="9" xfId="0" applyFont="1" applyBorder="1" applyAlignment="1">
      <alignment/>
    </xf>
    <xf numFmtId="2" fontId="27" fillId="0" borderId="9" xfId="0" applyNumberFormat="1" applyFont="1" applyBorder="1" applyAlignment="1">
      <alignment/>
    </xf>
    <xf numFmtId="2" fontId="27" fillId="0" borderId="8" xfId="0" applyNumberFormat="1" applyFont="1" applyBorder="1" applyAlignment="1">
      <alignment/>
    </xf>
    <xf numFmtId="0" fontId="0" fillId="10" borderId="17" xfId="0" applyFill="1" applyBorder="1" applyAlignment="1">
      <alignment horizontal="center"/>
    </xf>
    <xf numFmtId="0" fontId="0" fillId="10" borderId="28" xfId="0" applyFill="1" applyBorder="1" applyAlignment="1">
      <alignment horizontal="center"/>
    </xf>
    <xf numFmtId="0" fontId="2" fillId="0" borderId="11" xfId="0" applyFont="1" applyBorder="1" applyAlignment="1">
      <alignment horizontal="right"/>
    </xf>
    <xf numFmtId="0" fontId="2" fillId="0" borderId="27" xfId="0" applyFont="1" applyBorder="1" applyAlignment="1">
      <alignment horizontal="right"/>
    </xf>
    <xf numFmtId="0" fontId="2" fillId="0" borderId="17" xfId="0" applyFont="1" applyBorder="1" applyAlignment="1">
      <alignment horizontal="right"/>
    </xf>
    <xf numFmtId="0" fontId="0" fillId="0" borderId="28" xfId="0" applyBorder="1" applyAlignment="1">
      <alignment horizontal="right"/>
    </xf>
    <xf numFmtId="0" fontId="0" fillId="0" borderId="54" xfId="0" applyBorder="1" applyAlignment="1">
      <alignment horizontal="center"/>
    </xf>
    <xf numFmtId="0" fontId="0" fillId="0" borderId="13" xfId="0" applyBorder="1" applyAlignment="1">
      <alignment horizontal="center"/>
    </xf>
    <xf numFmtId="0" fontId="0" fillId="0" borderId="58" xfId="0" applyBorder="1" applyAlignment="1">
      <alignment horizontal="center"/>
    </xf>
    <xf numFmtId="0" fontId="0" fillId="0" borderId="55" xfId="0" applyBorder="1" applyAlignment="1">
      <alignment horizontal="center"/>
    </xf>
    <xf numFmtId="0" fontId="0" fillId="0" borderId="21" xfId="0" applyBorder="1" applyAlignment="1">
      <alignment horizontal="center"/>
    </xf>
    <xf numFmtId="0" fontId="0" fillId="10" borderId="11" xfId="0" applyFill="1" applyBorder="1" applyAlignment="1">
      <alignment horizontal="center"/>
    </xf>
    <xf numFmtId="0" fontId="0" fillId="10" borderId="27"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3" fillId="2" borderId="11"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2" borderId="41" xfId="0" applyFont="1" applyFill="1" applyBorder="1" applyAlignment="1">
      <alignment horizontal="center"/>
    </xf>
    <xf numFmtId="0" fontId="3" fillId="2" borderId="10" xfId="0" applyFont="1" applyFill="1" applyBorder="1" applyAlignment="1">
      <alignment horizontal="center"/>
    </xf>
    <xf numFmtId="0" fontId="27" fillId="0" borderId="3" xfId="0" applyFont="1" applyBorder="1" applyAlignment="1">
      <alignment/>
    </xf>
    <xf numFmtId="0" fontId="27" fillId="0" borderId="6" xfId="0" applyFont="1" applyBorder="1" applyAlignment="1">
      <alignment horizontal="right"/>
    </xf>
    <xf numFmtId="0" fontId="27" fillId="0" borderId="6" xfId="0" applyFont="1" applyBorder="1" applyAlignment="1">
      <alignment/>
    </xf>
    <xf numFmtId="0" fontId="27" fillId="0" borderId="6" xfId="0" applyFont="1" applyBorder="1" applyAlignment="1">
      <alignment horizontal="right" wrapText="1"/>
    </xf>
    <xf numFmtId="0" fontId="27" fillId="0" borderId="7" xfId="0" applyFont="1" applyBorder="1" applyAlignment="1">
      <alignment/>
    </xf>
    <xf numFmtId="0" fontId="27" fillId="0" borderId="9" xfId="0" applyFont="1" applyBorder="1" applyAlignment="1">
      <alignment horizontal="right"/>
    </xf>
    <xf numFmtId="0" fontId="27" fillId="0" borderId="9" xfId="0" applyFont="1" applyBorder="1" applyAlignment="1">
      <alignment/>
    </xf>
    <xf numFmtId="0" fontId="27" fillId="0" borderId="3" xfId="0" applyFont="1" applyBorder="1" applyAlignment="1">
      <alignment wrapText="1"/>
    </xf>
    <xf numFmtId="0" fontId="27" fillId="0" borderId="7" xfId="0" applyFont="1" applyBorder="1" applyAlignment="1">
      <alignment wrapText="1"/>
    </xf>
    <xf numFmtId="0" fontId="0" fillId="0" borderId="0" xfId="0" applyAlignment="1">
      <alignment wrapText="1"/>
    </xf>
    <xf numFmtId="0" fontId="3" fillId="2" borderId="17" xfId="0" applyFont="1" applyFill="1" applyBorder="1" applyAlignment="1">
      <alignment horizontal="center"/>
    </xf>
    <xf numFmtId="0" fontId="0" fillId="2" borderId="6" xfId="0" applyFill="1" applyBorder="1" applyAlignment="1">
      <alignment/>
    </xf>
    <xf numFmtId="0" fontId="0" fillId="2" borderId="4" xfId="0" applyFill="1" applyBorder="1" applyAlignment="1">
      <alignment/>
    </xf>
    <xf numFmtId="0" fontId="3" fillId="2" borderId="1" xfId="0" applyFont="1" applyFill="1" applyBorder="1" applyAlignment="1">
      <alignment horizontal="center"/>
    </xf>
    <xf numFmtId="0" fontId="0" fillId="2" borderId="14" xfId="0" applyFill="1" applyBorder="1" applyAlignment="1">
      <alignment/>
    </xf>
    <xf numFmtId="0" fontId="0" fillId="2" borderId="2" xfId="0" applyFill="1" applyBorder="1" applyAlignment="1">
      <alignment/>
    </xf>
    <xf numFmtId="0" fontId="3" fillId="0" borderId="10" xfId="0" applyFont="1" applyBorder="1" applyAlignment="1">
      <alignment wrapText="1"/>
    </xf>
    <xf numFmtId="0" fontId="0" fillId="0" borderId="11" xfId="0" applyBorder="1" applyAlignment="1">
      <alignment wrapText="1"/>
    </xf>
    <xf numFmtId="0" fontId="3" fillId="2" borderId="43" xfId="0" applyFont="1" applyFill="1" applyBorder="1" applyAlignment="1">
      <alignment horizontal="center"/>
    </xf>
    <xf numFmtId="0" fontId="3" fillId="2" borderId="3" xfId="0" applyFont="1" applyFill="1" applyBorder="1" applyAlignment="1">
      <alignment horizontal="center"/>
    </xf>
    <xf numFmtId="0" fontId="3" fillId="2" borderId="40" xfId="0" applyFont="1" applyFill="1" applyBorder="1" applyAlignment="1">
      <alignment horizontal="center"/>
    </xf>
    <xf numFmtId="0" fontId="0" fillId="2" borderId="41" xfId="0" applyFill="1" applyBorder="1" applyAlignment="1">
      <alignment horizontal="center"/>
    </xf>
    <xf numFmtId="0" fontId="0" fillId="0" borderId="41" xfId="0" applyBorder="1" applyAlignment="1">
      <alignment/>
    </xf>
    <xf numFmtId="0" fontId="0" fillId="0" borderId="42" xfId="0" applyBorder="1" applyAlignment="1">
      <alignment/>
    </xf>
    <xf numFmtId="0" fontId="3" fillId="2" borderId="5" xfId="0" applyFont="1" applyFill="1" applyBorder="1" applyAlignment="1">
      <alignment horizontal="center"/>
    </xf>
    <xf numFmtId="0" fontId="3" fillId="2" borderId="27" xfId="0" applyFont="1" applyFill="1" applyBorder="1" applyAlignment="1">
      <alignment horizontal="center"/>
    </xf>
    <xf numFmtId="0" fontId="0" fillId="0" borderId="27" xfId="0" applyBorder="1" applyAlignment="1">
      <alignment/>
    </xf>
    <xf numFmtId="0" fontId="0" fillId="0" borderId="28" xfId="0" applyBorder="1" applyAlignment="1">
      <alignment/>
    </xf>
    <xf numFmtId="0" fontId="3" fillId="2" borderId="6" xfId="0" applyFont="1" applyFill="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12" xfId="0" applyFont="1" applyBorder="1" applyAlignment="1">
      <alignment horizontal="right"/>
    </xf>
    <xf numFmtId="0" fontId="2" fillId="0" borderId="38" xfId="0" applyFont="1" applyBorder="1" applyAlignment="1">
      <alignment horizontal="right"/>
    </xf>
    <xf numFmtId="0" fontId="2" fillId="0" borderId="18" xfId="0" applyFont="1" applyBorder="1" applyAlignment="1">
      <alignment horizontal="right"/>
    </xf>
    <xf numFmtId="0" fontId="0" fillId="0" borderId="45" xfId="0" applyBorder="1" applyAlignment="1">
      <alignment horizontal="right"/>
    </xf>
    <xf numFmtId="0" fontId="3" fillId="2" borderId="14" xfId="0" applyFont="1" applyFill="1"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2" fillId="2" borderId="14" xfId="0" applyFont="1" applyFill="1" applyBorder="1" applyAlignment="1">
      <alignment horizontal="center"/>
    </xf>
    <xf numFmtId="0" fontId="2" fillId="2" borderId="2" xfId="0" applyFont="1" applyFill="1" applyBorder="1" applyAlignment="1">
      <alignment horizontal="center"/>
    </xf>
    <xf numFmtId="0" fontId="3" fillId="2" borderId="4" xfId="0" applyFont="1" applyFill="1" applyBorder="1" applyAlignment="1">
      <alignment horizontal="center"/>
    </xf>
    <xf numFmtId="0" fontId="0" fillId="0" borderId="2" xfId="0" applyBorder="1" applyAlignment="1">
      <alignment/>
    </xf>
    <xf numFmtId="0" fontId="0" fillId="0" borderId="4" xfId="0" applyBorder="1" applyAlignment="1">
      <alignment/>
    </xf>
    <xf numFmtId="0" fontId="12" fillId="0" borderId="27" xfId="0" applyFont="1" applyBorder="1" applyAlignment="1">
      <alignment horizontal="center" wrapText="1"/>
    </xf>
    <xf numFmtId="0" fontId="0" fillId="0" borderId="27" xfId="0" applyBorder="1" applyAlignment="1">
      <alignment wrapText="1"/>
    </xf>
    <xf numFmtId="0" fontId="0" fillId="0" borderId="28" xfId="0"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right" wrapText="1"/>
    </xf>
    <xf numFmtId="0" fontId="2" fillId="0" borderId="4" xfId="0" applyFont="1" applyBorder="1" applyAlignment="1">
      <alignment horizontal="right" wrapText="1"/>
    </xf>
    <xf numFmtId="0" fontId="2" fillId="0" borderId="7" xfId="0" applyFont="1" applyBorder="1" applyAlignment="1">
      <alignment wrapText="1"/>
    </xf>
    <xf numFmtId="0" fontId="2" fillId="0" borderId="8" xfId="0" applyFont="1" applyBorder="1" applyAlignment="1">
      <alignment horizontal="right" wrapText="1"/>
    </xf>
    <xf numFmtId="0" fontId="13" fillId="2" borderId="6" xfId="0" applyFont="1" applyFill="1" applyBorder="1" applyAlignment="1">
      <alignment horizontal="center" vertical="center"/>
    </xf>
    <xf numFmtId="0" fontId="13" fillId="2" borderId="3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7" xfId="0" applyFont="1" applyFill="1" applyBorder="1" applyAlignment="1">
      <alignment horizontal="center"/>
    </xf>
    <xf numFmtId="0" fontId="13" fillId="2" borderId="17" xfId="0" applyFont="1" applyFill="1" applyBorder="1" applyAlignment="1">
      <alignment horizontal="center"/>
    </xf>
    <xf numFmtId="0" fontId="13" fillId="2" borderId="30"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25" xfId="0" applyFont="1" applyFill="1" applyBorder="1" applyAlignment="1">
      <alignment horizontal="center" vertical="center"/>
    </xf>
    <xf numFmtId="0" fontId="2" fillId="2" borderId="6" xfId="0" applyFont="1" applyFill="1" applyBorder="1" applyAlignment="1">
      <alignment horizontal="center"/>
    </xf>
    <xf numFmtId="0" fontId="0" fillId="0" borderId="6" xfId="0" applyBorder="1" applyAlignment="1">
      <alignment/>
    </xf>
    <xf numFmtId="0" fontId="0" fillId="0" borderId="14" xfId="0" applyBorder="1" applyAlignment="1">
      <alignment/>
    </xf>
    <xf numFmtId="0" fontId="0" fillId="2" borderId="27" xfId="0" applyFill="1" applyBorder="1" applyAlignment="1">
      <alignment horizontal="center"/>
    </xf>
    <xf numFmtId="0" fontId="0" fillId="2" borderId="28" xfId="0" applyFill="1" applyBorder="1" applyAlignment="1">
      <alignment horizontal="center"/>
    </xf>
    <xf numFmtId="0" fontId="3" fillId="2" borderId="1" xfId="0" applyFont="1" applyFill="1" applyBorder="1" applyAlignment="1">
      <alignment wrapText="1"/>
    </xf>
    <xf numFmtId="0" fontId="0" fillId="0" borderId="3" xfId="0" applyBorder="1" applyAlignment="1">
      <alignment wrapText="1"/>
    </xf>
    <xf numFmtId="0" fontId="3" fillId="2" borderId="28" xfId="0" applyFont="1" applyFill="1" applyBorder="1" applyAlignment="1">
      <alignment horizontal="center"/>
    </xf>
    <xf numFmtId="0" fontId="3" fillId="2" borderId="19" xfId="0" applyFont="1" applyFill="1" applyBorder="1" applyAlignment="1">
      <alignment wrapText="1"/>
    </xf>
    <xf numFmtId="0" fontId="3" fillId="2" borderId="56" xfId="0" applyFont="1" applyFill="1" applyBorder="1" applyAlignment="1">
      <alignment wrapText="1"/>
    </xf>
    <xf numFmtId="0" fontId="3" fillId="2" borderId="15" xfId="0" applyFont="1" applyFill="1" applyBorder="1" applyAlignment="1">
      <alignment wrapText="1"/>
    </xf>
    <xf numFmtId="0" fontId="3" fillId="2" borderId="42" xfId="0" applyFont="1" applyFill="1" applyBorder="1" applyAlignment="1">
      <alignment horizontal="center"/>
    </xf>
    <xf numFmtId="0" fontId="0" fillId="2" borderId="14" xfId="0" applyFill="1" applyBorder="1" applyAlignment="1">
      <alignment horizontal="center"/>
    </xf>
    <xf numFmtId="0" fontId="2" fillId="0" borderId="14" xfId="0" applyFont="1" applyBorder="1" applyAlignment="1">
      <alignment/>
    </xf>
    <xf numFmtId="0" fontId="2" fillId="0" borderId="2" xfId="0" applyFont="1" applyBorder="1" applyAlignment="1">
      <alignment/>
    </xf>
    <xf numFmtId="0" fontId="3" fillId="2" borderId="6" xfId="0" applyFont="1" applyFill="1" applyBorder="1" applyAlignment="1">
      <alignment horizontal="center" vertical="top" wrapText="1"/>
    </xf>
    <xf numFmtId="0" fontId="2" fillId="2" borderId="6" xfId="0" applyFont="1" applyFill="1" applyBorder="1" applyAlignment="1">
      <alignment horizontal="center" wrapText="1"/>
    </xf>
    <xf numFmtId="0" fontId="3" fillId="2" borderId="4" xfId="0" applyFont="1" applyFill="1" applyBorder="1" applyAlignment="1">
      <alignment horizontal="center" vertical="top" wrapText="1"/>
    </xf>
    <xf numFmtId="0" fontId="2" fillId="2" borderId="4" xfId="0" applyFont="1" applyFill="1" applyBorder="1" applyAlignment="1">
      <alignment horizontal="center" wrapText="1"/>
    </xf>
    <xf numFmtId="0" fontId="2" fillId="0" borderId="6" xfId="0" applyFont="1" applyBorder="1" applyAlignment="1">
      <alignment/>
    </xf>
    <xf numFmtId="0" fontId="2" fillId="0" borderId="4" xfId="0" applyFont="1" applyBorder="1" applyAlignment="1">
      <alignment/>
    </xf>
    <xf numFmtId="0" fontId="3" fillId="2" borderId="59" xfId="0" applyFont="1" applyFill="1" applyBorder="1" applyAlignment="1">
      <alignment horizontal="center" wrapText="1"/>
    </xf>
    <xf numFmtId="0" fontId="3" fillId="2" borderId="60" xfId="0" applyFont="1" applyFill="1" applyBorder="1" applyAlignment="1">
      <alignment horizontal="center" wrapText="1"/>
    </xf>
    <xf numFmtId="0" fontId="3" fillId="2" borderId="2" xfId="0" applyFont="1" applyFill="1" applyBorder="1" applyAlignment="1">
      <alignment horizontal="center" wrapText="1"/>
    </xf>
    <xf numFmtId="0" fontId="2" fillId="0" borderId="4" xfId="0" applyFont="1" applyBorder="1" applyAlignment="1">
      <alignment wrapText="1"/>
    </xf>
    <xf numFmtId="0" fontId="3" fillId="2" borderId="1" xfId="0" applyFont="1" applyFill="1" applyBorder="1" applyAlignment="1">
      <alignment horizontal="center" wrapText="1"/>
    </xf>
    <xf numFmtId="0" fontId="2" fillId="0" borderId="14" xfId="0" applyFont="1" applyBorder="1" applyAlignment="1">
      <alignment wrapText="1"/>
    </xf>
    <xf numFmtId="0" fontId="2" fillId="0" borderId="2" xfId="0" applyFont="1" applyBorder="1" applyAlignment="1">
      <alignment wrapText="1"/>
    </xf>
    <xf numFmtId="0" fontId="3" fillId="2" borderId="3" xfId="0" applyFont="1" applyFill="1" applyBorder="1" applyAlignment="1">
      <alignment horizontal="center" wrapText="1"/>
    </xf>
    <xf numFmtId="0" fontId="2" fillId="0" borderId="6" xfId="0" applyFont="1" applyBorder="1" applyAlignment="1">
      <alignment wrapText="1"/>
    </xf>
    <xf numFmtId="0" fontId="5" fillId="2" borderId="6" xfId="0" applyFont="1" applyFill="1" applyBorder="1" applyAlignment="1">
      <alignment vertical="top" wrapText="1"/>
    </xf>
    <xf numFmtId="0" fontId="0" fillId="2" borderId="6" xfId="0" applyFill="1" applyBorder="1" applyAlignment="1">
      <alignment wrapText="1"/>
    </xf>
    <xf numFmtId="0" fontId="5" fillId="2" borderId="4" xfId="0" applyFont="1" applyFill="1" applyBorder="1" applyAlignment="1">
      <alignment vertical="top" wrapText="1"/>
    </xf>
    <xf numFmtId="0" fontId="0" fillId="2" borderId="4" xfId="0" applyFill="1" applyBorder="1" applyAlignment="1">
      <alignment wrapText="1"/>
    </xf>
    <xf numFmtId="0" fontId="5" fillId="2" borderId="30" xfId="0" applyFont="1" applyFill="1" applyBorder="1" applyAlignment="1">
      <alignment vertical="top" wrapText="1"/>
    </xf>
    <xf numFmtId="0" fontId="0" fillId="2" borderId="25" xfId="0" applyFill="1" applyBorder="1" applyAlignment="1">
      <alignment wrapText="1"/>
    </xf>
    <xf numFmtId="0" fontId="5" fillId="2" borderId="31" xfId="0" applyFont="1" applyFill="1" applyBorder="1" applyAlignment="1">
      <alignment vertical="top" wrapText="1"/>
    </xf>
    <xf numFmtId="0" fontId="0" fillId="2" borderId="26" xfId="0" applyFill="1" applyBorder="1" applyAlignment="1">
      <alignment wrapText="1"/>
    </xf>
    <xf numFmtId="0" fontId="5" fillId="2" borderId="59" xfId="0" applyFont="1" applyFill="1" applyBorder="1" applyAlignment="1">
      <alignment horizontal="center" wrapText="1"/>
    </xf>
    <xf numFmtId="0" fontId="5" fillId="2" borderId="6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Hyperlink" xfId="19"/>
    <cellStyle name="Navadno_Lis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675"/>
          <c:w val="0.77775"/>
          <c:h val="0.92575"/>
        </c:manualLayout>
      </c:layout>
      <c:barChart>
        <c:barDir val="bar"/>
        <c:grouping val="clustered"/>
        <c:varyColors val="0"/>
        <c:ser>
          <c:idx val="0"/>
          <c:order val="0"/>
          <c:tx>
            <c:strRef>
              <c:f>LatestYearSummary!$C$1</c:f>
              <c:strCache>
                <c:ptCount val="1"/>
                <c:pt idx="0">
                  <c:v>TOTAL RIVER LENGTH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LatestYearSummary!$C$2:$C$21</c:f>
              <c:numCache>
                <c:ptCount val="20"/>
                <c:pt idx="0">
                  <c:v>240000</c:v>
                </c:pt>
                <c:pt idx="1">
                  <c:v>70000</c:v>
                </c:pt>
                <c:pt idx="2">
                  <c:v>37000</c:v>
                </c:pt>
                <c:pt idx="3">
                  <c:v>33700</c:v>
                </c:pt>
                <c:pt idx="4">
                  <c:v>14945</c:v>
                </c:pt>
                <c:pt idx="5">
                  <c:v>24777</c:v>
                </c:pt>
                <c:pt idx="6">
                  <c:v>70000</c:v>
                </c:pt>
                <c:pt idx="7">
                  <c:v>37000</c:v>
                </c:pt>
                <c:pt idx="8">
                  <c:v>14945</c:v>
                </c:pt>
                <c:pt idx="9">
                  <c:v>76000</c:v>
                </c:pt>
                <c:pt idx="10">
                  <c:v>33456</c:v>
                </c:pt>
                <c:pt idx="11">
                  <c:v>24777</c:v>
                </c:pt>
                <c:pt idx="12">
                  <c:v>49000</c:v>
                </c:pt>
                <c:pt idx="13">
                  <c:v>270000</c:v>
                </c:pt>
                <c:pt idx="14">
                  <c:v>100000</c:v>
                </c:pt>
                <c:pt idx="15">
                  <c:v>2200</c:v>
                </c:pt>
                <c:pt idx="16">
                  <c:v>20000</c:v>
                </c:pt>
                <c:pt idx="17">
                  <c:v>33456</c:v>
                </c:pt>
                <c:pt idx="18">
                  <c:v>77922</c:v>
                </c:pt>
                <c:pt idx="19">
                  <c:v>100000</c:v>
                </c:pt>
              </c:numCache>
            </c:numRef>
          </c:val>
        </c:ser>
        <c:ser>
          <c:idx val="1"/>
          <c:order val="1"/>
          <c:tx>
            <c:strRef>
              <c:f>LatestYearSummary!$D$1</c:f>
              <c:strCache>
                <c:ptCount val="1"/>
                <c:pt idx="0">
                  <c:v>LENGTH CLASSIFIED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LatestYearSummary!$D$2:$D$21</c:f>
              <c:numCache>
                <c:ptCount val="20"/>
                <c:pt idx="0">
                  <c:v>30000</c:v>
                </c:pt>
                <c:pt idx="1">
                  <c:v>37372.7</c:v>
                </c:pt>
                <c:pt idx="2">
                  <c:v>3200</c:v>
                </c:pt>
                <c:pt idx="3">
                  <c:v>13100</c:v>
                </c:pt>
                <c:pt idx="4">
                  <c:v>2353</c:v>
                </c:pt>
                <c:pt idx="5">
                  <c:v>3344.55</c:v>
                </c:pt>
                <c:pt idx="6">
                  <c:v>40588.3</c:v>
                </c:pt>
                <c:pt idx="7">
                  <c:v>3200</c:v>
                </c:pt>
                <c:pt idx="8">
                  <c:v>2353</c:v>
                </c:pt>
                <c:pt idx="9">
                  <c:v>22600</c:v>
                </c:pt>
                <c:pt idx="10">
                  <c:v>6175.3</c:v>
                </c:pt>
                <c:pt idx="11">
                  <c:v>3344.55</c:v>
                </c:pt>
                <c:pt idx="12">
                  <c:v>3000</c:v>
                </c:pt>
                <c:pt idx="13">
                  <c:v>37800</c:v>
                </c:pt>
                <c:pt idx="14">
                  <c:v>18700</c:v>
                </c:pt>
                <c:pt idx="15">
                  <c:v>1500</c:v>
                </c:pt>
                <c:pt idx="16">
                  <c:v>19310</c:v>
                </c:pt>
                <c:pt idx="17">
                  <c:v>6175.3</c:v>
                </c:pt>
                <c:pt idx="18">
                  <c:v>22012</c:v>
                </c:pt>
                <c:pt idx="19">
                  <c:v>50254</c:v>
                </c:pt>
              </c:numCache>
            </c:numRef>
          </c:val>
        </c:ser>
        <c:ser>
          <c:idx val="2"/>
          <c:order val="2"/>
          <c:tx>
            <c:strRef>
              <c:f>LatestYearSummary!$E$1</c:f>
              <c:strCache>
                <c:ptCount val="1"/>
                <c:pt idx="0">
                  <c:v>LENGTH LESS THAN GOOD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LatestYearSummary!$E$2:$E$21</c:f>
              <c:numCache>
                <c:ptCount val="20"/>
                <c:pt idx="0">
                  <c:v>10470.000000000002</c:v>
                </c:pt>
                <c:pt idx="1">
                  <c:v>12382.299999999992</c:v>
                </c:pt>
                <c:pt idx="2">
                  <c:v>3200</c:v>
                </c:pt>
                <c:pt idx="3">
                  <c:v>4415.730337078652</c:v>
                </c:pt>
                <c:pt idx="4">
                  <c:v>962.7724957555179</c:v>
                </c:pt>
                <c:pt idx="5">
                  <c:v>2244.19305</c:v>
                </c:pt>
                <c:pt idx="6">
                  <c:v>13140.9</c:v>
                </c:pt>
                <c:pt idx="7">
                  <c:v>288</c:v>
                </c:pt>
                <c:pt idx="8">
                  <c:v>1026.4115226337449</c:v>
                </c:pt>
                <c:pt idx="9">
                  <c:v>22283.6</c:v>
                </c:pt>
                <c:pt idx="10">
                  <c:v>5786.2561000000005</c:v>
                </c:pt>
                <c:pt idx="11">
                  <c:v>1709.0650500000002</c:v>
                </c:pt>
                <c:pt idx="12">
                  <c:v>1020</c:v>
                </c:pt>
                <c:pt idx="13">
                  <c:v>19656</c:v>
                </c:pt>
                <c:pt idx="14">
                  <c:v>10621.6</c:v>
                </c:pt>
                <c:pt idx="15">
                  <c:v>600</c:v>
                </c:pt>
                <c:pt idx="16">
                  <c:v>11798.41</c:v>
                </c:pt>
                <c:pt idx="17">
                  <c:v>4193.028700000001</c:v>
                </c:pt>
                <c:pt idx="18">
                  <c:v>8584.68</c:v>
                </c:pt>
                <c:pt idx="19">
                  <c:v>4020.32</c:v>
                </c:pt>
              </c:numCache>
            </c:numRef>
          </c:val>
        </c:ser>
        <c:axId val="44717149"/>
        <c:axId val="66910022"/>
      </c:barChart>
      <c:catAx>
        <c:axId val="44717149"/>
        <c:scaling>
          <c:orientation val="minMax"/>
        </c:scaling>
        <c:axPos val="l"/>
        <c:delete val="0"/>
        <c:numFmt formatCode="General" sourceLinked="1"/>
        <c:majorTickMark val="out"/>
        <c:minorTickMark val="none"/>
        <c:tickLblPos val="nextTo"/>
        <c:crossAx val="66910022"/>
        <c:crosses val="autoZero"/>
        <c:auto val="1"/>
        <c:lblOffset val="100"/>
        <c:noMultiLvlLbl val="0"/>
      </c:catAx>
      <c:valAx>
        <c:axId val="66910022"/>
        <c:scaling>
          <c:orientation val="minMax"/>
          <c:max val="250000"/>
        </c:scaling>
        <c:axPos val="b"/>
        <c:title>
          <c:tx>
            <c:rich>
              <a:bodyPr vert="horz" rot="0" anchor="ctr"/>
              <a:lstStyle/>
              <a:p>
                <a:pPr algn="ctr">
                  <a:defRPr/>
                </a:pPr>
                <a:r>
                  <a:rPr lang="en-US" cap="none" sz="1000" b="1" i="0" u="none" baseline="0">
                    <a:latin typeface="Arial"/>
                    <a:ea typeface="Arial"/>
                    <a:cs typeface="Arial"/>
                  </a:rPr>
                  <a:t>River length (km)</a:t>
                </a:r>
              </a:p>
            </c:rich>
          </c:tx>
          <c:layout/>
          <c:overlay val="0"/>
          <c:spPr>
            <a:noFill/>
            <a:ln>
              <a:noFill/>
            </a:ln>
          </c:spPr>
        </c:title>
        <c:majorGridlines/>
        <c:delete val="0"/>
        <c:numFmt formatCode="General" sourceLinked="1"/>
        <c:majorTickMark val="out"/>
        <c:minorTickMark val="none"/>
        <c:tickLblPos val="nextTo"/>
        <c:crossAx val="44717149"/>
        <c:crossesAt val="1"/>
        <c:crossBetween val="between"/>
        <c:dispUnits/>
      </c:valAx>
      <c:spPr>
        <a:noFill/>
        <a:ln w="12700">
          <a:solidFill>
            <a:srgbClr val="808080"/>
          </a:solidFill>
        </a:ln>
      </c:spPr>
    </c:plotArea>
    <c:legend>
      <c:legendPos val="r"/>
      <c:layout>
        <c:manualLayout>
          <c:xMode val="edge"/>
          <c:yMode val="edge"/>
          <c:x val="0.777"/>
          <c:y val="0.3995"/>
          <c:w val="0.21875"/>
          <c:h val="0.131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625"/>
          <c:w val="0.95175"/>
          <c:h val="0.9675"/>
        </c:manualLayout>
      </c:layout>
      <c:barChart>
        <c:barDir val="col"/>
        <c:grouping val="clustered"/>
        <c:varyColors val="0"/>
        <c:ser>
          <c:idx val="0"/>
          <c:order val="0"/>
          <c:tx>
            <c:strRef>
              <c:f>LatestYearSummary!$C$48</c:f>
              <c:strCache>
                <c:ptCount val="1"/>
                <c:pt idx="0">
                  <c:v>% classified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LatestYearSummary!$B$49:$B$63</c:f>
              <c:strCache>
                <c:ptCount val="15"/>
                <c:pt idx="0">
                  <c:v>FI (1997)</c:v>
                </c:pt>
                <c:pt idx="1">
                  <c:v>BH (2000)</c:v>
                </c:pt>
                <c:pt idx="2">
                  <c:v>E&amp;W (2000)</c:v>
                </c:pt>
                <c:pt idx="3">
                  <c:v>SC (2000)</c:v>
                </c:pt>
                <c:pt idx="4">
                  <c:v>EIRE (1997)</c:v>
                </c:pt>
                <c:pt idx="5">
                  <c:v>CZ (1996)</c:v>
                </c:pt>
                <c:pt idx="6">
                  <c:v>RO (2000)</c:v>
                </c:pt>
                <c:pt idx="7">
                  <c:v>SE (2000)</c:v>
                </c:pt>
                <c:pt idx="8">
                  <c:v>POL (2000)</c:v>
                </c:pt>
                <c:pt idx="9">
                  <c:v>NI (2000)</c:v>
                </c:pt>
                <c:pt idx="10">
                  <c:v>FR (1999)</c:v>
                </c:pt>
                <c:pt idx="11">
                  <c:v>SK (2000)</c:v>
                </c:pt>
                <c:pt idx="12">
                  <c:v>DE (2000)</c:v>
                </c:pt>
                <c:pt idx="13">
                  <c:v>LAT (2000)</c:v>
                </c:pt>
                <c:pt idx="14">
                  <c:v>AL (2001)</c:v>
                </c:pt>
              </c:strCache>
            </c:strRef>
          </c:cat>
          <c:val>
            <c:numRef>
              <c:f>LatestYearSummary!$C$49:$C$63</c:f>
              <c:numCache>
                <c:ptCount val="15"/>
                <c:pt idx="0">
                  <c:v>96.55</c:v>
                </c:pt>
                <c:pt idx="1">
                  <c:v>68.18181818181819</c:v>
                </c:pt>
                <c:pt idx="2">
                  <c:v>57.98328571428572</c:v>
                </c:pt>
                <c:pt idx="3">
                  <c:v>50.254</c:v>
                </c:pt>
                <c:pt idx="4">
                  <c:v>38.87240356083086</c:v>
                </c:pt>
                <c:pt idx="5">
                  <c:v>29.736842105263158</c:v>
                </c:pt>
                <c:pt idx="6">
                  <c:v>28.248761582094915</c:v>
                </c:pt>
                <c:pt idx="7">
                  <c:v>18.7</c:v>
                </c:pt>
                <c:pt idx="8">
                  <c:v>18.457974653275944</c:v>
                </c:pt>
                <c:pt idx="9">
                  <c:v>15.744396119103378</c:v>
                </c:pt>
                <c:pt idx="10">
                  <c:v>14</c:v>
                </c:pt>
                <c:pt idx="11">
                  <c:v>13.498607579610123</c:v>
                </c:pt>
                <c:pt idx="12">
                  <c:v>12.5</c:v>
                </c:pt>
                <c:pt idx="13">
                  <c:v>8.64864864864865</c:v>
                </c:pt>
                <c:pt idx="14">
                  <c:v>6.122448979591837</c:v>
                </c:pt>
              </c:numCache>
            </c:numRef>
          </c:val>
        </c:ser>
        <c:axId val="65319287"/>
        <c:axId val="51002672"/>
      </c:barChart>
      <c:catAx>
        <c:axId val="65319287"/>
        <c:scaling>
          <c:orientation val="minMax"/>
        </c:scaling>
        <c:axPos val="b"/>
        <c:delete val="0"/>
        <c:numFmt formatCode="General" sourceLinked="1"/>
        <c:majorTickMark val="out"/>
        <c:minorTickMark val="none"/>
        <c:tickLblPos val="nextTo"/>
        <c:crossAx val="51002672"/>
        <c:crosses val="autoZero"/>
        <c:auto val="1"/>
        <c:lblOffset val="100"/>
        <c:noMultiLvlLbl val="0"/>
      </c:catAx>
      <c:valAx>
        <c:axId val="51002672"/>
        <c:scaling>
          <c:orientation val="minMax"/>
          <c:max val="100"/>
        </c:scaling>
        <c:axPos val="l"/>
        <c:title>
          <c:tx>
            <c:rich>
              <a:bodyPr vert="horz" rot="-5400000" anchor="ctr"/>
              <a:lstStyle/>
              <a:p>
                <a:pPr algn="ctr">
                  <a:defRPr/>
                </a:pPr>
                <a:r>
                  <a:rPr lang="en-US" cap="none" sz="1200" b="0" i="0" u="none" baseline="0">
                    <a:latin typeface="Arial"/>
                    <a:ea typeface="Arial"/>
                    <a:cs typeface="Arial"/>
                  </a:rPr>
                  <a:t>River length as % of  total river length       
</a:t>
                </a:r>
              </a:p>
            </c:rich>
          </c:tx>
          <c:layout>
            <c:manualLayout>
              <c:xMode val="factor"/>
              <c:yMode val="factor"/>
              <c:x val="0.0045"/>
              <c:y val="-0.00075"/>
            </c:manualLayout>
          </c:layout>
          <c:overlay val="0"/>
          <c:spPr>
            <a:noFill/>
            <a:ln>
              <a:noFill/>
            </a:ln>
          </c:spPr>
        </c:title>
        <c:majorGridlines/>
        <c:delete val="0"/>
        <c:numFmt formatCode="General" sourceLinked="1"/>
        <c:majorTickMark val="out"/>
        <c:minorTickMark val="none"/>
        <c:tickLblPos val="nextTo"/>
        <c:crossAx val="65319287"/>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79525"/>
          <c:h val="0.9385"/>
        </c:manualLayout>
      </c:layout>
      <c:barChart>
        <c:barDir val="bar"/>
        <c:grouping val="clustered"/>
        <c:varyColors val="0"/>
        <c:ser>
          <c:idx val="1"/>
          <c:order val="0"/>
          <c:tx>
            <c:strRef>
              <c:f>LatestYearSummary!$D$25</c:f>
              <c:strCache>
                <c:ptCount val="1"/>
                <c:pt idx="0">
                  <c:v>% less than good of length classified</c:v>
                </c:pt>
              </c:strCache>
            </c:strRef>
          </c:tx>
          <c:spPr>
            <a:solidFill>
              <a:srgbClr val="FFCC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LatestYearSummary!$B$26:$B$45</c:f>
              <c:strCache>
                <c:ptCount val="20"/>
                <c:pt idx="0">
                  <c:v>E&amp;W (2000)</c:v>
                </c:pt>
                <c:pt idx="1">
                  <c:v>EIRE (1997)</c:v>
                </c:pt>
                <c:pt idx="2">
                  <c:v>DE (2000)</c:v>
                </c:pt>
                <c:pt idx="3">
                  <c:v>NI (2000)</c:v>
                </c:pt>
                <c:pt idx="4">
                  <c:v>SK (2000)</c:v>
                </c:pt>
                <c:pt idx="5">
                  <c:v>LAT (2000)</c:v>
                </c:pt>
                <c:pt idx="6">
                  <c:v>LAT (2000)</c:v>
                </c:pt>
                <c:pt idx="7">
                  <c:v>E&amp;W (2000)</c:v>
                </c:pt>
                <c:pt idx="8">
                  <c:v>NI (2000)</c:v>
                </c:pt>
                <c:pt idx="9">
                  <c:v>SK (2000)</c:v>
                </c:pt>
                <c:pt idx="10">
                  <c:v>POL (2000)</c:v>
                </c:pt>
                <c:pt idx="11">
                  <c:v>CZ (1996)</c:v>
                </c:pt>
                <c:pt idx="12">
                  <c:v>AL (2001)</c:v>
                </c:pt>
                <c:pt idx="13">
                  <c:v>FR (1999)</c:v>
                </c:pt>
                <c:pt idx="14">
                  <c:v>SE (2000)</c:v>
                </c:pt>
                <c:pt idx="15">
                  <c:v>SC (2000)</c:v>
                </c:pt>
                <c:pt idx="16">
                  <c:v>RO (2000)</c:v>
                </c:pt>
                <c:pt idx="17">
                  <c:v>BH (2000)</c:v>
                </c:pt>
                <c:pt idx="18">
                  <c:v>FI (1997)</c:v>
                </c:pt>
                <c:pt idx="19">
                  <c:v>POL (2000)</c:v>
                </c:pt>
              </c:strCache>
            </c:strRef>
          </c:cat>
          <c:val>
            <c:numRef>
              <c:f>LatestYearSummary!$D$26:$D$45</c:f>
              <c:numCache>
                <c:ptCount val="20"/>
                <c:pt idx="0">
                  <c:v>33.131938554078225</c:v>
                </c:pt>
                <c:pt idx="1">
                  <c:v>33.70786516853933</c:v>
                </c:pt>
                <c:pt idx="2">
                  <c:v>34.9</c:v>
                </c:pt>
                <c:pt idx="3">
                  <c:v>40.916808149405774</c:v>
                </c:pt>
                <c:pt idx="4">
                  <c:v>67.1</c:v>
                </c:pt>
                <c:pt idx="5">
                  <c:v>100</c:v>
                </c:pt>
                <c:pt idx="6">
                  <c:v>9</c:v>
                </c:pt>
                <c:pt idx="7">
                  <c:v>32.376078820743906</c:v>
                </c:pt>
                <c:pt idx="8">
                  <c:v>43.62139917695473</c:v>
                </c:pt>
                <c:pt idx="9">
                  <c:v>51.1</c:v>
                </c:pt>
                <c:pt idx="10">
                  <c:v>93.7</c:v>
                </c:pt>
                <c:pt idx="11">
                  <c:v>98.6</c:v>
                </c:pt>
                <c:pt idx="12">
                  <c:v>34</c:v>
                </c:pt>
                <c:pt idx="13">
                  <c:v>52</c:v>
                </c:pt>
                <c:pt idx="14">
                  <c:v>56.8</c:v>
                </c:pt>
                <c:pt idx="15">
                  <c:v>8</c:v>
                </c:pt>
                <c:pt idx="16">
                  <c:v>39</c:v>
                </c:pt>
                <c:pt idx="17">
                  <c:v>40</c:v>
                </c:pt>
                <c:pt idx="18">
                  <c:v>61.1</c:v>
                </c:pt>
                <c:pt idx="19">
                  <c:v>67.9</c:v>
                </c:pt>
              </c:numCache>
            </c:numRef>
          </c:val>
        </c:ser>
        <c:ser>
          <c:idx val="2"/>
          <c:order val="1"/>
          <c:tx>
            <c:strRef>
              <c:f>LatestYearSummary!$E$25</c:f>
              <c:strCache>
                <c:ptCount val="1"/>
                <c:pt idx="0">
                  <c:v>% less than good of total river length</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LatestYearSummary!$B$26:$B$45</c:f>
              <c:strCache>
                <c:ptCount val="20"/>
                <c:pt idx="0">
                  <c:v>E&amp;W (2000)</c:v>
                </c:pt>
                <c:pt idx="1">
                  <c:v>EIRE (1997)</c:v>
                </c:pt>
                <c:pt idx="2">
                  <c:v>DE (2000)</c:v>
                </c:pt>
                <c:pt idx="3">
                  <c:v>NI (2000)</c:v>
                </c:pt>
                <c:pt idx="4">
                  <c:v>SK (2000)</c:v>
                </c:pt>
                <c:pt idx="5">
                  <c:v>LAT (2000)</c:v>
                </c:pt>
                <c:pt idx="6">
                  <c:v>LAT (2000)</c:v>
                </c:pt>
                <c:pt idx="7">
                  <c:v>E&amp;W (2000)</c:v>
                </c:pt>
                <c:pt idx="8">
                  <c:v>NI (2000)</c:v>
                </c:pt>
                <c:pt idx="9">
                  <c:v>SK (2000)</c:v>
                </c:pt>
                <c:pt idx="10">
                  <c:v>POL (2000)</c:v>
                </c:pt>
                <c:pt idx="11">
                  <c:v>CZ (1996)</c:v>
                </c:pt>
                <c:pt idx="12">
                  <c:v>AL (2001)</c:v>
                </c:pt>
                <c:pt idx="13">
                  <c:v>FR (1999)</c:v>
                </c:pt>
                <c:pt idx="14">
                  <c:v>SE (2000)</c:v>
                </c:pt>
                <c:pt idx="15">
                  <c:v>SC (2000)</c:v>
                </c:pt>
                <c:pt idx="16">
                  <c:v>RO (2000)</c:v>
                </c:pt>
                <c:pt idx="17">
                  <c:v>BH (2000)</c:v>
                </c:pt>
                <c:pt idx="18">
                  <c:v>FI (1997)</c:v>
                </c:pt>
                <c:pt idx="19">
                  <c:v>POL (2000)</c:v>
                </c:pt>
              </c:strCache>
            </c:strRef>
          </c:cat>
          <c:val>
            <c:numRef>
              <c:f>LatestYearSummary!$E$26:$E$45</c:f>
              <c:numCache>
                <c:ptCount val="20"/>
                <c:pt idx="0">
                  <c:v>17.68899999999999</c:v>
                </c:pt>
                <c:pt idx="1">
                  <c:v>13.103057380055349</c:v>
                </c:pt>
                <c:pt idx="2">
                  <c:v>4.3625</c:v>
                </c:pt>
                <c:pt idx="3">
                  <c:v>6.442104354336018</c:v>
                </c:pt>
                <c:pt idx="4">
                  <c:v>9.05756568591839</c:v>
                </c:pt>
                <c:pt idx="5">
                  <c:v>8.64864864864865</c:v>
                </c:pt>
                <c:pt idx="6">
                  <c:v>0.7783783783783784</c:v>
                </c:pt>
                <c:pt idx="7">
                  <c:v>18.772714285714287</c:v>
                </c:pt>
                <c:pt idx="8">
                  <c:v>6.867925879115054</c:v>
                </c:pt>
                <c:pt idx="9">
                  <c:v>6.897788473180773</c:v>
                </c:pt>
                <c:pt idx="10">
                  <c:v>17.29512225011956</c:v>
                </c:pt>
                <c:pt idx="11">
                  <c:v>29.320526315789472</c:v>
                </c:pt>
                <c:pt idx="12">
                  <c:v>2.0816326530612246</c:v>
                </c:pt>
                <c:pt idx="13">
                  <c:v>7.28</c:v>
                </c:pt>
                <c:pt idx="14">
                  <c:v>10.6216</c:v>
                </c:pt>
                <c:pt idx="15">
                  <c:v>4.02032</c:v>
                </c:pt>
                <c:pt idx="16">
                  <c:v>11.017017017017016</c:v>
                </c:pt>
                <c:pt idx="17">
                  <c:v>27.272727272727273</c:v>
                </c:pt>
                <c:pt idx="18">
                  <c:v>58.99205</c:v>
                </c:pt>
                <c:pt idx="19">
                  <c:v>12.532964789574368</c:v>
                </c:pt>
              </c:numCache>
            </c:numRef>
          </c:val>
        </c:ser>
        <c:axId val="56370865"/>
        <c:axId val="37575738"/>
      </c:barChart>
      <c:catAx>
        <c:axId val="56370865"/>
        <c:scaling>
          <c:orientation val="minMax"/>
        </c:scaling>
        <c:axPos val="l"/>
        <c:delete val="0"/>
        <c:numFmt formatCode="General" sourceLinked="1"/>
        <c:majorTickMark val="out"/>
        <c:minorTickMark val="none"/>
        <c:tickLblPos val="nextTo"/>
        <c:crossAx val="37575738"/>
        <c:crosses val="autoZero"/>
        <c:auto val="1"/>
        <c:lblOffset val="100"/>
        <c:noMultiLvlLbl val="0"/>
      </c:catAx>
      <c:valAx>
        <c:axId val="37575738"/>
        <c:scaling>
          <c:orientation val="minMax"/>
          <c:max val="100"/>
        </c:scaling>
        <c:axPos val="b"/>
        <c:delete val="0"/>
        <c:numFmt formatCode="0" sourceLinked="0"/>
        <c:majorTickMark val="out"/>
        <c:minorTickMark val="none"/>
        <c:tickLblPos val="nextTo"/>
        <c:crossAx val="56370865"/>
        <c:crossesAt val="1"/>
        <c:crossBetween val="between"/>
        <c:dispUnits/>
      </c:valAx>
      <c:spPr>
        <a:noFill/>
        <a:ln w="12700">
          <a:solidFill>
            <a:srgbClr val="808080"/>
          </a:solidFill>
        </a:ln>
      </c:spPr>
    </c:plotArea>
    <c:legend>
      <c:legendPos val="b"/>
      <c:layout>
        <c:manualLayout>
          <c:xMode val="edge"/>
          <c:yMode val="edge"/>
          <c:x val="0.0985"/>
          <c:y val="0.9565"/>
          <c:w val="0.676"/>
          <c:h val="0.0435"/>
        </c:manualLayout>
      </c:layout>
      <c:overlay val="0"/>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8"/>
          <c:w val="0.767"/>
          <c:h val="0.92125"/>
        </c:manualLayout>
      </c:layout>
      <c:barChart>
        <c:barDir val="bar"/>
        <c:grouping val="clustered"/>
        <c:varyColors val="0"/>
        <c:ser>
          <c:idx val="0"/>
          <c:order val="0"/>
          <c:tx>
            <c:strRef>
              <c:f>'Figure2.3'!$C$24</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'Figure2.3'!$C$25:$C$44</c:f>
              <c:numCache>
                <c:ptCount val="20"/>
                <c:pt idx="15">
                  <c:v>67.9</c:v>
                </c:pt>
                <c:pt idx="16">
                  <c:v>61.1</c:v>
                </c:pt>
                <c:pt idx="17">
                  <c:v>40</c:v>
                </c:pt>
                <c:pt idx="18">
                  <c:v>39</c:v>
                </c:pt>
                <c:pt idx="19">
                  <c:v>8</c:v>
                </c:pt>
              </c:numCache>
            </c:numRef>
          </c:val>
        </c:ser>
        <c:ser>
          <c:idx val="1"/>
          <c:order val="1"/>
          <c:tx>
            <c:strRef>
              <c:f>'Figure2.3'!$D$24</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'Figure2.3'!$D$25:$D$44</c:f>
              <c:numCache>
                <c:ptCount val="20"/>
                <c:pt idx="6">
                  <c:v>98.6</c:v>
                </c:pt>
                <c:pt idx="7">
                  <c:v>93.7</c:v>
                </c:pt>
                <c:pt idx="8">
                  <c:v>56.8</c:v>
                </c:pt>
                <c:pt idx="9">
                  <c:v>52</c:v>
                </c:pt>
                <c:pt idx="10">
                  <c:v>51.1</c:v>
                </c:pt>
                <c:pt idx="11">
                  <c:v>43.62139917695473</c:v>
                </c:pt>
                <c:pt idx="12">
                  <c:v>34</c:v>
                </c:pt>
                <c:pt idx="13">
                  <c:v>32.376078820743906</c:v>
                </c:pt>
                <c:pt idx="14">
                  <c:v>9</c:v>
                </c:pt>
              </c:numCache>
            </c:numRef>
          </c:val>
        </c:ser>
        <c:ser>
          <c:idx val="2"/>
          <c:order val="2"/>
          <c:tx>
            <c:strRef>
              <c:f>'Figure2.3'!$E$24</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'Figure2.3'!$E$25:$E$44</c:f>
              <c:numCache>
                <c:ptCount val="20"/>
                <c:pt idx="0">
                  <c:v>100</c:v>
                </c:pt>
                <c:pt idx="1">
                  <c:v>67.1</c:v>
                </c:pt>
                <c:pt idx="2">
                  <c:v>40.916808149405774</c:v>
                </c:pt>
                <c:pt idx="3">
                  <c:v>34.9</c:v>
                </c:pt>
                <c:pt idx="4">
                  <c:v>33.70786516853933</c:v>
                </c:pt>
                <c:pt idx="5">
                  <c:v>33.131938554078246</c:v>
                </c:pt>
              </c:numCache>
            </c:numRef>
          </c:val>
        </c:ser>
        <c:overlap val="100"/>
        <c:axId val="2637323"/>
        <c:axId val="23735908"/>
      </c:barChart>
      <c:catAx>
        <c:axId val="2637323"/>
        <c:scaling>
          <c:orientation val="minMax"/>
        </c:scaling>
        <c:axPos val="l"/>
        <c:delete val="0"/>
        <c:numFmt formatCode="General" sourceLinked="1"/>
        <c:majorTickMark val="out"/>
        <c:minorTickMark val="none"/>
        <c:tickLblPos val="nextTo"/>
        <c:crossAx val="23735908"/>
        <c:crosses val="autoZero"/>
        <c:auto val="1"/>
        <c:lblOffset val="100"/>
        <c:noMultiLvlLbl val="0"/>
      </c:catAx>
      <c:valAx>
        <c:axId val="23735908"/>
        <c:scaling>
          <c:orientation val="minMax"/>
          <c:max val="100"/>
        </c:scaling>
        <c:axPos val="b"/>
        <c:title>
          <c:tx>
            <c:rich>
              <a:bodyPr vert="horz" rot="0" anchor="ctr"/>
              <a:lstStyle/>
              <a:p>
                <a:pPr algn="ctr">
                  <a:defRPr/>
                </a:pPr>
                <a:r>
                  <a:rPr lang="en-US"/>
                  <a:t>%</a:t>
                </a:r>
              </a:p>
            </c:rich>
          </c:tx>
          <c:layout/>
          <c:overlay val="0"/>
          <c:spPr>
            <a:noFill/>
            <a:ln>
              <a:noFill/>
            </a:ln>
          </c:spPr>
        </c:title>
        <c:majorGridlines/>
        <c:delete val="0"/>
        <c:numFmt formatCode="General" sourceLinked="1"/>
        <c:majorTickMark val="out"/>
        <c:minorTickMark val="none"/>
        <c:tickLblPos val="nextTo"/>
        <c:crossAx val="2637323"/>
        <c:crossesAt val="1"/>
        <c:crossBetween val="between"/>
        <c:dispUnits/>
        <c:majorUnit val="20"/>
      </c:valAx>
      <c:spPr>
        <a:noFill/>
        <a:ln w="12700">
          <a:solidFill>
            <a:srgbClr val="808080"/>
          </a:solidFill>
        </a:ln>
      </c:spPr>
    </c:plotArea>
    <c:legend>
      <c:legendPos val="r"/>
      <c:layout>
        <c:manualLayout>
          <c:xMode val="edge"/>
          <c:yMode val="edge"/>
          <c:x val="0.801"/>
          <c:y val="0.39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'Figure2.2'!$C$1</c:f>
              <c:strCache>
                <c:ptCount val="1"/>
                <c:pt idx="0">
                  <c:v>Rate of change in the % less than good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'Figure2.2'!$B$2:$B$23</c:f>
              <c:strCache>
                <c:ptCount val="22"/>
                <c:pt idx="0">
                  <c:v>DE</c:v>
                </c:pt>
                <c:pt idx="1">
                  <c:v>AT</c:v>
                </c:pt>
                <c:pt idx="2">
                  <c:v>CZ</c:v>
                </c:pt>
                <c:pt idx="3">
                  <c:v>UK-E&amp;W</c:v>
                </c:pt>
                <c:pt idx="4">
                  <c:v>LAT</c:v>
                </c:pt>
                <c:pt idx="5">
                  <c:v>IRL</c:v>
                </c:pt>
                <c:pt idx="6">
                  <c:v>UK-NI</c:v>
                </c:pt>
                <c:pt idx="7">
                  <c:v>UK-NI</c:v>
                </c:pt>
                <c:pt idx="8">
                  <c:v>UK-E&amp;W</c:v>
                </c:pt>
                <c:pt idx="9">
                  <c:v>LAT</c:v>
                </c:pt>
                <c:pt idx="10">
                  <c:v>LUX</c:v>
                </c:pt>
                <c:pt idx="11">
                  <c:v>POL</c:v>
                </c:pt>
                <c:pt idx="12">
                  <c:v>CZ</c:v>
                </c:pt>
                <c:pt idx="13">
                  <c:v>FR</c:v>
                </c:pt>
                <c:pt idx="14">
                  <c:v>CZ</c:v>
                </c:pt>
                <c:pt idx="15">
                  <c:v>AL</c:v>
                </c:pt>
                <c:pt idx="16">
                  <c:v>ES</c:v>
                </c:pt>
                <c:pt idx="17">
                  <c:v>RO</c:v>
                </c:pt>
                <c:pt idx="18">
                  <c:v>POL</c:v>
                </c:pt>
                <c:pt idx="19">
                  <c:v>SI</c:v>
                </c:pt>
                <c:pt idx="20">
                  <c:v>UK-SC</c:v>
                </c:pt>
                <c:pt idx="21">
                  <c:v>BA</c:v>
                </c:pt>
              </c:strCache>
            </c:strRef>
          </c:cat>
          <c:val>
            <c:numRef>
              <c:f>'Figure2.2'!$C$2:$C$23</c:f>
              <c:numCache>
                <c:ptCount val="22"/>
                <c:pt idx="0">
                  <c:v>-3.52</c:v>
                </c:pt>
                <c:pt idx="1">
                  <c:v>-3</c:v>
                </c:pt>
                <c:pt idx="2">
                  <c:v>-1.643750000000182</c:v>
                </c:pt>
                <c:pt idx="3">
                  <c:v>-1.1256988297146746</c:v>
                </c:pt>
                <c:pt idx="4">
                  <c:v>0</c:v>
                </c:pt>
                <c:pt idx="5">
                  <c:v>1.5253871849374656</c:v>
                </c:pt>
                <c:pt idx="6">
                  <c:v>5.74209201799628</c:v>
                </c:pt>
                <c:pt idx="7">
                  <c:v>-3.7948367436765693</c:v>
                </c:pt>
                <c:pt idx="8">
                  <c:v>-1.7824792232403848</c:v>
                </c:pt>
                <c:pt idx="9">
                  <c:v>-1</c:v>
                </c:pt>
                <c:pt idx="10">
                  <c:v>-0.3258478931140682</c:v>
                </c:pt>
                <c:pt idx="11">
                  <c:v>-0.3885714285519151</c:v>
                </c:pt>
                <c:pt idx="12">
                  <c:v>-0.08750000000009095</c:v>
                </c:pt>
                <c:pt idx="13">
                  <c:v>-0.6666666666666666</c:v>
                </c:pt>
                <c:pt idx="14">
                  <c:v>-0.13124999999990905</c:v>
                </c:pt>
                <c:pt idx="15">
                  <c:v>1.7857142857142858</c:v>
                </c:pt>
                <c:pt idx="16">
                  <c:v>-5.4955016758758575</c:v>
                </c:pt>
                <c:pt idx="17">
                  <c:v>-2.167832167832168</c:v>
                </c:pt>
                <c:pt idx="18">
                  <c:v>-1.1828571428411774</c:v>
                </c:pt>
                <c:pt idx="19">
                  <c:v>-0.14216214714438788</c:v>
                </c:pt>
                <c:pt idx="20">
                  <c:v>-0.08995502845500596</c:v>
                </c:pt>
                <c:pt idx="21">
                  <c:v>1.1</c:v>
                </c:pt>
              </c:numCache>
            </c:numRef>
          </c:val>
        </c:ser>
        <c:axId val="12296581"/>
        <c:axId val="43560366"/>
      </c:barChart>
      <c:catAx>
        <c:axId val="12296581"/>
        <c:scaling>
          <c:orientation val="minMax"/>
        </c:scaling>
        <c:axPos val="r"/>
        <c:delete val="0"/>
        <c:numFmt formatCode="General" sourceLinked="1"/>
        <c:majorTickMark val="out"/>
        <c:minorTickMark val="none"/>
        <c:tickLblPos val="high"/>
        <c:txPr>
          <a:bodyPr/>
          <a:lstStyle/>
          <a:p>
            <a:pPr>
              <a:defRPr lang="en-US" cap="none" sz="1000" b="1" i="0" u="none" baseline="0">
                <a:latin typeface="Arial"/>
                <a:ea typeface="Arial"/>
                <a:cs typeface="Arial"/>
              </a:defRPr>
            </a:pPr>
          </a:p>
        </c:txPr>
        <c:crossAx val="43560366"/>
        <c:crosses val="autoZero"/>
        <c:auto val="1"/>
        <c:lblOffset val="100"/>
        <c:noMultiLvlLbl val="0"/>
      </c:catAx>
      <c:valAx>
        <c:axId val="43560366"/>
        <c:scaling>
          <c:orientation val="maxMin"/>
        </c:scaling>
        <c:axPos val="b"/>
        <c:delete val="0"/>
        <c:numFmt formatCode="0.00" sourceLinked="0"/>
        <c:majorTickMark val="out"/>
        <c:minorTickMark val="none"/>
        <c:tickLblPos val="nextTo"/>
        <c:crossAx val="1229658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'Figure2.2'!$C$27</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'Figure2.2'!$C$28:$C$49</c:f>
              <c:numCache>
                <c:ptCount val="22"/>
                <c:pt idx="0">
                  <c:v>5.4955016758758575</c:v>
                </c:pt>
                <c:pt idx="4">
                  <c:v>2.167832167832168</c:v>
                </c:pt>
                <c:pt idx="7">
                  <c:v>1.1828571428411774</c:v>
                </c:pt>
                <c:pt idx="13">
                  <c:v>0.14216214714438788</c:v>
                </c:pt>
                <c:pt idx="15">
                  <c:v>0.08995502845500596</c:v>
                </c:pt>
                <c:pt idx="18">
                  <c:v>-1.1</c:v>
                </c:pt>
              </c:numCache>
            </c:numRef>
          </c:val>
        </c:ser>
        <c:ser>
          <c:idx val="1"/>
          <c:order val="1"/>
          <c:tx>
            <c:strRef>
              <c:f>'Figure2.2'!$D$27</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'Figure2.2'!$D$28:$D$49</c:f>
              <c:numCache>
                <c:ptCount val="22"/>
                <c:pt idx="1">
                  <c:v>3.7948367436765693</c:v>
                </c:pt>
                <c:pt idx="5">
                  <c:v>1.7824792232403848</c:v>
                </c:pt>
                <c:pt idx="9">
                  <c:v>1</c:v>
                </c:pt>
                <c:pt idx="10">
                  <c:v>0.6666666666666666</c:v>
                </c:pt>
                <c:pt idx="11">
                  <c:v>0.3885714285519151</c:v>
                </c:pt>
                <c:pt idx="12">
                  <c:v>0.3258478931140682</c:v>
                </c:pt>
                <c:pt idx="14">
                  <c:v>0.13124999999990905</c:v>
                </c:pt>
                <c:pt idx="16">
                  <c:v>0.08750000000009095</c:v>
                </c:pt>
                <c:pt idx="20">
                  <c:v>-1.7857142857142858</c:v>
                </c:pt>
              </c:numCache>
            </c:numRef>
          </c:val>
        </c:ser>
        <c:ser>
          <c:idx val="2"/>
          <c:order val="2"/>
          <c:tx>
            <c:strRef>
              <c:f>'Figure2.2'!$E$27</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'Figure2.2'!$E$28:$E$49</c:f>
              <c:numCache>
                <c:ptCount val="22"/>
                <c:pt idx="2">
                  <c:v>3.52</c:v>
                </c:pt>
                <c:pt idx="3">
                  <c:v>3</c:v>
                </c:pt>
                <c:pt idx="6">
                  <c:v>1.643750000000182</c:v>
                </c:pt>
                <c:pt idx="8">
                  <c:v>1.1256988297146746</c:v>
                </c:pt>
                <c:pt idx="17">
                  <c:v>0</c:v>
                </c:pt>
                <c:pt idx="19">
                  <c:v>-1.5253871849374656</c:v>
                </c:pt>
                <c:pt idx="21">
                  <c:v>-5.74209201799628</c:v>
                </c:pt>
              </c:numCache>
            </c:numRef>
          </c:val>
        </c:ser>
        <c:overlap val="100"/>
        <c:axId val="56498975"/>
        <c:axId val="38728728"/>
      </c:barChart>
      <c:catAx>
        <c:axId val="56498975"/>
        <c:scaling>
          <c:orientation val="minMax"/>
        </c:scaling>
        <c:axPos val="l"/>
        <c:delete val="0"/>
        <c:numFmt formatCode="General" sourceLinked="1"/>
        <c:majorTickMark val="out"/>
        <c:minorTickMark val="none"/>
        <c:tickLblPos val="low"/>
        <c:crossAx val="38728728"/>
        <c:crosses val="autoZero"/>
        <c:auto val="1"/>
        <c:lblOffset val="100"/>
        <c:noMultiLvlLbl val="0"/>
      </c:catAx>
      <c:valAx>
        <c:axId val="38728728"/>
        <c:scaling>
          <c:orientation val="minMax"/>
          <c:max val="6"/>
          <c:min val="-6"/>
        </c:scaling>
        <c:axPos val="b"/>
        <c:title>
          <c:tx>
            <c:rich>
              <a:bodyPr vert="horz" rot="0" anchor="ctr"/>
              <a:lstStyle/>
              <a:p>
                <a:pPr algn="ctr">
                  <a:defRPr/>
                </a:pPr>
                <a:r>
                  <a:rPr lang="en-US"/>
                  <a:t>% change per year of reporting period</a:t>
                </a:r>
              </a:p>
            </c:rich>
          </c:tx>
          <c:layout/>
          <c:overlay val="0"/>
          <c:spPr>
            <a:noFill/>
            <a:ln>
              <a:noFill/>
            </a:ln>
          </c:spPr>
        </c:title>
        <c:majorGridlines/>
        <c:delete val="0"/>
        <c:numFmt formatCode="General" sourceLinked="1"/>
        <c:majorTickMark val="out"/>
        <c:minorTickMark val="none"/>
        <c:tickLblPos val="nextTo"/>
        <c:crossAx val="5649897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'Figure2.2'!$C$90</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'Figure2.2'!$C$91:$C$112</c:f>
              <c:numCache>
                <c:ptCount val="22"/>
                <c:pt idx="0">
                  <c:v>-5.4955016758758575</c:v>
                </c:pt>
                <c:pt idx="4">
                  <c:v>-2.167832167832168</c:v>
                </c:pt>
                <c:pt idx="7">
                  <c:v>-1.1828571428411774</c:v>
                </c:pt>
                <c:pt idx="13">
                  <c:v>-0.14216214714438788</c:v>
                </c:pt>
                <c:pt idx="15">
                  <c:v>-0.08995502845500596</c:v>
                </c:pt>
                <c:pt idx="18">
                  <c:v>1.1</c:v>
                </c:pt>
              </c:numCache>
            </c:numRef>
          </c:val>
        </c:ser>
        <c:ser>
          <c:idx val="1"/>
          <c:order val="1"/>
          <c:tx>
            <c:strRef>
              <c:f>'Figure2.2'!$D$90</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'Figure2.2'!$D$91:$D$112</c:f>
              <c:numCache>
                <c:ptCount val="22"/>
                <c:pt idx="1">
                  <c:v>-3.7948367436765693</c:v>
                </c:pt>
                <c:pt idx="5">
                  <c:v>-1.7824792232403848</c:v>
                </c:pt>
                <c:pt idx="9">
                  <c:v>-1</c:v>
                </c:pt>
                <c:pt idx="10">
                  <c:v>-0.6666666666666666</c:v>
                </c:pt>
                <c:pt idx="11">
                  <c:v>-0.3885714285519151</c:v>
                </c:pt>
                <c:pt idx="12">
                  <c:v>-0.3258478931140682</c:v>
                </c:pt>
                <c:pt idx="14">
                  <c:v>-0.13124999999990905</c:v>
                </c:pt>
                <c:pt idx="16">
                  <c:v>-0.08750000000009095</c:v>
                </c:pt>
                <c:pt idx="20">
                  <c:v>1.7857142857142858</c:v>
                </c:pt>
              </c:numCache>
            </c:numRef>
          </c:val>
        </c:ser>
        <c:ser>
          <c:idx val="2"/>
          <c:order val="2"/>
          <c:tx>
            <c:strRef>
              <c:f>'Figure2.2'!$E$90</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'Figure2.2'!$E$91:$E$112</c:f>
              <c:numCache>
                <c:ptCount val="22"/>
                <c:pt idx="2">
                  <c:v>-3.52</c:v>
                </c:pt>
                <c:pt idx="3">
                  <c:v>-3</c:v>
                </c:pt>
                <c:pt idx="6">
                  <c:v>-1.643750000000182</c:v>
                </c:pt>
                <c:pt idx="8">
                  <c:v>-1.1256988297146746</c:v>
                </c:pt>
                <c:pt idx="19">
                  <c:v>1.5253871849374656</c:v>
                </c:pt>
                <c:pt idx="21">
                  <c:v>5.74209201799628</c:v>
                </c:pt>
              </c:numCache>
            </c:numRef>
          </c:val>
        </c:ser>
        <c:overlap val="100"/>
        <c:axId val="13014233"/>
        <c:axId val="50019234"/>
      </c:barChart>
      <c:catAx>
        <c:axId val="13014233"/>
        <c:scaling>
          <c:orientation val="minMax"/>
        </c:scaling>
        <c:axPos val="l"/>
        <c:delete val="0"/>
        <c:numFmt formatCode="General" sourceLinked="1"/>
        <c:majorTickMark val="out"/>
        <c:minorTickMark val="none"/>
        <c:tickLblPos val="low"/>
        <c:crossAx val="50019234"/>
        <c:crosses val="autoZero"/>
        <c:auto val="1"/>
        <c:lblOffset val="100"/>
        <c:noMultiLvlLbl val="0"/>
      </c:catAx>
      <c:valAx>
        <c:axId val="50019234"/>
        <c:scaling>
          <c:orientation val="minMax"/>
          <c:max val="6"/>
          <c:min val="-6"/>
        </c:scaling>
        <c:axPos val="b"/>
        <c:title>
          <c:tx>
            <c:rich>
              <a:bodyPr vert="horz" rot="0" anchor="ctr"/>
              <a:lstStyle/>
              <a:p>
                <a:pPr algn="ctr">
                  <a:defRPr/>
                </a:pPr>
                <a:r>
                  <a:rPr lang="en-US"/>
                  <a:t>% change per year of reporting period</a:t>
                </a:r>
              </a:p>
            </c:rich>
          </c:tx>
          <c:layout/>
          <c:overlay val="0"/>
          <c:spPr>
            <a:noFill/>
            <a:ln>
              <a:noFill/>
            </a:ln>
          </c:spPr>
        </c:title>
        <c:majorGridlines/>
        <c:delete val="0"/>
        <c:numFmt formatCode="General" sourceLinked="1"/>
        <c:majorTickMark val="out"/>
        <c:minorTickMark val="none"/>
        <c:tickLblPos val="nextTo"/>
        <c:crossAx val="13014233"/>
        <c:crossesAt val="1"/>
        <c:crossBetween val="between"/>
        <c:dispUnits/>
        <c:majorUnit val="2"/>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62"/>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0.2725</cdr:y>
    </cdr:from>
    <cdr:to>
      <cdr:x>0.7685</cdr:x>
      <cdr:y>0.2725</cdr:y>
    </cdr:to>
    <cdr:sp>
      <cdr:nvSpPr>
        <cdr:cNvPr id="1" name="Line 1"/>
        <cdr:cNvSpPr>
          <a:spLocks/>
        </cdr:cNvSpPr>
      </cdr:nvSpPr>
      <cdr:spPr>
        <a:xfrm>
          <a:off x="904875" y="1552575"/>
          <a:ext cx="6238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0.684</cdr:y>
    </cdr:from>
    <cdr:to>
      <cdr:x>0.7685</cdr:x>
      <cdr:y>0.68475</cdr:y>
    </cdr:to>
    <cdr:sp>
      <cdr:nvSpPr>
        <cdr:cNvPr id="2" name="Line 4"/>
        <cdr:cNvSpPr>
          <a:spLocks/>
        </cdr:cNvSpPr>
      </cdr:nvSpPr>
      <cdr:spPr>
        <a:xfrm>
          <a:off x="904875" y="3905250"/>
          <a:ext cx="6238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0.58275</cdr:x>
      <cdr:y>0.1695</cdr:y>
    </cdr:from>
    <cdr:to>
      <cdr:x>0.76075</cdr:x>
      <cdr:y>0.217</cdr:y>
    </cdr:to>
    <cdr:sp>
      <cdr:nvSpPr>
        <cdr:cNvPr id="3" name="TextBox 5"/>
        <cdr:cNvSpPr txBox="1">
          <a:spLocks noChangeArrowheads="1"/>
        </cdr:cNvSpPr>
      </cdr:nvSpPr>
      <cdr:spPr>
        <a:xfrm>
          <a:off x="5419725" y="962025"/>
          <a:ext cx="16573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COMBINED SCHEMES
</a:t>
          </a:r>
        </a:p>
      </cdr:txBody>
    </cdr:sp>
  </cdr:relSizeAnchor>
  <cdr:relSizeAnchor xmlns:cdr="http://schemas.openxmlformats.org/drawingml/2006/chartDrawing">
    <cdr:from>
      <cdr:x>0.54675</cdr:x>
      <cdr:y>0.46375</cdr:y>
    </cdr:from>
    <cdr:to>
      <cdr:x>0.761</cdr:x>
      <cdr:y>0.51125</cdr:y>
    </cdr:to>
    <cdr:sp>
      <cdr:nvSpPr>
        <cdr:cNvPr id="4" name="TextBox 6"/>
        <cdr:cNvSpPr txBox="1">
          <a:spLocks noChangeArrowheads="1"/>
        </cdr:cNvSpPr>
      </cdr:nvSpPr>
      <cdr:spPr>
        <a:xfrm>
          <a:off x="5086350" y="2647950"/>
          <a:ext cx="1990725"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CHEMICAL</a:t>
          </a:r>
        </a:p>
      </cdr:txBody>
    </cdr:sp>
  </cdr:relSizeAnchor>
  <cdr:relSizeAnchor xmlns:cdr="http://schemas.openxmlformats.org/drawingml/2006/chartDrawing">
    <cdr:from>
      <cdr:x>0.58275</cdr:x>
      <cdr:y>0.71275</cdr:y>
    </cdr:from>
    <cdr:to>
      <cdr:x>0.76075</cdr:x>
      <cdr:y>0.76025</cdr:y>
    </cdr:to>
    <cdr:sp>
      <cdr:nvSpPr>
        <cdr:cNvPr id="5" name="TextBox 7"/>
        <cdr:cNvSpPr txBox="1">
          <a:spLocks noChangeArrowheads="1"/>
        </cdr:cNvSpPr>
      </cdr:nvSpPr>
      <cdr:spPr>
        <a:xfrm>
          <a:off x="5419725" y="4067175"/>
          <a:ext cx="16573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BIOLOGICAL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38100</xdr:rowOff>
    </xdr:from>
    <xdr:to>
      <xdr:col>7</xdr:col>
      <xdr:colOff>38100</xdr:colOff>
      <xdr:row>81</xdr:row>
      <xdr:rowOff>95250</xdr:rowOff>
    </xdr:to>
    <xdr:graphicFrame>
      <xdr:nvGraphicFramePr>
        <xdr:cNvPr id="1" name="Chart 1"/>
        <xdr:cNvGraphicFramePr/>
      </xdr:nvGraphicFramePr>
      <xdr:xfrm>
        <a:off x="38100" y="7458075"/>
        <a:ext cx="5972175" cy="6048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0.534</cdr:x>
      <cdr:y>0.02625</cdr:y>
    </cdr:from>
    <cdr:to>
      <cdr:x>0.5555</cdr:x>
      <cdr:y>0.2035</cdr:y>
    </cdr:to>
    <cdr:sp>
      <cdr:nvSpPr>
        <cdr:cNvPr id="1" name="AutoShape 1"/>
        <cdr:cNvSpPr>
          <a:spLocks/>
        </cdr:cNvSpPr>
      </cdr:nvSpPr>
      <cdr:spPr>
        <a:xfrm>
          <a:off x="3057525" y="142875"/>
          <a:ext cx="123825" cy="10287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0.57675</cdr:x>
      <cdr:y>0.09375</cdr:y>
    </cdr:from>
    <cdr:to>
      <cdr:x>0.74275</cdr:x>
      <cdr:y>0.13825</cdr:y>
    </cdr:to>
    <cdr:sp>
      <cdr:nvSpPr>
        <cdr:cNvPr id="2" name="TextBox 2"/>
        <cdr:cNvSpPr txBox="1">
          <a:spLocks noChangeArrowheads="1"/>
        </cdr:cNvSpPr>
      </cdr:nvSpPr>
      <cdr:spPr>
        <a:xfrm>
          <a:off x="3305175" y="542925"/>
          <a:ext cx="952500"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Deterioation</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cdr:x>
      <cdr:y>0.2195</cdr:y>
    </cdr:from>
    <cdr:to>
      <cdr:x>0.5775</cdr:x>
      <cdr:y>0.88075</cdr:y>
    </cdr:to>
    <cdr:sp>
      <cdr:nvSpPr>
        <cdr:cNvPr id="1" name="AutoShape 1"/>
        <cdr:cNvSpPr>
          <a:spLocks/>
        </cdr:cNvSpPr>
      </cdr:nvSpPr>
      <cdr:spPr>
        <a:xfrm>
          <a:off x="2895600" y="1276350"/>
          <a:ext cx="276225" cy="38481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0.592</cdr:x>
      <cdr:y>0.5435</cdr:y>
    </cdr:from>
    <cdr:to>
      <cdr:x>0.7445</cdr:x>
      <cdr:y>0.58925</cdr:y>
    </cdr:to>
    <cdr:sp>
      <cdr:nvSpPr>
        <cdr:cNvPr id="2" name="TextBox 2"/>
        <cdr:cNvSpPr txBox="1">
          <a:spLocks noChangeArrowheads="1"/>
        </cdr:cNvSpPr>
      </cdr:nvSpPr>
      <cdr:spPr>
        <a:xfrm>
          <a:off x="3248025" y="3162300"/>
          <a:ext cx="838200"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Improvement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6</xdr:col>
      <xdr:colOff>0</xdr:colOff>
      <xdr:row>85</xdr:row>
      <xdr:rowOff>133350</xdr:rowOff>
    </xdr:to>
    <xdr:graphicFrame>
      <xdr:nvGraphicFramePr>
        <xdr:cNvPr id="1" name="Chart 1"/>
        <xdr:cNvGraphicFramePr/>
      </xdr:nvGraphicFramePr>
      <xdr:xfrm>
        <a:off x="0" y="8429625"/>
        <a:ext cx="5734050" cy="5791200"/>
      </xdr:xfrm>
      <a:graphic>
        <a:graphicData uri="http://schemas.openxmlformats.org/drawingml/2006/chart">
          <c:chart xmlns:c="http://schemas.openxmlformats.org/drawingml/2006/chart" r:id="rId1"/>
        </a:graphicData>
      </a:graphic>
    </xdr:graphicFrame>
    <xdr:clientData/>
  </xdr:twoCellAnchor>
  <xdr:twoCellAnchor>
    <xdr:from>
      <xdr:col>2</xdr:col>
      <xdr:colOff>47625</xdr:colOff>
      <xdr:row>59</xdr:row>
      <xdr:rowOff>47625</xdr:rowOff>
    </xdr:from>
    <xdr:to>
      <xdr:col>2</xdr:col>
      <xdr:colOff>180975</xdr:colOff>
      <xdr:row>81</xdr:row>
      <xdr:rowOff>142875</xdr:rowOff>
    </xdr:to>
    <xdr:sp>
      <xdr:nvSpPr>
        <xdr:cNvPr id="2" name="AutoShape 2"/>
        <xdr:cNvSpPr>
          <a:spLocks/>
        </xdr:cNvSpPr>
      </xdr:nvSpPr>
      <xdr:spPr>
        <a:xfrm>
          <a:off x="2686050" y="9925050"/>
          <a:ext cx="133350" cy="3657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69</xdr:row>
      <xdr:rowOff>142875</xdr:rowOff>
    </xdr:from>
    <xdr:to>
      <xdr:col>1</xdr:col>
      <xdr:colOff>1438275</xdr:colOff>
      <xdr:row>71</xdr:row>
      <xdr:rowOff>66675</xdr:rowOff>
    </xdr:to>
    <xdr:sp>
      <xdr:nvSpPr>
        <xdr:cNvPr id="3" name="TextBox 3"/>
        <xdr:cNvSpPr txBox="1">
          <a:spLocks noChangeArrowheads="1"/>
        </xdr:cNvSpPr>
      </xdr:nvSpPr>
      <xdr:spPr>
        <a:xfrm>
          <a:off x="1752600" y="11639550"/>
          <a:ext cx="838200" cy="2476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Improvement</a:t>
          </a:r>
        </a:p>
      </xdr:txBody>
    </xdr:sp>
    <xdr:clientData/>
  </xdr:twoCellAnchor>
  <xdr:twoCellAnchor>
    <xdr:from>
      <xdr:col>5</xdr:col>
      <xdr:colOff>600075</xdr:colOff>
      <xdr:row>50</xdr:row>
      <xdr:rowOff>0</xdr:rowOff>
    </xdr:from>
    <xdr:to>
      <xdr:col>15</xdr:col>
      <xdr:colOff>0</xdr:colOff>
      <xdr:row>85</xdr:row>
      <xdr:rowOff>152400</xdr:rowOff>
    </xdr:to>
    <xdr:graphicFrame>
      <xdr:nvGraphicFramePr>
        <xdr:cNvPr id="4" name="Chart 4"/>
        <xdr:cNvGraphicFramePr/>
      </xdr:nvGraphicFramePr>
      <xdr:xfrm>
        <a:off x="5724525" y="8420100"/>
        <a:ext cx="5495925" cy="5819775"/>
      </xdr:xfrm>
      <a:graphic>
        <a:graphicData uri="http://schemas.openxmlformats.org/drawingml/2006/chart">
          <c:chart xmlns:c="http://schemas.openxmlformats.org/drawingml/2006/chart" r:id="rId2"/>
        </a:graphicData>
      </a:graphic>
    </xdr:graphicFrame>
    <xdr:clientData/>
  </xdr:twoCellAnchor>
  <xdr:twoCellAnchor>
    <xdr:from>
      <xdr:col>10</xdr:col>
      <xdr:colOff>114300</xdr:colOff>
      <xdr:row>51</xdr:row>
      <xdr:rowOff>28575</xdr:rowOff>
    </xdr:from>
    <xdr:to>
      <xdr:col>10</xdr:col>
      <xdr:colOff>295275</xdr:colOff>
      <xdr:row>56</xdr:row>
      <xdr:rowOff>38100</xdr:rowOff>
    </xdr:to>
    <xdr:sp>
      <xdr:nvSpPr>
        <xdr:cNvPr id="5" name="AutoShape 5"/>
        <xdr:cNvSpPr>
          <a:spLocks/>
        </xdr:cNvSpPr>
      </xdr:nvSpPr>
      <xdr:spPr>
        <a:xfrm>
          <a:off x="8286750" y="8610600"/>
          <a:ext cx="18097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53</xdr:row>
      <xdr:rowOff>104775</xdr:rowOff>
    </xdr:from>
    <xdr:to>
      <xdr:col>10</xdr:col>
      <xdr:colOff>152400</xdr:colOff>
      <xdr:row>55</xdr:row>
      <xdr:rowOff>47625</xdr:rowOff>
    </xdr:to>
    <xdr:sp>
      <xdr:nvSpPr>
        <xdr:cNvPr id="6" name="TextBox 6"/>
        <xdr:cNvSpPr txBox="1">
          <a:spLocks noChangeArrowheads="1"/>
        </xdr:cNvSpPr>
      </xdr:nvSpPr>
      <xdr:spPr>
        <a:xfrm>
          <a:off x="7477125" y="9010650"/>
          <a:ext cx="8477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Deterioation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8"/>
  <sheetViews>
    <sheetView workbookViewId="0" topLeftCell="A42">
      <selection activeCell="D59" sqref="D59"/>
    </sheetView>
  </sheetViews>
  <sheetFormatPr defaultColWidth="9.140625" defaultRowHeight="12.75"/>
  <cols>
    <col min="1" max="1" width="7.28125" style="0" bestFit="1" customWidth="1"/>
    <col min="2" max="2" width="11.140625" style="0" bestFit="1" customWidth="1"/>
    <col min="3" max="3" width="11.57421875" style="0" bestFit="1" customWidth="1"/>
    <col min="4" max="4" width="48.00390625" style="0" bestFit="1" customWidth="1"/>
  </cols>
  <sheetData>
    <row r="1" spans="1:4" s="85" customFormat="1" ht="51.75" customHeight="1">
      <c r="A1" s="411" t="s">
        <v>0</v>
      </c>
      <c r="B1" s="412" t="s">
        <v>1018</v>
      </c>
      <c r="C1" s="412" t="s">
        <v>1013</v>
      </c>
      <c r="D1" s="413" t="s">
        <v>1014</v>
      </c>
    </row>
    <row r="2" spans="1:4" ht="12.75">
      <c r="A2" s="414" t="s">
        <v>974</v>
      </c>
      <c r="B2" s="415">
        <v>49000</v>
      </c>
      <c r="C2" s="416">
        <v>1</v>
      </c>
      <c r="D2" s="417" t="s">
        <v>12</v>
      </c>
    </row>
    <row r="3" spans="1:4" ht="12.75">
      <c r="A3" s="449" t="s">
        <v>973</v>
      </c>
      <c r="B3" s="450">
        <v>100000</v>
      </c>
      <c r="C3" s="451">
        <v>2</v>
      </c>
      <c r="D3" s="417" t="s">
        <v>917</v>
      </c>
    </row>
    <row r="4" spans="1:4" ht="12.75">
      <c r="A4" s="449"/>
      <c r="B4" s="450"/>
      <c r="C4" s="451"/>
      <c r="D4" s="417" t="s">
        <v>109</v>
      </c>
    </row>
    <row r="5" spans="1:4" ht="12.75">
      <c r="A5" s="414" t="s">
        <v>975</v>
      </c>
      <c r="B5" s="418">
        <v>2200</v>
      </c>
      <c r="C5" s="416">
        <v>1</v>
      </c>
      <c r="D5" s="417" t="s">
        <v>173</v>
      </c>
    </row>
    <row r="6" spans="1:4" ht="12.75">
      <c r="A6" s="449" t="s">
        <v>1015</v>
      </c>
      <c r="B6" s="452">
        <v>1922.4</v>
      </c>
      <c r="C6" s="451">
        <v>4</v>
      </c>
      <c r="D6" s="417" t="s">
        <v>917</v>
      </c>
    </row>
    <row r="7" spans="1:4" ht="12.75">
      <c r="A7" s="449"/>
      <c r="B7" s="452"/>
      <c r="C7" s="451"/>
      <c r="D7" s="417" t="s">
        <v>916</v>
      </c>
    </row>
    <row r="8" spans="1:4" ht="12.75">
      <c r="A8" s="449"/>
      <c r="B8" s="452"/>
      <c r="C8" s="451"/>
      <c r="D8" s="417" t="s">
        <v>5</v>
      </c>
    </row>
    <row r="9" spans="1:4" ht="12.75">
      <c r="A9" s="449"/>
      <c r="B9" s="452"/>
      <c r="C9" s="451"/>
      <c r="D9" s="417" t="s">
        <v>417</v>
      </c>
    </row>
    <row r="10" spans="1:4" ht="12.75">
      <c r="A10" s="449" t="s">
        <v>918</v>
      </c>
      <c r="B10" s="450">
        <v>76000</v>
      </c>
      <c r="C10" s="451">
        <v>4</v>
      </c>
      <c r="D10" s="417" t="s">
        <v>919</v>
      </c>
    </row>
    <row r="11" spans="1:4" ht="12.75">
      <c r="A11" s="449"/>
      <c r="B11" s="450"/>
      <c r="C11" s="451"/>
      <c r="D11" s="417" t="s">
        <v>916</v>
      </c>
    </row>
    <row r="12" spans="1:4" ht="12.75">
      <c r="A12" s="449"/>
      <c r="B12" s="450"/>
      <c r="C12" s="451"/>
      <c r="D12" s="417" t="s">
        <v>5</v>
      </c>
    </row>
    <row r="13" spans="1:4" ht="12.75">
      <c r="A13" s="449"/>
      <c r="B13" s="450"/>
      <c r="C13" s="451"/>
      <c r="D13" s="417" t="s">
        <v>920</v>
      </c>
    </row>
    <row r="14" spans="1:4" ht="12.75">
      <c r="A14" s="414" t="s">
        <v>929</v>
      </c>
      <c r="B14" s="418">
        <v>240000</v>
      </c>
      <c r="C14" s="416">
        <v>1</v>
      </c>
      <c r="D14" s="417" t="s">
        <v>917</v>
      </c>
    </row>
    <row r="15" spans="1:4" ht="12.75">
      <c r="A15" s="414" t="s">
        <v>921</v>
      </c>
      <c r="B15" s="418">
        <v>28000</v>
      </c>
      <c r="C15" s="416">
        <v>1</v>
      </c>
      <c r="D15" s="417" t="s">
        <v>922</v>
      </c>
    </row>
    <row r="16" spans="1:4" ht="12.75">
      <c r="A16" s="449" t="s">
        <v>946</v>
      </c>
      <c r="B16" s="451">
        <v>70000</v>
      </c>
      <c r="C16" s="451">
        <v>5</v>
      </c>
      <c r="D16" s="417" t="s">
        <v>917</v>
      </c>
    </row>
    <row r="17" spans="1:4" ht="12.75">
      <c r="A17" s="449"/>
      <c r="B17" s="451"/>
      <c r="C17" s="451"/>
      <c r="D17" s="417" t="s">
        <v>934</v>
      </c>
    </row>
    <row r="18" spans="1:4" ht="12.75">
      <c r="A18" s="449"/>
      <c r="B18" s="451"/>
      <c r="C18" s="451"/>
      <c r="D18" s="417" t="s">
        <v>947</v>
      </c>
    </row>
    <row r="19" spans="1:4" ht="12.75">
      <c r="A19" s="449"/>
      <c r="B19" s="451"/>
      <c r="C19" s="451"/>
      <c r="D19" s="417" t="s">
        <v>926</v>
      </c>
    </row>
    <row r="20" spans="1:4" ht="12.75">
      <c r="A20" s="449"/>
      <c r="B20" s="451"/>
      <c r="C20" s="451"/>
      <c r="D20" s="417" t="s">
        <v>927</v>
      </c>
    </row>
    <row r="21" spans="1:4" ht="12.75">
      <c r="A21" s="449" t="s">
        <v>923</v>
      </c>
      <c r="B21" s="450">
        <v>11380</v>
      </c>
      <c r="C21" s="451">
        <v>5</v>
      </c>
      <c r="D21" s="417" t="s">
        <v>924</v>
      </c>
    </row>
    <row r="22" spans="1:4" ht="12.75">
      <c r="A22" s="449"/>
      <c r="B22" s="450"/>
      <c r="C22" s="451"/>
      <c r="D22" s="417" t="s">
        <v>12</v>
      </c>
    </row>
    <row r="23" spans="1:4" ht="12.75">
      <c r="A23" s="449"/>
      <c r="B23" s="450"/>
      <c r="C23" s="451"/>
      <c r="D23" s="417" t="s">
        <v>926</v>
      </c>
    </row>
    <row r="24" spans="1:4" ht="12.75">
      <c r="A24" s="449"/>
      <c r="B24" s="450"/>
      <c r="C24" s="451"/>
      <c r="D24" s="417" t="s">
        <v>925</v>
      </c>
    </row>
    <row r="25" spans="1:4" ht="12.75">
      <c r="A25" s="449"/>
      <c r="B25" s="450"/>
      <c r="C25" s="451"/>
      <c r="D25" s="417" t="s">
        <v>927</v>
      </c>
    </row>
    <row r="26" spans="1:4" ht="12.75">
      <c r="A26" s="414" t="s">
        <v>1006</v>
      </c>
      <c r="B26" s="416">
        <v>33700</v>
      </c>
      <c r="C26" s="416">
        <v>1</v>
      </c>
      <c r="D26" s="417" t="s">
        <v>917</v>
      </c>
    </row>
    <row r="27" spans="1:4" ht="12.75">
      <c r="A27" s="414" t="s">
        <v>944</v>
      </c>
      <c r="B27" s="418">
        <v>140000</v>
      </c>
      <c r="C27" s="416">
        <v>1</v>
      </c>
      <c r="D27" s="417" t="s">
        <v>173</v>
      </c>
    </row>
    <row r="28" spans="1:4" ht="12.75">
      <c r="A28" s="414" t="s">
        <v>928</v>
      </c>
      <c r="B28" s="418">
        <v>20000</v>
      </c>
      <c r="C28" s="416">
        <v>1</v>
      </c>
      <c r="D28" s="417" t="s">
        <v>173</v>
      </c>
    </row>
    <row r="29" spans="1:4" ht="12.75">
      <c r="A29" s="449" t="s">
        <v>1008</v>
      </c>
      <c r="B29" s="451">
        <v>270000</v>
      </c>
      <c r="C29" s="451">
        <v>4</v>
      </c>
      <c r="D29" s="417" t="s">
        <v>1016</v>
      </c>
    </row>
    <row r="30" spans="1:4" ht="12.75">
      <c r="A30" s="449"/>
      <c r="B30" s="451"/>
      <c r="C30" s="451"/>
      <c r="D30" s="417" t="s">
        <v>186</v>
      </c>
    </row>
    <row r="31" spans="1:4" ht="12.75">
      <c r="A31" s="449"/>
      <c r="B31" s="451"/>
      <c r="C31" s="451"/>
      <c r="D31" s="417" t="s">
        <v>227</v>
      </c>
    </row>
    <row r="32" spans="1:4" ht="12.75">
      <c r="A32" s="449"/>
      <c r="B32" s="451"/>
      <c r="C32" s="451"/>
      <c r="D32" s="417" t="s">
        <v>1017</v>
      </c>
    </row>
    <row r="33" spans="1:4" ht="12.75">
      <c r="A33" s="449" t="s">
        <v>930</v>
      </c>
      <c r="B33" s="451"/>
      <c r="C33" s="451">
        <v>3</v>
      </c>
      <c r="D33" s="417" t="s">
        <v>916</v>
      </c>
    </row>
    <row r="34" spans="1:4" ht="12.75">
      <c r="A34" s="449"/>
      <c r="B34" s="451"/>
      <c r="C34" s="451"/>
      <c r="D34" s="417" t="s">
        <v>417</v>
      </c>
    </row>
    <row r="35" spans="1:4" ht="12.75">
      <c r="A35" s="449"/>
      <c r="B35" s="451"/>
      <c r="C35" s="451"/>
      <c r="D35" s="417" t="s">
        <v>931</v>
      </c>
    </row>
    <row r="36" spans="1:4" ht="12.75">
      <c r="A36" s="414" t="s">
        <v>932</v>
      </c>
      <c r="B36" s="418">
        <v>136000</v>
      </c>
      <c r="C36" s="416">
        <v>1</v>
      </c>
      <c r="D36" s="417" t="s">
        <v>173</v>
      </c>
    </row>
    <row r="37" spans="1:4" ht="12.75">
      <c r="A37" s="449" t="s">
        <v>933</v>
      </c>
      <c r="B37" s="450">
        <v>37000</v>
      </c>
      <c r="C37" s="451">
        <v>2</v>
      </c>
      <c r="D37" s="417" t="s">
        <v>917</v>
      </c>
    </row>
    <row r="38" spans="1:4" ht="12.75">
      <c r="A38" s="449"/>
      <c r="B38" s="450"/>
      <c r="C38" s="451"/>
      <c r="D38" s="417" t="s">
        <v>934</v>
      </c>
    </row>
    <row r="39" spans="1:4" ht="12.75">
      <c r="A39" s="414" t="s">
        <v>935</v>
      </c>
      <c r="B39" s="418">
        <v>1330</v>
      </c>
      <c r="C39" s="416">
        <v>1</v>
      </c>
      <c r="D39" s="417" t="s">
        <v>934</v>
      </c>
    </row>
    <row r="40" spans="1:4" ht="12.75">
      <c r="A40" s="449" t="s">
        <v>950</v>
      </c>
      <c r="B40" s="451">
        <v>14945</v>
      </c>
      <c r="C40" s="451">
        <v>2</v>
      </c>
      <c r="D40" s="417" t="s">
        <v>917</v>
      </c>
    </row>
    <row r="41" spans="1:4" ht="12.75">
      <c r="A41" s="449"/>
      <c r="B41" s="451"/>
      <c r="C41" s="451"/>
      <c r="D41" s="417" t="s">
        <v>934</v>
      </c>
    </row>
    <row r="42" spans="1:4" ht="12.75">
      <c r="A42" s="449" t="s">
        <v>936</v>
      </c>
      <c r="B42" s="450">
        <v>33456</v>
      </c>
      <c r="C42" s="451">
        <v>4</v>
      </c>
      <c r="D42" s="417" t="s">
        <v>5</v>
      </c>
    </row>
    <row r="43" spans="1:4" ht="12.75">
      <c r="A43" s="449"/>
      <c r="B43" s="450"/>
      <c r="C43" s="451"/>
      <c r="D43" s="417" t="s">
        <v>173</v>
      </c>
    </row>
    <row r="44" spans="1:4" ht="12.75">
      <c r="A44" s="449"/>
      <c r="B44" s="450"/>
      <c r="C44" s="451"/>
      <c r="D44" s="417" t="s">
        <v>417</v>
      </c>
    </row>
    <row r="45" spans="1:4" ht="12.75">
      <c r="A45" s="449"/>
      <c r="B45" s="450"/>
      <c r="C45" s="451"/>
      <c r="D45" s="417" t="s">
        <v>937</v>
      </c>
    </row>
    <row r="46" spans="1:4" ht="12.75">
      <c r="A46" s="414" t="s">
        <v>938</v>
      </c>
      <c r="B46" s="418">
        <v>77922</v>
      </c>
      <c r="C46" s="416">
        <v>1</v>
      </c>
      <c r="D46" s="417" t="s">
        <v>173</v>
      </c>
    </row>
    <row r="47" spans="1:4" ht="12.75">
      <c r="A47" s="414" t="s">
        <v>948</v>
      </c>
      <c r="B47" s="416">
        <v>100000</v>
      </c>
      <c r="C47" s="416">
        <v>1</v>
      </c>
      <c r="D47" s="417" t="s">
        <v>949</v>
      </c>
    </row>
    <row r="48" spans="1:4" ht="12.75">
      <c r="A48" s="449" t="s">
        <v>945</v>
      </c>
      <c r="B48" s="450">
        <v>100000</v>
      </c>
      <c r="C48" s="451">
        <v>3</v>
      </c>
      <c r="D48" s="417" t="s">
        <v>916</v>
      </c>
    </row>
    <row r="49" spans="1:4" ht="12.75">
      <c r="A49" s="449"/>
      <c r="B49" s="450"/>
      <c r="C49" s="451"/>
      <c r="D49" s="417" t="s">
        <v>926</v>
      </c>
    </row>
    <row r="50" spans="1:4" ht="12.75">
      <c r="A50" s="449"/>
      <c r="B50" s="450"/>
      <c r="C50" s="451"/>
      <c r="D50" s="417" t="s">
        <v>927</v>
      </c>
    </row>
    <row r="51" spans="1:4" ht="12.75">
      <c r="A51" s="414" t="s">
        <v>943</v>
      </c>
      <c r="B51" s="418">
        <v>26717</v>
      </c>
      <c r="C51" s="416">
        <v>1</v>
      </c>
      <c r="D51" s="417" t="s">
        <v>173</v>
      </c>
    </row>
    <row r="52" spans="1:4" ht="12.75">
      <c r="A52" s="449" t="s">
        <v>939</v>
      </c>
      <c r="B52" s="450">
        <v>24777</v>
      </c>
      <c r="C52" s="451">
        <v>5</v>
      </c>
      <c r="D52" s="417" t="s">
        <v>917</v>
      </c>
    </row>
    <row r="53" spans="1:4" ht="12.75">
      <c r="A53" s="449"/>
      <c r="B53" s="450"/>
      <c r="C53" s="451"/>
      <c r="D53" s="417" t="s">
        <v>916</v>
      </c>
    </row>
    <row r="54" spans="1:4" ht="12.75">
      <c r="A54" s="449"/>
      <c r="B54" s="450"/>
      <c r="C54" s="451"/>
      <c r="D54" s="417" t="s">
        <v>5</v>
      </c>
    </row>
    <row r="55" spans="1:4" ht="12.75">
      <c r="A55" s="449"/>
      <c r="B55" s="450"/>
      <c r="C55" s="451"/>
      <c r="D55" s="417" t="s">
        <v>417</v>
      </c>
    </row>
    <row r="56" spans="1:4" ht="13.5" thickBot="1">
      <c r="A56" s="453"/>
      <c r="B56" s="454"/>
      <c r="C56" s="455"/>
      <c r="D56" s="419" t="s">
        <v>931</v>
      </c>
    </row>
    <row r="57" ht="12.75">
      <c r="A57" s="2"/>
    </row>
    <row r="58" ht="12.75">
      <c r="A58" s="2"/>
    </row>
  </sheetData>
  <mergeCells count="36">
    <mergeCell ref="A52:A56"/>
    <mergeCell ref="B52:B56"/>
    <mergeCell ref="C52:C56"/>
    <mergeCell ref="A40:A41"/>
    <mergeCell ref="B40:B41"/>
    <mergeCell ref="C40:C41"/>
    <mergeCell ref="A42:A45"/>
    <mergeCell ref="B42:B45"/>
    <mergeCell ref="C42:C45"/>
    <mergeCell ref="A48:A50"/>
    <mergeCell ref="B48:B50"/>
    <mergeCell ref="C48:C50"/>
    <mergeCell ref="A33:A35"/>
    <mergeCell ref="B33:B35"/>
    <mergeCell ref="C33:C35"/>
    <mergeCell ref="A37:A38"/>
    <mergeCell ref="B37:B38"/>
    <mergeCell ref="C37:C38"/>
    <mergeCell ref="A21:A25"/>
    <mergeCell ref="B21:B25"/>
    <mergeCell ref="C21:C25"/>
    <mergeCell ref="A29:A32"/>
    <mergeCell ref="B29:B32"/>
    <mergeCell ref="C29:C32"/>
    <mergeCell ref="A10:A13"/>
    <mergeCell ref="B10:B13"/>
    <mergeCell ref="C10:C13"/>
    <mergeCell ref="A16:A20"/>
    <mergeCell ref="B16:B20"/>
    <mergeCell ref="C16:C20"/>
    <mergeCell ref="A3:A4"/>
    <mergeCell ref="B3:B4"/>
    <mergeCell ref="C3:C4"/>
    <mergeCell ref="A6:A9"/>
    <mergeCell ref="B6:B9"/>
    <mergeCell ref="C6:C9"/>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4"/>
  <sheetViews>
    <sheetView workbookViewId="0" topLeftCell="A1">
      <selection activeCell="B22" sqref="B22"/>
    </sheetView>
  </sheetViews>
  <sheetFormatPr defaultColWidth="9.140625" defaultRowHeight="12.75"/>
  <cols>
    <col min="1" max="1" width="26.28125" style="0" customWidth="1"/>
    <col min="2" max="2" width="23.140625" style="0" bestFit="1" customWidth="1"/>
  </cols>
  <sheetData>
    <row r="1" spans="1:8" ht="12.75">
      <c r="A1" s="13" t="s">
        <v>110</v>
      </c>
      <c r="B1" s="2"/>
      <c r="C1" s="2"/>
      <c r="D1" s="2"/>
      <c r="E1" s="2"/>
      <c r="F1" s="2"/>
      <c r="G1" s="2"/>
      <c r="H1" s="2"/>
    </row>
    <row r="2" spans="1:8" ht="13.5" thickBot="1">
      <c r="A2" s="2"/>
      <c r="B2" s="2"/>
      <c r="C2" s="2"/>
      <c r="D2" s="2"/>
      <c r="E2" s="2"/>
      <c r="F2" s="2"/>
      <c r="G2" s="2"/>
      <c r="H2" s="2"/>
    </row>
    <row r="3" spans="1:8" ht="12.75">
      <c r="A3" s="77"/>
      <c r="B3" s="4"/>
      <c r="C3" s="447" t="s">
        <v>14</v>
      </c>
      <c r="D3" s="471"/>
      <c r="E3" s="471"/>
      <c r="F3" s="471"/>
      <c r="G3" s="471"/>
      <c r="H3" s="472"/>
    </row>
    <row r="4" spans="1:8" ht="12.75">
      <c r="A4" s="5"/>
      <c r="B4" s="6"/>
      <c r="C4" s="474" t="s">
        <v>15</v>
      </c>
      <c r="D4" s="475"/>
      <c r="E4" s="475"/>
      <c r="F4" s="475"/>
      <c r="G4" s="475"/>
      <c r="H4" s="476"/>
    </row>
    <row r="5" spans="1:8" ht="12.75">
      <c r="A5" s="28" t="s">
        <v>6</v>
      </c>
      <c r="B5" s="6"/>
      <c r="C5" s="78">
        <v>1995</v>
      </c>
      <c r="D5" s="119">
        <v>1996</v>
      </c>
      <c r="E5" s="119">
        <v>1997</v>
      </c>
      <c r="F5" s="120">
        <v>1998</v>
      </c>
      <c r="G5" s="120">
        <v>1999</v>
      </c>
      <c r="H5" s="9">
        <v>2000</v>
      </c>
    </row>
    <row r="6" spans="1:8" ht="12.75">
      <c r="A6" s="121" t="s">
        <v>123</v>
      </c>
      <c r="B6" s="15" t="s">
        <v>174</v>
      </c>
      <c r="C6" s="79">
        <v>4</v>
      </c>
      <c r="D6" s="17"/>
      <c r="E6" s="17"/>
      <c r="F6" s="17"/>
      <c r="G6" s="17"/>
      <c r="H6" s="15">
        <v>10</v>
      </c>
    </row>
    <row r="7" spans="1:8" ht="12.75">
      <c r="A7" s="121" t="s">
        <v>134</v>
      </c>
      <c r="B7" s="15" t="s">
        <v>175</v>
      </c>
      <c r="C7" s="79">
        <v>38</v>
      </c>
      <c r="D7" s="17"/>
      <c r="E7" s="17"/>
      <c r="F7" s="17"/>
      <c r="G7" s="17"/>
      <c r="H7" s="15">
        <v>59.5</v>
      </c>
    </row>
    <row r="8" spans="1:8" ht="12.75">
      <c r="A8" s="121" t="s">
        <v>141</v>
      </c>
      <c r="B8" s="15" t="s">
        <v>176</v>
      </c>
      <c r="C8" s="79">
        <v>34</v>
      </c>
      <c r="D8" s="17"/>
      <c r="E8" s="17"/>
      <c r="F8" s="17"/>
      <c r="G8" s="17"/>
      <c r="H8" s="15">
        <v>22.4</v>
      </c>
    </row>
    <row r="9" spans="1:8" ht="13.5" thickBot="1">
      <c r="A9" s="122" t="s">
        <v>177</v>
      </c>
      <c r="B9" s="20"/>
      <c r="C9" s="80">
        <v>24</v>
      </c>
      <c r="D9" s="22"/>
      <c r="E9" s="22"/>
      <c r="F9" s="22"/>
      <c r="G9" s="22"/>
      <c r="H9" s="20">
        <v>8.1</v>
      </c>
    </row>
    <row r="10" spans="1:8" ht="12.75">
      <c r="A10" s="2"/>
      <c r="B10" s="23" t="s">
        <v>163</v>
      </c>
      <c r="C10" s="2">
        <v>3498</v>
      </c>
      <c r="D10" s="2"/>
      <c r="E10" s="2"/>
      <c r="F10" s="2"/>
      <c r="G10" s="2"/>
      <c r="H10" s="2">
        <v>8418</v>
      </c>
    </row>
    <row r="11" spans="1:8" ht="12.75">
      <c r="A11" s="2"/>
      <c r="B11" s="23" t="s">
        <v>165</v>
      </c>
      <c r="C11" s="2">
        <v>298</v>
      </c>
      <c r="D11" s="2"/>
      <c r="E11" s="2"/>
      <c r="F11" s="2"/>
      <c r="G11" s="2"/>
      <c r="H11" s="2">
        <v>221</v>
      </c>
    </row>
    <row r="12" spans="1:8" ht="12.75">
      <c r="A12" s="2"/>
      <c r="B12" s="2"/>
      <c r="C12" s="2"/>
      <c r="D12" s="2"/>
      <c r="E12" s="2"/>
      <c r="F12" s="2"/>
      <c r="G12" s="2"/>
      <c r="H12" s="2"/>
    </row>
    <row r="13" spans="1:8" ht="12.75">
      <c r="A13" s="2" t="s">
        <v>178</v>
      </c>
      <c r="B13" s="2"/>
      <c r="C13" s="2"/>
      <c r="D13" s="2"/>
      <c r="E13" s="2"/>
      <c r="F13" s="2"/>
      <c r="G13" s="2"/>
      <c r="H13" s="2"/>
    </row>
    <row r="14" spans="1:8" ht="12.75">
      <c r="A14" s="2"/>
      <c r="B14" s="2"/>
      <c r="C14" s="2"/>
      <c r="D14" s="2"/>
      <c r="E14" s="2"/>
      <c r="F14" s="2"/>
      <c r="G14" s="2"/>
      <c r="H14" s="2"/>
    </row>
  </sheetData>
  <mergeCells count="2">
    <mergeCell ref="C3:H3"/>
    <mergeCell ref="C4:H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40"/>
  <sheetViews>
    <sheetView workbookViewId="0" topLeftCell="A24">
      <selection activeCell="K28" sqref="K28:K31"/>
    </sheetView>
  </sheetViews>
  <sheetFormatPr defaultColWidth="9.140625" defaultRowHeight="12.75"/>
  <cols>
    <col min="2" max="8" width="4.421875" style="0" customWidth="1"/>
    <col min="9" max="9" width="4.28125" style="0" customWidth="1"/>
    <col min="10" max="10" width="2.8515625" style="0" customWidth="1"/>
    <col min="12" max="12" width="4.28125" style="0" customWidth="1"/>
    <col min="13" max="19" width="4.421875" style="0" customWidth="1"/>
  </cols>
  <sheetData>
    <row r="1" ht="12.75">
      <c r="A1" t="s">
        <v>911</v>
      </c>
    </row>
    <row r="2" spans="1:11" ht="12.75">
      <c r="A2" t="s">
        <v>179</v>
      </c>
      <c r="K2" t="s">
        <v>180</v>
      </c>
    </row>
    <row r="3" spans="1:11" ht="13.5" thickBot="1">
      <c r="A3" t="s">
        <v>181</v>
      </c>
      <c r="K3" t="s">
        <v>182</v>
      </c>
    </row>
    <row r="4" spans="1:19" ht="12.75">
      <c r="A4" s="435" t="s">
        <v>6</v>
      </c>
      <c r="B4" s="437" t="s">
        <v>183</v>
      </c>
      <c r="C4" s="438"/>
      <c r="D4" s="438"/>
      <c r="E4" s="438"/>
      <c r="F4" s="438"/>
      <c r="G4" s="438"/>
      <c r="H4" s="438"/>
      <c r="I4" s="439"/>
      <c r="K4" s="435" t="s">
        <v>6</v>
      </c>
      <c r="L4" s="437" t="s">
        <v>183</v>
      </c>
      <c r="M4" s="438"/>
      <c r="N4" s="438"/>
      <c r="O4" s="438"/>
      <c r="P4" s="438"/>
      <c r="Q4" s="438"/>
      <c r="R4" s="438"/>
      <c r="S4" s="439"/>
    </row>
    <row r="5" spans="1:19" ht="12.75">
      <c r="A5" s="436"/>
      <c r="B5" s="440" t="s">
        <v>37</v>
      </c>
      <c r="C5" s="441"/>
      <c r="D5" s="440" t="s">
        <v>39</v>
      </c>
      <c r="E5" s="429"/>
      <c r="F5" s="440" t="s">
        <v>184</v>
      </c>
      <c r="G5" s="429"/>
      <c r="H5" s="441" t="s">
        <v>185</v>
      </c>
      <c r="I5" s="430"/>
      <c r="K5" s="436"/>
      <c r="L5" s="440" t="s">
        <v>37</v>
      </c>
      <c r="M5" s="441"/>
      <c r="N5" s="440" t="s">
        <v>39</v>
      </c>
      <c r="O5" s="429"/>
      <c r="P5" s="440" t="s">
        <v>184</v>
      </c>
      <c r="Q5" s="429"/>
      <c r="R5" s="441" t="s">
        <v>185</v>
      </c>
      <c r="S5" s="430"/>
    </row>
    <row r="6" spans="1:19" ht="13.5" thickBot="1">
      <c r="A6" s="123"/>
      <c r="B6" s="124" t="s">
        <v>186</v>
      </c>
      <c r="C6" s="101" t="s">
        <v>187</v>
      </c>
      <c r="D6" s="125" t="s">
        <v>186</v>
      </c>
      <c r="E6" s="101" t="s">
        <v>187</v>
      </c>
      <c r="F6" s="125" t="s">
        <v>186</v>
      </c>
      <c r="G6" s="101" t="s">
        <v>187</v>
      </c>
      <c r="H6" s="101" t="s">
        <v>186</v>
      </c>
      <c r="I6" s="126" t="s">
        <v>187</v>
      </c>
      <c r="K6" s="123"/>
      <c r="L6" s="124" t="s">
        <v>186</v>
      </c>
      <c r="M6" s="101" t="s">
        <v>187</v>
      </c>
      <c r="N6" s="125" t="s">
        <v>186</v>
      </c>
      <c r="O6" s="101" t="s">
        <v>187</v>
      </c>
      <c r="P6" s="125" t="s">
        <v>186</v>
      </c>
      <c r="Q6" s="101" t="s">
        <v>187</v>
      </c>
      <c r="R6" s="101" t="s">
        <v>186</v>
      </c>
      <c r="S6" s="126" t="s">
        <v>187</v>
      </c>
    </row>
    <row r="7" spans="1:19" ht="15" customHeight="1">
      <c r="A7" s="127" t="s">
        <v>123</v>
      </c>
      <c r="B7" s="128">
        <v>83</v>
      </c>
      <c r="C7" s="129">
        <v>97.7</v>
      </c>
      <c r="D7" s="130">
        <v>11</v>
      </c>
      <c r="E7" s="129">
        <v>12.9</v>
      </c>
      <c r="F7" s="130">
        <v>0</v>
      </c>
      <c r="G7" s="131">
        <v>0</v>
      </c>
      <c r="H7" s="131">
        <v>1</v>
      </c>
      <c r="I7" s="132">
        <v>1.75</v>
      </c>
      <c r="K7" s="133" t="s">
        <v>123</v>
      </c>
      <c r="L7" s="128">
        <v>31</v>
      </c>
      <c r="M7" s="131">
        <v>100</v>
      </c>
      <c r="N7" s="130">
        <v>3</v>
      </c>
      <c r="O7" s="129">
        <v>9.7</v>
      </c>
      <c r="P7" s="130">
        <v>3</v>
      </c>
      <c r="Q7" s="129">
        <v>9.7</v>
      </c>
      <c r="R7" s="131">
        <v>0</v>
      </c>
      <c r="S7" s="134">
        <v>0</v>
      </c>
    </row>
    <row r="8" spans="1:19" ht="15" customHeight="1">
      <c r="A8" s="135" t="s">
        <v>134</v>
      </c>
      <c r="B8" s="136">
        <v>2</v>
      </c>
      <c r="C8" s="137">
        <v>2.3</v>
      </c>
      <c r="D8" s="107">
        <v>33</v>
      </c>
      <c r="E8" s="137">
        <v>38.8</v>
      </c>
      <c r="F8" s="107">
        <v>3</v>
      </c>
      <c r="G8" s="137">
        <v>3.5</v>
      </c>
      <c r="H8" s="97">
        <v>42</v>
      </c>
      <c r="I8" s="138">
        <v>73.7</v>
      </c>
      <c r="K8" s="135" t="s">
        <v>134</v>
      </c>
      <c r="L8" s="136">
        <v>0</v>
      </c>
      <c r="M8" s="97">
        <v>0</v>
      </c>
      <c r="N8" s="107">
        <v>8</v>
      </c>
      <c r="O8" s="137">
        <v>25.8</v>
      </c>
      <c r="P8" s="107">
        <v>4</v>
      </c>
      <c r="Q8" s="137">
        <v>12.9</v>
      </c>
      <c r="R8" s="97">
        <v>27</v>
      </c>
      <c r="S8" s="138">
        <v>90</v>
      </c>
    </row>
    <row r="9" spans="1:19" ht="15" customHeight="1">
      <c r="A9" s="139" t="s">
        <v>141</v>
      </c>
      <c r="B9" s="128">
        <v>0</v>
      </c>
      <c r="C9" s="140">
        <v>0</v>
      </c>
      <c r="D9" s="130">
        <v>22</v>
      </c>
      <c r="E9" s="129">
        <v>25.9</v>
      </c>
      <c r="F9" s="130">
        <v>27</v>
      </c>
      <c r="G9" s="129">
        <v>31.7</v>
      </c>
      <c r="H9" s="131">
        <v>13</v>
      </c>
      <c r="I9" s="141">
        <v>22.8</v>
      </c>
      <c r="K9" s="139" t="s">
        <v>141</v>
      </c>
      <c r="L9" s="128">
        <v>0</v>
      </c>
      <c r="M9" s="131">
        <v>0</v>
      </c>
      <c r="N9" s="130">
        <v>18</v>
      </c>
      <c r="O9" s="129">
        <v>58.1</v>
      </c>
      <c r="P9" s="130">
        <v>14</v>
      </c>
      <c r="Q9" s="129">
        <v>45.2</v>
      </c>
      <c r="R9" s="131">
        <v>3</v>
      </c>
      <c r="S9" s="141">
        <v>10</v>
      </c>
    </row>
    <row r="10" spans="1:19" ht="15" customHeight="1">
      <c r="A10" s="142" t="s">
        <v>149</v>
      </c>
      <c r="B10" s="136">
        <v>0</v>
      </c>
      <c r="C10" s="143">
        <v>0</v>
      </c>
      <c r="D10" s="107">
        <v>11</v>
      </c>
      <c r="E10" s="137">
        <v>12.9</v>
      </c>
      <c r="F10" s="107">
        <v>33</v>
      </c>
      <c r="G10" s="137">
        <v>38.9</v>
      </c>
      <c r="H10" s="97">
        <v>1</v>
      </c>
      <c r="I10" s="144">
        <v>1.75</v>
      </c>
      <c r="K10" s="142" t="s">
        <v>149</v>
      </c>
      <c r="L10" s="136">
        <v>0</v>
      </c>
      <c r="M10" s="97">
        <v>0</v>
      </c>
      <c r="N10" s="107">
        <v>2</v>
      </c>
      <c r="O10" s="137">
        <v>6.4</v>
      </c>
      <c r="P10" s="107">
        <v>5</v>
      </c>
      <c r="Q10" s="137">
        <v>16.1</v>
      </c>
      <c r="R10" s="97">
        <v>0</v>
      </c>
      <c r="S10" s="108">
        <v>0</v>
      </c>
    </row>
    <row r="11" spans="1:19" ht="15" customHeight="1" thickBot="1">
      <c r="A11" s="145" t="s">
        <v>188</v>
      </c>
      <c r="B11" s="124">
        <v>0</v>
      </c>
      <c r="C11" s="146">
        <v>0</v>
      </c>
      <c r="D11" s="125">
        <v>8</v>
      </c>
      <c r="E11" s="147">
        <v>9.5</v>
      </c>
      <c r="F11" s="125">
        <v>22</v>
      </c>
      <c r="G11" s="147">
        <v>25.9</v>
      </c>
      <c r="H11" s="148">
        <v>0</v>
      </c>
      <c r="I11" s="126">
        <v>0</v>
      </c>
      <c r="K11" s="145" t="s">
        <v>188</v>
      </c>
      <c r="L11" s="124">
        <v>0</v>
      </c>
      <c r="M11" s="148">
        <v>0</v>
      </c>
      <c r="N11" s="125">
        <v>0</v>
      </c>
      <c r="O11" s="148">
        <v>0</v>
      </c>
      <c r="P11" s="125">
        <v>5</v>
      </c>
      <c r="Q11" s="147">
        <v>16.1</v>
      </c>
      <c r="R11" s="148">
        <v>0</v>
      </c>
      <c r="S11" s="126">
        <v>0</v>
      </c>
    </row>
    <row r="14" spans="1:11" ht="12.75">
      <c r="A14" t="s">
        <v>189</v>
      </c>
      <c r="K14" t="s">
        <v>190</v>
      </c>
    </row>
    <row r="15" spans="1:11" ht="13.5" thickBot="1">
      <c r="A15" t="s">
        <v>191</v>
      </c>
      <c r="K15" t="s">
        <v>192</v>
      </c>
    </row>
    <row r="16" spans="1:19" ht="12.75">
      <c r="A16" s="435" t="s">
        <v>6</v>
      </c>
      <c r="B16" s="437" t="s">
        <v>183</v>
      </c>
      <c r="C16" s="438"/>
      <c r="D16" s="438"/>
      <c r="E16" s="438"/>
      <c r="F16" s="438"/>
      <c r="G16" s="438"/>
      <c r="H16" s="438"/>
      <c r="I16" s="439"/>
      <c r="K16" s="435" t="s">
        <v>6</v>
      </c>
      <c r="L16" s="437" t="s">
        <v>183</v>
      </c>
      <c r="M16" s="438"/>
      <c r="N16" s="438"/>
      <c r="O16" s="438"/>
      <c r="P16" s="438"/>
      <c r="Q16" s="438"/>
      <c r="R16" s="438"/>
      <c r="S16" s="439"/>
    </row>
    <row r="17" spans="1:19" ht="12.75">
      <c r="A17" s="436"/>
      <c r="B17" s="440" t="s">
        <v>37</v>
      </c>
      <c r="C17" s="441"/>
      <c r="D17" s="440" t="s">
        <v>39</v>
      </c>
      <c r="E17" s="429"/>
      <c r="F17" s="440" t="s">
        <v>184</v>
      </c>
      <c r="G17" s="429"/>
      <c r="H17" s="441" t="s">
        <v>185</v>
      </c>
      <c r="I17" s="430"/>
      <c r="K17" s="436"/>
      <c r="L17" s="440" t="s">
        <v>37</v>
      </c>
      <c r="M17" s="441"/>
      <c r="N17" s="440" t="s">
        <v>39</v>
      </c>
      <c r="O17" s="429"/>
      <c r="P17" s="440" t="s">
        <v>184</v>
      </c>
      <c r="Q17" s="429"/>
      <c r="R17" s="441" t="s">
        <v>185</v>
      </c>
      <c r="S17" s="430"/>
    </row>
    <row r="18" spans="1:19" ht="13.5" thickBot="1">
      <c r="A18" s="123"/>
      <c r="B18" s="124" t="s">
        <v>186</v>
      </c>
      <c r="C18" s="101" t="s">
        <v>187</v>
      </c>
      <c r="D18" s="125" t="s">
        <v>186</v>
      </c>
      <c r="E18" s="101" t="s">
        <v>187</v>
      </c>
      <c r="F18" s="125" t="s">
        <v>186</v>
      </c>
      <c r="G18" s="101" t="s">
        <v>187</v>
      </c>
      <c r="H18" s="101" t="s">
        <v>186</v>
      </c>
      <c r="I18" s="126" t="s">
        <v>187</v>
      </c>
      <c r="K18" s="123"/>
      <c r="L18" s="124" t="s">
        <v>186</v>
      </c>
      <c r="M18" s="101" t="s">
        <v>187</v>
      </c>
      <c r="N18" s="125" t="s">
        <v>186</v>
      </c>
      <c r="O18" s="101" t="s">
        <v>187</v>
      </c>
      <c r="P18" s="125" t="s">
        <v>186</v>
      </c>
      <c r="Q18" s="101" t="s">
        <v>187</v>
      </c>
      <c r="R18" s="101" t="s">
        <v>186</v>
      </c>
      <c r="S18" s="126" t="s">
        <v>187</v>
      </c>
    </row>
    <row r="19" spans="1:19" ht="12.75">
      <c r="A19" s="133" t="s">
        <v>123</v>
      </c>
      <c r="B19" s="128">
        <v>18</v>
      </c>
      <c r="C19" s="129">
        <v>85.7</v>
      </c>
      <c r="D19" s="130">
        <v>5</v>
      </c>
      <c r="E19" s="129">
        <v>23.8</v>
      </c>
      <c r="F19" s="130">
        <v>1</v>
      </c>
      <c r="G19" s="129">
        <v>4.8</v>
      </c>
      <c r="H19" s="131">
        <v>1</v>
      </c>
      <c r="I19" s="141">
        <v>5.6</v>
      </c>
      <c r="K19" s="133" t="s">
        <v>123</v>
      </c>
      <c r="L19" s="128">
        <v>33</v>
      </c>
      <c r="M19" s="131">
        <v>100</v>
      </c>
      <c r="N19" s="130">
        <v>1</v>
      </c>
      <c r="O19" s="129">
        <v>3</v>
      </c>
      <c r="P19" s="130">
        <v>0</v>
      </c>
      <c r="Q19" s="131">
        <v>0</v>
      </c>
      <c r="R19" s="131">
        <v>0</v>
      </c>
      <c r="S19" s="134">
        <v>0</v>
      </c>
    </row>
    <row r="20" spans="1:19" ht="12.75">
      <c r="A20" s="135" t="s">
        <v>134</v>
      </c>
      <c r="B20" s="136">
        <v>3</v>
      </c>
      <c r="C20" s="137">
        <v>14.3</v>
      </c>
      <c r="D20" s="107">
        <v>13</v>
      </c>
      <c r="E20" s="137">
        <v>61.9</v>
      </c>
      <c r="F20" s="107">
        <v>6</v>
      </c>
      <c r="G20" s="137">
        <v>28.6</v>
      </c>
      <c r="H20" s="97">
        <v>10</v>
      </c>
      <c r="I20" s="138">
        <v>55.6</v>
      </c>
      <c r="K20" s="135" t="s">
        <v>134</v>
      </c>
      <c r="L20" s="136">
        <v>0</v>
      </c>
      <c r="M20" s="97">
        <v>0</v>
      </c>
      <c r="N20" s="107">
        <v>15</v>
      </c>
      <c r="O20" s="137">
        <v>45.5</v>
      </c>
      <c r="P20" s="107">
        <v>1</v>
      </c>
      <c r="Q20" s="137">
        <v>3</v>
      </c>
      <c r="R20" s="97">
        <v>0</v>
      </c>
      <c r="S20" s="108">
        <v>0</v>
      </c>
    </row>
    <row r="21" spans="1:19" ht="12.75">
      <c r="A21" s="139" t="s">
        <v>141</v>
      </c>
      <c r="B21" s="128">
        <v>0</v>
      </c>
      <c r="C21" s="131">
        <v>0</v>
      </c>
      <c r="D21" s="130">
        <v>3</v>
      </c>
      <c r="E21" s="129">
        <v>14.3</v>
      </c>
      <c r="F21" s="130">
        <v>9</v>
      </c>
      <c r="G21" s="129">
        <v>42.8</v>
      </c>
      <c r="H21" s="131">
        <v>7</v>
      </c>
      <c r="I21" s="141">
        <v>38.8</v>
      </c>
      <c r="K21" s="139" t="s">
        <v>141</v>
      </c>
      <c r="L21" s="128">
        <v>0</v>
      </c>
      <c r="M21" s="131">
        <v>0</v>
      </c>
      <c r="N21" s="130">
        <v>17</v>
      </c>
      <c r="O21" s="129">
        <v>51.5</v>
      </c>
      <c r="P21" s="130">
        <v>8</v>
      </c>
      <c r="Q21" s="129">
        <v>24.2</v>
      </c>
      <c r="R21" s="131">
        <v>0</v>
      </c>
      <c r="S21" s="134">
        <v>0</v>
      </c>
    </row>
    <row r="22" spans="1:19" ht="12.75">
      <c r="A22" s="142" t="s">
        <v>149</v>
      </c>
      <c r="B22" s="136">
        <v>0</v>
      </c>
      <c r="C22" s="97">
        <v>0</v>
      </c>
      <c r="D22" s="107">
        <v>0</v>
      </c>
      <c r="E22" s="97">
        <v>0</v>
      </c>
      <c r="F22" s="107">
        <v>5</v>
      </c>
      <c r="G22" s="137">
        <v>23.8</v>
      </c>
      <c r="H22" s="97">
        <v>0</v>
      </c>
      <c r="I22" s="108">
        <v>0</v>
      </c>
      <c r="K22" s="142" t="s">
        <v>149</v>
      </c>
      <c r="L22" s="136">
        <v>0</v>
      </c>
      <c r="M22" s="97">
        <v>0</v>
      </c>
      <c r="N22" s="107">
        <v>0</v>
      </c>
      <c r="O22" s="97">
        <v>0</v>
      </c>
      <c r="P22" s="107">
        <v>24</v>
      </c>
      <c r="Q22" s="137">
        <v>72.8</v>
      </c>
      <c r="R22" s="97">
        <v>0</v>
      </c>
      <c r="S22" s="108">
        <v>0</v>
      </c>
    </row>
    <row r="23" spans="1:19" ht="13.5" thickBot="1">
      <c r="A23" s="145" t="s">
        <v>188</v>
      </c>
      <c r="B23" s="124">
        <v>0</v>
      </c>
      <c r="C23" s="148">
        <v>0</v>
      </c>
      <c r="D23" s="125">
        <v>0</v>
      </c>
      <c r="E23" s="148">
        <v>0</v>
      </c>
      <c r="F23" s="125">
        <v>0</v>
      </c>
      <c r="G23" s="148">
        <v>0</v>
      </c>
      <c r="H23" s="148">
        <v>0</v>
      </c>
      <c r="I23" s="126">
        <v>0</v>
      </c>
      <c r="K23" s="145" t="s">
        <v>188</v>
      </c>
      <c r="L23" s="124">
        <v>0</v>
      </c>
      <c r="M23" s="148">
        <v>0</v>
      </c>
      <c r="N23" s="125">
        <v>0</v>
      </c>
      <c r="O23" s="148">
        <v>0</v>
      </c>
      <c r="P23" s="125">
        <v>0</v>
      </c>
      <c r="Q23" s="148">
        <v>0</v>
      </c>
      <c r="R23" s="148">
        <v>0</v>
      </c>
      <c r="S23" s="126">
        <v>0</v>
      </c>
    </row>
    <row r="26" ht="12.75">
      <c r="A26" t="s">
        <v>193</v>
      </c>
    </row>
    <row r="27" spans="1:16" ht="13.5" thickBot="1">
      <c r="A27" t="s">
        <v>194</v>
      </c>
      <c r="K27" s="226"/>
      <c r="L27" s="226"/>
      <c r="M27" s="226"/>
      <c r="N27" s="226"/>
      <c r="O27" s="226"/>
      <c r="P27" s="226"/>
    </row>
    <row r="28" spans="1:16" ht="12.75">
      <c r="A28" s="435" t="s">
        <v>6</v>
      </c>
      <c r="B28" s="437" t="s">
        <v>183</v>
      </c>
      <c r="C28" s="438"/>
      <c r="D28" s="438"/>
      <c r="E28" s="438"/>
      <c r="F28" s="438"/>
      <c r="G28" s="438"/>
      <c r="H28" s="438"/>
      <c r="I28" s="439"/>
      <c r="K28" s="387" t="s">
        <v>912</v>
      </c>
      <c r="L28" s="226"/>
      <c r="M28" s="226"/>
      <c r="N28" s="226"/>
      <c r="O28" s="226"/>
      <c r="P28" s="226"/>
    </row>
    <row r="29" spans="1:16" ht="12.75">
      <c r="A29" s="436"/>
      <c r="B29" s="440" t="s">
        <v>37</v>
      </c>
      <c r="C29" s="441"/>
      <c r="D29" s="440" t="s">
        <v>39</v>
      </c>
      <c r="E29" s="429"/>
      <c r="F29" s="440" t="s">
        <v>184</v>
      </c>
      <c r="G29" s="429"/>
      <c r="H29" s="441" t="s">
        <v>185</v>
      </c>
      <c r="I29" s="430"/>
      <c r="K29" s="387" t="s">
        <v>913</v>
      </c>
      <c r="L29" s="226"/>
      <c r="M29" s="226"/>
      <c r="N29" s="226"/>
      <c r="O29" s="226"/>
      <c r="P29" s="226"/>
    </row>
    <row r="30" spans="1:16" ht="13.5" thickBot="1">
      <c r="A30" s="123"/>
      <c r="B30" s="124" t="s">
        <v>186</v>
      </c>
      <c r="C30" s="101" t="s">
        <v>187</v>
      </c>
      <c r="D30" s="125" t="s">
        <v>186</v>
      </c>
      <c r="E30" s="101" t="s">
        <v>187</v>
      </c>
      <c r="F30" s="125" t="s">
        <v>186</v>
      </c>
      <c r="G30" s="101" t="s">
        <v>187</v>
      </c>
      <c r="H30" s="101" t="s">
        <v>186</v>
      </c>
      <c r="I30" s="126" t="s">
        <v>187</v>
      </c>
      <c r="K30" s="387" t="s">
        <v>915</v>
      </c>
      <c r="L30" s="226"/>
      <c r="M30" s="226"/>
      <c r="N30" s="226"/>
      <c r="O30" s="226"/>
      <c r="P30" s="226"/>
    </row>
    <row r="31" spans="1:16" ht="12.75">
      <c r="A31" s="133" t="s">
        <v>123</v>
      </c>
      <c r="B31" s="128">
        <v>165</v>
      </c>
      <c r="C31" s="129">
        <v>97</v>
      </c>
      <c r="D31" s="130">
        <v>20</v>
      </c>
      <c r="E31" s="129">
        <v>11.8</v>
      </c>
      <c r="F31" s="130">
        <v>4</v>
      </c>
      <c r="G31" s="129">
        <v>2.4</v>
      </c>
      <c r="H31" s="131">
        <v>2</v>
      </c>
      <c r="I31" s="141">
        <v>1.9</v>
      </c>
      <c r="K31" s="387" t="s">
        <v>914</v>
      </c>
      <c r="L31" s="226"/>
      <c r="M31" s="226"/>
      <c r="N31" s="226"/>
      <c r="O31" s="226"/>
      <c r="P31" s="226"/>
    </row>
    <row r="32" spans="1:16" ht="12.75">
      <c r="A32" s="135" t="s">
        <v>134</v>
      </c>
      <c r="B32" s="136">
        <v>5</v>
      </c>
      <c r="C32" s="137">
        <v>3</v>
      </c>
      <c r="D32" s="107">
        <v>69</v>
      </c>
      <c r="E32" s="137">
        <v>40.6</v>
      </c>
      <c r="F32" s="107">
        <v>14</v>
      </c>
      <c r="G32" s="137">
        <v>8.2</v>
      </c>
      <c r="H32" s="97">
        <v>79</v>
      </c>
      <c r="I32" s="138">
        <v>75.3</v>
      </c>
      <c r="K32" s="386"/>
      <c r="L32" s="178"/>
      <c r="M32" s="178"/>
      <c r="N32" s="178"/>
      <c r="O32" s="178"/>
      <c r="P32" s="178"/>
    </row>
    <row r="33" spans="1:16" ht="12.75">
      <c r="A33" s="139" t="s">
        <v>141</v>
      </c>
      <c r="B33" s="128">
        <v>0</v>
      </c>
      <c r="C33" s="131">
        <v>0</v>
      </c>
      <c r="D33" s="130">
        <v>60</v>
      </c>
      <c r="E33" s="129">
        <v>35.3</v>
      </c>
      <c r="F33" s="130">
        <v>58</v>
      </c>
      <c r="G33" s="129">
        <v>34.1</v>
      </c>
      <c r="H33" s="131">
        <v>23</v>
      </c>
      <c r="I33" s="141">
        <v>21.9</v>
      </c>
      <c r="K33" s="386"/>
      <c r="L33" s="178"/>
      <c r="M33" s="178"/>
      <c r="N33" s="178"/>
      <c r="O33" s="178"/>
      <c r="P33" s="178"/>
    </row>
    <row r="34" spans="1:16" ht="12.75">
      <c r="A34" s="142" t="s">
        <v>149</v>
      </c>
      <c r="B34" s="136">
        <v>0</v>
      </c>
      <c r="C34" s="97">
        <v>0</v>
      </c>
      <c r="D34" s="107">
        <v>13</v>
      </c>
      <c r="E34" s="137">
        <v>7.6</v>
      </c>
      <c r="F34" s="107">
        <v>67</v>
      </c>
      <c r="G34" s="137">
        <v>39.4</v>
      </c>
      <c r="H34" s="97">
        <v>1</v>
      </c>
      <c r="I34" s="138">
        <v>0.9</v>
      </c>
      <c r="K34" s="386"/>
      <c r="L34" s="178"/>
      <c r="M34" s="178"/>
      <c r="N34" s="178"/>
      <c r="O34" s="178"/>
      <c r="P34" s="178"/>
    </row>
    <row r="35" spans="1:16" ht="13.5" thickBot="1">
      <c r="A35" s="145" t="s">
        <v>188</v>
      </c>
      <c r="B35" s="124">
        <v>0</v>
      </c>
      <c r="C35" s="148">
        <v>0</v>
      </c>
      <c r="D35" s="125">
        <v>8</v>
      </c>
      <c r="E35" s="147">
        <v>4.7</v>
      </c>
      <c r="F35" s="125">
        <v>27</v>
      </c>
      <c r="G35" s="147">
        <v>15.9</v>
      </c>
      <c r="H35" s="148">
        <v>0</v>
      </c>
      <c r="I35" s="126">
        <v>0</v>
      </c>
      <c r="K35" s="386"/>
      <c r="L35" s="178"/>
      <c r="M35" s="178"/>
      <c r="N35" s="178"/>
      <c r="O35" s="178"/>
      <c r="P35" s="178"/>
    </row>
    <row r="36" spans="1:16" ht="12.75">
      <c r="A36" t="s">
        <v>1</v>
      </c>
      <c r="C36" s="149">
        <f>100-C31</f>
        <v>3</v>
      </c>
      <c r="D36" s="149"/>
      <c r="E36" s="149">
        <f>100-E31</f>
        <v>88.2</v>
      </c>
      <c r="F36" s="149"/>
      <c r="G36" s="149">
        <f>100-G31</f>
        <v>97.6</v>
      </c>
      <c r="H36" s="149"/>
      <c r="I36" s="149">
        <f>100-I31</f>
        <v>98.1</v>
      </c>
      <c r="K36" s="386"/>
      <c r="L36" s="178"/>
      <c r="M36" s="178"/>
      <c r="N36" s="178"/>
      <c r="O36" s="178"/>
      <c r="P36" s="178"/>
    </row>
    <row r="37" spans="11:16" ht="12.75">
      <c r="K37" s="386"/>
      <c r="L37" s="178"/>
      <c r="M37" s="178"/>
      <c r="N37" s="178"/>
      <c r="O37" s="178"/>
      <c r="P37" s="178"/>
    </row>
    <row r="38" spans="11:16" ht="12.75">
      <c r="K38" s="386"/>
      <c r="L38" s="178"/>
      <c r="M38" s="178"/>
      <c r="N38" s="178"/>
      <c r="O38" s="178"/>
      <c r="P38" s="178"/>
    </row>
    <row r="39" spans="11:16" ht="12.75">
      <c r="K39" s="386"/>
      <c r="L39" s="178"/>
      <c r="M39" s="178"/>
      <c r="N39" s="178"/>
      <c r="O39" s="178"/>
      <c r="P39" s="178"/>
    </row>
    <row r="40" spans="11:16" ht="12.75">
      <c r="K40" s="178"/>
      <c r="L40" s="178"/>
      <c r="M40" s="178"/>
      <c r="N40" s="178"/>
      <c r="O40" s="178"/>
      <c r="P40" s="178"/>
    </row>
  </sheetData>
  <mergeCells count="30">
    <mergeCell ref="A4:A5"/>
    <mergeCell ref="B4:I4"/>
    <mergeCell ref="K4:K5"/>
    <mergeCell ref="L4:S4"/>
    <mergeCell ref="B5:C5"/>
    <mergeCell ref="D5:E5"/>
    <mergeCell ref="F5:G5"/>
    <mergeCell ref="H5:I5"/>
    <mergeCell ref="L5:M5"/>
    <mergeCell ref="N5:O5"/>
    <mergeCell ref="P5:Q5"/>
    <mergeCell ref="R5:S5"/>
    <mergeCell ref="A16:A17"/>
    <mergeCell ref="B16:I16"/>
    <mergeCell ref="K16:K17"/>
    <mergeCell ref="L16:S16"/>
    <mergeCell ref="B17:C17"/>
    <mergeCell ref="D17:E17"/>
    <mergeCell ref="F17:G17"/>
    <mergeCell ref="H17:I17"/>
    <mergeCell ref="L17:M17"/>
    <mergeCell ref="N17:O17"/>
    <mergeCell ref="P17:Q17"/>
    <mergeCell ref="R17:S17"/>
    <mergeCell ref="A28:A29"/>
    <mergeCell ref="B28:I28"/>
    <mergeCell ref="B29:C29"/>
    <mergeCell ref="D29:E29"/>
    <mergeCell ref="F29:G29"/>
    <mergeCell ref="H29:I2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88"/>
  <sheetViews>
    <sheetView workbookViewId="0" topLeftCell="D1">
      <selection activeCell="E90" sqref="E90"/>
    </sheetView>
  </sheetViews>
  <sheetFormatPr defaultColWidth="9.140625" defaultRowHeight="12.75"/>
  <cols>
    <col min="1" max="1" width="6.8515625" style="2" customWidth="1"/>
    <col min="2" max="2" width="8.28125" style="2" customWidth="1"/>
    <col min="3" max="3" width="9.7109375" style="2" customWidth="1"/>
    <col min="4" max="4" width="21.00390625" style="2" customWidth="1"/>
    <col min="5" max="5" width="10.8515625" style="2" customWidth="1"/>
    <col min="6" max="6" width="23.140625" style="2" customWidth="1"/>
    <col min="7" max="7" width="7.57421875" style="2" customWidth="1"/>
    <col min="8" max="8" width="7.8515625" style="2" customWidth="1"/>
    <col min="9" max="9" width="8.28125" style="2" customWidth="1"/>
    <col min="10" max="11" width="8.421875" style="2" customWidth="1"/>
    <col min="12" max="12" width="8.7109375" style="2" customWidth="1"/>
    <col min="13" max="13" width="5.8515625" style="2" customWidth="1"/>
    <col min="14" max="16384" width="9.140625" style="2" customWidth="1"/>
  </cols>
  <sheetData>
    <row r="1" spans="1:14" ht="15">
      <c r="A1" s="1" t="s">
        <v>195</v>
      </c>
      <c r="K1" s="150"/>
      <c r="L1" s="151"/>
      <c r="M1" s="151"/>
      <c r="N1" s="151"/>
    </row>
    <row r="2" spans="11:14" ht="12.75" thickBot="1">
      <c r="K2" s="151"/>
      <c r="L2" s="151"/>
      <c r="M2" s="151"/>
      <c r="N2" s="151"/>
    </row>
    <row r="3" spans="1:14" ht="12.75">
      <c r="A3" s="77"/>
      <c r="B3" s="152"/>
      <c r="C3" s="152"/>
      <c r="D3" s="152"/>
      <c r="E3" s="152"/>
      <c r="F3" s="4"/>
      <c r="G3" s="469" t="s">
        <v>14</v>
      </c>
      <c r="H3" s="442"/>
      <c r="I3" s="442"/>
      <c r="J3" s="443"/>
      <c r="K3" s="151"/>
      <c r="L3" s="151"/>
      <c r="M3" s="151"/>
      <c r="N3" s="151"/>
    </row>
    <row r="4" spans="1:14" ht="12.75">
      <c r="A4" s="5"/>
      <c r="B4" s="444" t="s">
        <v>16</v>
      </c>
      <c r="C4" s="445"/>
      <c r="D4" s="445"/>
      <c r="E4" s="445"/>
      <c r="F4" s="446"/>
      <c r="G4" s="473" t="s">
        <v>15</v>
      </c>
      <c r="H4" s="445"/>
      <c r="I4" s="445"/>
      <c r="J4" s="446"/>
      <c r="K4" s="153"/>
      <c r="L4" s="153"/>
      <c r="M4" s="153"/>
      <c r="N4" s="151"/>
    </row>
    <row r="5" spans="1:14" ht="12">
      <c r="A5" s="28" t="s">
        <v>6</v>
      </c>
      <c r="B5" s="119" t="s">
        <v>112</v>
      </c>
      <c r="C5" s="119" t="s">
        <v>113</v>
      </c>
      <c r="D5" s="119" t="s">
        <v>196</v>
      </c>
      <c r="E5" s="119" t="s">
        <v>197</v>
      </c>
      <c r="F5" s="154" t="s">
        <v>198</v>
      </c>
      <c r="G5" s="28">
        <v>1980</v>
      </c>
      <c r="H5" s="119">
        <v>1996</v>
      </c>
      <c r="I5" s="155"/>
      <c r="J5" s="6"/>
      <c r="K5" s="156"/>
      <c r="L5" s="156"/>
      <c r="M5" s="156"/>
      <c r="N5" s="151"/>
    </row>
    <row r="6" spans="1:14" ht="12">
      <c r="A6" s="121" t="s">
        <v>123</v>
      </c>
      <c r="B6" s="18" t="s">
        <v>199</v>
      </c>
      <c r="C6" s="18" t="s">
        <v>200</v>
      </c>
      <c r="D6" s="18" t="s">
        <v>201</v>
      </c>
      <c r="E6" s="18" t="s">
        <v>202</v>
      </c>
      <c r="F6" s="63" t="s">
        <v>201</v>
      </c>
      <c r="G6" s="16">
        <v>0</v>
      </c>
      <c r="H6" s="17">
        <v>0</v>
      </c>
      <c r="I6" s="17"/>
      <c r="J6" s="15"/>
      <c r="K6" s="157"/>
      <c r="L6" s="157"/>
      <c r="M6" s="157"/>
      <c r="N6" s="151"/>
    </row>
    <row r="7" spans="1:14" ht="12">
      <c r="A7" s="121" t="s">
        <v>134</v>
      </c>
      <c r="B7" s="18" t="s">
        <v>136</v>
      </c>
      <c r="C7" s="18" t="s">
        <v>201</v>
      </c>
      <c r="D7" s="18" t="s">
        <v>203</v>
      </c>
      <c r="E7" s="18" t="s">
        <v>204</v>
      </c>
      <c r="F7" s="63" t="s">
        <v>205</v>
      </c>
      <c r="G7" s="16">
        <v>6.4</v>
      </c>
      <c r="H7" s="17">
        <v>8.5</v>
      </c>
      <c r="I7" s="17"/>
      <c r="J7" s="15"/>
      <c r="K7" s="157"/>
      <c r="L7" s="157"/>
      <c r="M7" s="157"/>
      <c r="N7" s="151"/>
    </row>
    <row r="8" spans="1:14" ht="12">
      <c r="A8" s="121" t="s">
        <v>141</v>
      </c>
      <c r="B8" s="18" t="s">
        <v>206</v>
      </c>
      <c r="C8" s="18" t="s">
        <v>203</v>
      </c>
      <c r="D8" s="18" t="s">
        <v>202</v>
      </c>
      <c r="E8" s="18" t="s">
        <v>207</v>
      </c>
      <c r="F8" s="63" t="s">
        <v>208</v>
      </c>
      <c r="G8" s="16">
        <v>23.9</v>
      </c>
      <c r="H8" s="17">
        <v>31.8</v>
      </c>
      <c r="I8" s="17"/>
      <c r="J8" s="15"/>
      <c r="K8" s="157"/>
      <c r="L8" s="157"/>
      <c r="M8" s="157"/>
      <c r="N8" s="151"/>
    </row>
    <row r="9" spans="1:14" ht="12">
      <c r="A9" s="121" t="s">
        <v>149</v>
      </c>
      <c r="B9" s="18" t="s">
        <v>151</v>
      </c>
      <c r="C9" s="18" t="s">
        <v>202</v>
      </c>
      <c r="D9" s="18" t="s">
        <v>204</v>
      </c>
      <c r="E9" s="18" t="s">
        <v>209</v>
      </c>
      <c r="F9" s="63" t="s">
        <v>210</v>
      </c>
      <c r="G9" s="16">
        <v>38.5</v>
      </c>
      <c r="H9" s="17">
        <v>37.1</v>
      </c>
      <c r="I9" s="17"/>
      <c r="J9" s="15"/>
      <c r="K9" s="157"/>
      <c r="L9" s="157"/>
      <c r="M9" s="157"/>
      <c r="N9" s="151"/>
    </row>
    <row r="10" spans="1:14" ht="12.75" thickBot="1">
      <c r="A10" s="122" t="s">
        <v>188</v>
      </c>
      <c r="B10" s="65" t="s">
        <v>211</v>
      </c>
      <c r="C10" s="65" t="s">
        <v>212</v>
      </c>
      <c r="D10" s="65" t="s">
        <v>213</v>
      </c>
      <c r="E10" s="65" t="s">
        <v>214</v>
      </c>
      <c r="F10" s="66" t="s">
        <v>215</v>
      </c>
      <c r="G10" s="21">
        <v>31.2</v>
      </c>
      <c r="H10" s="22">
        <v>22.6</v>
      </c>
      <c r="I10" s="22"/>
      <c r="J10" s="20"/>
      <c r="K10" s="157"/>
      <c r="L10" s="157"/>
      <c r="M10" s="157"/>
      <c r="N10" s="151"/>
    </row>
    <row r="11" spans="6:14" ht="12">
      <c r="F11" s="23" t="s">
        <v>163</v>
      </c>
      <c r="G11" s="2">
        <v>22600</v>
      </c>
      <c r="H11" s="2">
        <v>22600</v>
      </c>
      <c r="K11" s="150"/>
      <c r="L11" s="150"/>
      <c r="M11" s="150"/>
      <c r="N11" s="151"/>
    </row>
    <row r="12" spans="6:14" ht="12">
      <c r="F12" s="23" t="s">
        <v>165</v>
      </c>
      <c r="G12" s="2">
        <v>283</v>
      </c>
      <c r="H12" s="2">
        <v>283</v>
      </c>
      <c r="K12" s="43"/>
      <c r="L12" s="150"/>
      <c r="M12" s="150"/>
      <c r="N12" s="151"/>
    </row>
    <row r="13" spans="6:13" ht="12">
      <c r="F13" s="2" t="s">
        <v>1</v>
      </c>
      <c r="G13" s="2">
        <f>100-G6-G7</f>
        <v>93.6</v>
      </c>
      <c r="H13" s="2">
        <f>100-H6-H7</f>
        <v>91.5</v>
      </c>
      <c r="K13" s="43"/>
      <c r="L13" s="43"/>
      <c r="M13" s="43"/>
    </row>
    <row r="15" ht="15">
      <c r="A15" s="1" t="s">
        <v>216</v>
      </c>
    </row>
    <row r="16" ht="12.75" thickBot="1"/>
    <row r="17" spans="1:13" ht="12">
      <c r="A17" s="77"/>
      <c r="B17" s="152"/>
      <c r="C17" s="152"/>
      <c r="D17" s="152"/>
      <c r="E17" s="152"/>
      <c r="F17" s="25"/>
      <c r="G17" s="152"/>
      <c r="H17" s="152"/>
      <c r="I17" s="152"/>
      <c r="J17" s="152"/>
      <c r="K17" s="152"/>
      <c r="L17" s="152"/>
      <c r="M17" s="4"/>
    </row>
    <row r="18" spans="1:13" ht="12.75">
      <c r="A18" s="5"/>
      <c r="B18" s="444" t="s">
        <v>16</v>
      </c>
      <c r="C18" s="445"/>
      <c r="D18" s="445"/>
      <c r="E18" s="445"/>
      <c r="F18" s="445"/>
      <c r="G18" s="445"/>
      <c r="H18" s="445"/>
      <c r="I18" s="445"/>
      <c r="J18" s="445"/>
      <c r="K18" s="445"/>
      <c r="L18" s="445"/>
      <c r="M18" s="446"/>
    </row>
    <row r="19" spans="1:13" ht="12">
      <c r="A19" s="28" t="s">
        <v>6</v>
      </c>
      <c r="B19" s="119" t="s">
        <v>114</v>
      </c>
      <c r="C19" s="119" t="s">
        <v>217</v>
      </c>
      <c r="D19" s="119" t="s">
        <v>218</v>
      </c>
      <c r="E19" s="119" t="s">
        <v>219</v>
      </c>
      <c r="F19" s="106" t="s">
        <v>220</v>
      </c>
      <c r="G19" s="119" t="s">
        <v>221</v>
      </c>
      <c r="H19" s="119" t="s">
        <v>222</v>
      </c>
      <c r="I19" s="119" t="s">
        <v>223</v>
      </c>
      <c r="J19" s="119" t="s">
        <v>224</v>
      </c>
      <c r="K19" s="119" t="s">
        <v>225</v>
      </c>
      <c r="L19" s="119" t="s">
        <v>226</v>
      </c>
      <c r="M19" s="154" t="s">
        <v>227</v>
      </c>
    </row>
    <row r="20" spans="1:13" ht="12">
      <c r="A20" s="121" t="s">
        <v>123</v>
      </c>
      <c r="B20" s="18">
        <v>6</v>
      </c>
      <c r="C20" s="18" t="s">
        <v>228</v>
      </c>
      <c r="D20" s="18" t="s">
        <v>229</v>
      </c>
      <c r="E20" s="18" t="s">
        <v>230</v>
      </c>
      <c r="F20" s="158" t="s">
        <v>231</v>
      </c>
      <c r="G20" s="18" t="s">
        <v>232</v>
      </c>
      <c r="H20" s="18" t="s">
        <v>233</v>
      </c>
      <c r="I20" s="18" t="s">
        <v>234</v>
      </c>
      <c r="J20" s="18" t="s">
        <v>235</v>
      </c>
      <c r="K20" s="18" t="s">
        <v>236</v>
      </c>
      <c r="L20" s="18" t="s">
        <v>232</v>
      </c>
      <c r="M20" s="63" t="s">
        <v>237</v>
      </c>
    </row>
    <row r="21" spans="1:13" ht="12">
      <c r="A21" s="121" t="s">
        <v>134</v>
      </c>
      <c r="B21" s="18" t="s">
        <v>238</v>
      </c>
      <c r="C21" s="18" t="s">
        <v>239</v>
      </c>
      <c r="D21" s="18" t="s">
        <v>240</v>
      </c>
      <c r="E21" s="18" t="s">
        <v>241</v>
      </c>
      <c r="F21" s="158" t="s">
        <v>230</v>
      </c>
      <c r="G21" s="18" t="s">
        <v>236</v>
      </c>
      <c r="H21" s="18" t="s">
        <v>242</v>
      </c>
      <c r="I21" s="18" t="s">
        <v>232</v>
      </c>
      <c r="J21" s="18" t="s">
        <v>243</v>
      </c>
      <c r="K21" s="18" t="s">
        <v>244</v>
      </c>
      <c r="L21" s="18" t="s">
        <v>236</v>
      </c>
      <c r="M21" s="63" t="s">
        <v>245</v>
      </c>
    </row>
    <row r="22" spans="1:13" ht="12">
      <c r="A22" s="121" t="s">
        <v>141</v>
      </c>
      <c r="B22" s="18"/>
      <c r="C22" s="18" t="s">
        <v>246</v>
      </c>
      <c r="D22" s="18" t="s">
        <v>247</v>
      </c>
      <c r="E22" s="18" t="s">
        <v>248</v>
      </c>
      <c r="F22" s="158" t="s">
        <v>249</v>
      </c>
      <c r="G22" s="18" t="s">
        <v>250</v>
      </c>
      <c r="H22" s="18" t="s">
        <v>234</v>
      </c>
      <c r="I22" s="18" t="s">
        <v>251</v>
      </c>
      <c r="J22" s="18" t="s">
        <v>252</v>
      </c>
      <c r="K22" s="18" t="s">
        <v>253</v>
      </c>
      <c r="L22" s="18" t="s">
        <v>254</v>
      </c>
      <c r="M22" s="63" t="s">
        <v>255</v>
      </c>
    </row>
    <row r="23" spans="1:13" ht="12">
      <c r="A23" s="121" t="s">
        <v>149</v>
      </c>
      <c r="B23" s="18" t="s">
        <v>256</v>
      </c>
      <c r="C23" s="18" t="s">
        <v>257</v>
      </c>
      <c r="D23" s="18" t="s">
        <v>258</v>
      </c>
      <c r="E23" s="18" t="s">
        <v>259</v>
      </c>
      <c r="F23" s="158" t="s">
        <v>260</v>
      </c>
      <c r="G23" s="18" t="s">
        <v>261</v>
      </c>
      <c r="H23" s="18" t="s">
        <v>262</v>
      </c>
      <c r="I23" s="18" t="s">
        <v>263</v>
      </c>
      <c r="J23" s="18" t="s">
        <v>233</v>
      </c>
      <c r="K23" s="18" t="s">
        <v>264</v>
      </c>
      <c r="L23" s="18" t="s">
        <v>265</v>
      </c>
      <c r="M23" s="63" t="s">
        <v>236</v>
      </c>
    </row>
    <row r="24" spans="1:13" ht="12.75" thickBot="1">
      <c r="A24" s="122" t="s">
        <v>188</v>
      </c>
      <c r="B24" s="65" t="s">
        <v>266</v>
      </c>
      <c r="C24" s="65" t="s">
        <v>267</v>
      </c>
      <c r="D24" s="65" t="s">
        <v>268</v>
      </c>
      <c r="E24" s="65" t="s">
        <v>269</v>
      </c>
      <c r="F24" s="159" t="s">
        <v>270</v>
      </c>
      <c r="G24" s="65" t="s">
        <v>271</v>
      </c>
      <c r="H24" s="65" t="s">
        <v>272</v>
      </c>
      <c r="I24" s="65" t="s">
        <v>273</v>
      </c>
      <c r="J24" s="65" t="s">
        <v>274</v>
      </c>
      <c r="K24" s="65" t="s">
        <v>275</v>
      </c>
      <c r="L24" s="65" t="s">
        <v>276</v>
      </c>
      <c r="M24" s="66" t="s">
        <v>277</v>
      </c>
    </row>
    <row r="25" spans="7:12" ht="12">
      <c r="G25" s="23"/>
      <c r="H25" s="23"/>
      <c r="I25" s="23"/>
      <c r="J25" s="23"/>
      <c r="K25" s="23"/>
      <c r="L25" s="23"/>
    </row>
    <row r="26" spans="7:12" ht="12.75" thickBot="1">
      <c r="G26" s="23"/>
      <c r="H26" s="23"/>
      <c r="I26" s="23"/>
      <c r="J26" s="23"/>
      <c r="K26" s="23"/>
      <c r="L26" s="23"/>
    </row>
    <row r="27" spans="3:7" ht="12.75">
      <c r="C27" s="77"/>
      <c r="D27" s="469" t="s">
        <v>14</v>
      </c>
      <c r="E27" s="442"/>
      <c r="F27" s="442"/>
      <c r="G27" s="443"/>
    </row>
    <row r="28" spans="3:7" ht="12.75">
      <c r="C28" s="5"/>
      <c r="D28" s="473" t="s">
        <v>15</v>
      </c>
      <c r="E28" s="445"/>
      <c r="F28" s="445"/>
      <c r="G28" s="446"/>
    </row>
    <row r="29" spans="3:7" ht="12">
      <c r="C29" s="28" t="s">
        <v>6</v>
      </c>
      <c r="D29" s="28">
        <v>1980</v>
      </c>
      <c r="E29" s="119">
        <v>1996</v>
      </c>
      <c r="F29" s="155"/>
      <c r="G29" s="6"/>
    </row>
    <row r="30" spans="3:7" ht="12">
      <c r="C30" s="121" t="s">
        <v>123</v>
      </c>
      <c r="D30" s="16">
        <v>0</v>
      </c>
      <c r="E30" s="17">
        <v>1.4</v>
      </c>
      <c r="F30" s="17"/>
      <c r="G30" s="15"/>
    </row>
    <row r="31" spans="3:7" ht="12">
      <c r="C31" s="121" t="s">
        <v>134</v>
      </c>
      <c r="D31" s="16">
        <v>0</v>
      </c>
      <c r="E31" s="17">
        <v>0</v>
      </c>
      <c r="F31" s="17"/>
      <c r="G31" s="15"/>
    </row>
    <row r="32" spans="3:7" ht="12">
      <c r="C32" s="121" t="s">
        <v>141</v>
      </c>
      <c r="D32" s="16">
        <v>2.7</v>
      </c>
      <c r="E32" s="17">
        <v>2.5</v>
      </c>
      <c r="F32" s="17"/>
      <c r="G32" s="15"/>
    </row>
    <row r="33" spans="3:7" ht="12">
      <c r="C33" s="121" t="s">
        <v>149</v>
      </c>
      <c r="D33" s="16">
        <v>10.1</v>
      </c>
      <c r="E33" s="17">
        <v>10</v>
      </c>
      <c r="F33" s="17"/>
      <c r="G33" s="15"/>
    </row>
    <row r="34" spans="3:7" ht="12.75" thickBot="1">
      <c r="C34" s="122" t="s">
        <v>188</v>
      </c>
      <c r="D34" s="21">
        <v>87.2</v>
      </c>
      <c r="E34" s="22">
        <v>86.1</v>
      </c>
      <c r="F34" s="22"/>
      <c r="G34" s="20"/>
    </row>
    <row r="35" spans="3:5" ht="12">
      <c r="C35" s="23" t="s">
        <v>163</v>
      </c>
      <c r="D35" s="2">
        <v>22600</v>
      </c>
      <c r="E35" s="2">
        <v>22600</v>
      </c>
    </row>
    <row r="36" spans="3:5" ht="12">
      <c r="C36" s="23" t="s">
        <v>165</v>
      </c>
      <c r="D36" s="2">
        <v>283</v>
      </c>
      <c r="E36" s="2">
        <v>283</v>
      </c>
    </row>
    <row r="37" spans="3:5" ht="12">
      <c r="C37" s="2" t="s">
        <v>1</v>
      </c>
      <c r="D37" s="2">
        <f>100-D30-D31</f>
        <v>100</v>
      </c>
      <c r="E37" s="2">
        <f>100-E30-E31</f>
        <v>98.6</v>
      </c>
    </row>
    <row r="39" ht="15">
      <c r="A39" s="1" t="s">
        <v>278</v>
      </c>
    </row>
    <row r="40" ht="12.75" thickBot="1"/>
    <row r="41" spans="1:10" ht="12.75">
      <c r="A41" s="77"/>
      <c r="B41" s="152"/>
      <c r="C41" s="152"/>
      <c r="D41" s="152"/>
      <c r="E41" s="152"/>
      <c r="F41" s="4"/>
      <c r="G41" s="469" t="s">
        <v>14</v>
      </c>
      <c r="H41" s="442"/>
      <c r="I41" s="442"/>
      <c r="J41" s="443"/>
    </row>
    <row r="42" spans="1:10" ht="12.75">
      <c r="A42" s="5"/>
      <c r="B42" s="444" t="s">
        <v>16</v>
      </c>
      <c r="C42" s="445"/>
      <c r="D42" s="445"/>
      <c r="E42" s="445"/>
      <c r="F42" s="446"/>
      <c r="G42" s="473" t="s">
        <v>15</v>
      </c>
      <c r="H42" s="445"/>
      <c r="I42" s="445"/>
      <c r="J42" s="446"/>
    </row>
    <row r="43" spans="1:10" ht="12">
      <c r="A43" s="28" t="s">
        <v>6</v>
      </c>
      <c r="B43" s="119" t="s">
        <v>279</v>
      </c>
      <c r="C43" s="119" t="s">
        <v>280</v>
      </c>
      <c r="D43" s="119" t="s">
        <v>281</v>
      </c>
      <c r="E43" s="119" t="s">
        <v>282</v>
      </c>
      <c r="F43" s="154" t="s">
        <v>283</v>
      </c>
      <c r="G43" s="28">
        <v>1980</v>
      </c>
      <c r="H43" s="119">
        <v>1996</v>
      </c>
      <c r="I43" s="155"/>
      <c r="J43" s="6"/>
    </row>
    <row r="44" spans="1:10" ht="12">
      <c r="A44" s="121" t="s">
        <v>123</v>
      </c>
      <c r="B44" s="18" t="s">
        <v>284</v>
      </c>
      <c r="C44" s="18" t="s">
        <v>285</v>
      </c>
      <c r="D44" s="18" t="s">
        <v>286</v>
      </c>
      <c r="E44" s="18" t="s">
        <v>204</v>
      </c>
      <c r="F44" s="63" t="s">
        <v>245</v>
      </c>
      <c r="G44" s="16">
        <v>40.8</v>
      </c>
      <c r="H44" s="17">
        <v>23.3</v>
      </c>
      <c r="I44" s="17"/>
      <c r="J44" s="15"/>
    </row>
    <row r="45" spans="1:10" ht="12">
      <c r="A45" s="121" t="s">
        <v>134</v>
      </c>
      <c r="B45" s="18" t="s">
        <v>56</v>
      </c>
      <c r="C45" s="18" t="s">
        <v>287</v>
      </c>
      <c r="D45" s="18" t="s">
        <v>287</v>
      </c>
      <c r="E45" s="18" t="s">
        <v>284</v>
      </c>
      <c r="F45" s="63" t="s">
        <v>288</v>
      </c>
      <c r="G45" s="16">
        <v>36.7</v>
      </c>
      <c r="H45" s="17">
        <v>28.3</v>
      </c>
      <c r="I45" s="17"/>
      <c r="J45" s="15"/>
    </row>
    <row r="46" spans="1:10" ht="12">
      <c r="A46" s="121" t="s">
        <v>141</v>
      </c>
      <c r="B46" s="18" t="s">
        <v>229</v>
      </c>
      <c r="C46" s="18" t="s">
        <v>289</v>
      </c>
      <c r="D46" s="18" t="s">
        <v>56</v>
      </c>
      <c r="E46" s="18" t="s">
        <v>260</v>
      </c>
      <c r="F46" s="63" t="s">
        <v>290</v>
      </c>
      <c r="G46" s="16">
        <v>11</v>
      </c>
      <c r="H46" s="17">
        <v>26.5</v>
      </c>
      <c r="I46" s="17"/>
      <c r="J46" s="15"/>
    </row>
    <row r="47" spans="1:10" ht="12">
      <c r="A47" s="121" t="s">
        <v>149</v>
      </c>
      <c r="B47" s="18" t="s">
        <v>291</v>
      </c>
      <c r="C47" s="18" t="s">
        <v>229</v>
      </c>
      <c r="D47" s="18" t="s">
        <v>229</v>
      </c>
      <c r="E47" s="18" t="s">
        <v>56</v>
      </c>
      <c r="F47" s="63" t="s">
        <v>292</v>
      </c>
      <c r="G47" s="16">
        <v>5.5</v>
      </c>
      <c r="H47" s="17">
        <v>15.2</v>
      </c>
      <c r="I47" s="17"/>
      <c r="J47" s="15"/>
    </row>
    <row r="48" spans="1:10" ht="12.75" thickBot="1">
      <c r="A48" s="122" t="s">
        <v>188</v>
      </c>
      <c r="B48" s="65" t="s">
        <v>293</v>
      </c>
      <c r="C48" s="65" t="s">
        <v>294</v>
      </c>
      <c r="D48" s="65" t="s">
        <v>294</v>
      </c>
      <c r="E48" s="65" t="s">
        <v>295</v>
      </c>
      <c r="F48" s="66" t="s">
        <v>296</v>
      </c>
      <c r="G48" s="21">
        <v>6</v>
      </c>
      <c r="H48" s="22">
        <v>6.7</v>
      </c>
      <c r="I48" s="22"/>
      <c r="J48" s="20"/>
    </row>
    <row r="49" spans="6:8" ht="12">
      <c r="F49" s="23" t="s">
        <v>163</v>
      </c>
      <c r="G49" s="2">
        <v>22600</v>
      </c>
      <c r="H49" s="2">
        <v>22600</v>
      </c>
    </row>
    <row r="50" spans="6:8" ht="12">
      <c r="F50" s="23" t="s">
        <v>165</v>
      </c>
      <c r="G50" s="2">
        <v>283</v>
      </c>
      <c r="H50" s="2">
        <v>283</v>
      </c>
    </row>
    <row r="53" ht="15">
      <c r="A53" s="1" t="s">
        <v>297</v>
      </c>
    </row>
    <row r="54" ht="12.75" thickBot="1"/>
    <row r="55" spans="1:10" ht="12.75">
      <c r="A55" s="77"/>
      <c r="B55" s="152"/>
      <c r="C55" s="152"/>
      <c r="D55" s="152"/>
      <c r="E55" s="152"/>
      <c r="F55" s="4"/>
      <c r="G55" s="469" t="s">
        <v>14</v>
      </c>
      <c r="H55" s="442"/>
      <c r="I55" s="442"/>
      <c r="J55" s="443"/>
    </row>
    <row r="56" spans="1:10" ht="12.75">
      <c r="A56" s="5"/>
      <c r="B56" s="444" t="s">
        <v>16</v>
      </c>
      <c r="C56" s="445"/>
      <c r="D56" s="445"/>
      <c r="E56" s="445"/>
      <c r="F56" s="446"/>
      <c r="G56" s="473" t="s">
        <v>15</v>
      </c>
      <c r="H56" s="445"/>
      <c r="I56" s="445"/>
      <c r="J56" s="446"/>
    </row>
    <row r="57" spans="1:10" ht="12.75">
      <c r="A57" s="28" t="s">
        <v>6</v>
      </c>
      <c r="B57" s="444" t="s">
        <v>298</v>
      </c>
      <c r="C57" s="474"/>
      <c r="D57" s="459"/>
      <c r="E57" s="444" t="s">
        <v>299</v>
      </c>
      <c r="F57" s="446"/>
      <c r="G57" s="28">
        <v>1980</v>
      </c>
      <c r="H57" s="119">
        <v>1996</v>
      </c>
      <c r="I57" s="155"/>
      <c r="J57" s="6"/>
    </row>
    <row r="58" spans="1:10" ht="12.75">
      <c r="A58" s="121" t="s">
        <v>123</v>
      </c>
      <c r="B58" s="431" t="s">
        <v>300</v>
      </c>
      <c r="C58" s="432"/>
      <c r="D58" s="433"/>
      <c r="E58" s="431" t="s">
        <v>301</v>
      </c>
      <c r="F58" s="434"/>
      <c r="G58" s="16">
        <v>0</v>
      </c>
      <c r="H58" s="17">
        <v>6.4</v>
      </c>
      <c r="I58" s="17"/>
      <c r="J58" s="15"/>
    </row>
    <row r="59" spans="1:10" ht="12.75">
      <c r="A59" s="121" t="s">
        <v>134</v>
      </c>
      <c r="B59" s="431" t="s">
        <v>302</v>
      </c>
      <c r="C59" s="432"/>
      <c r="D59" s="433"/>
      <c r="E59" s="431" t="s">
        <v>200</v>
      </c>
      <c r="F59" s="434"/>
      <c r="G59" s="16">
        <v>0</v>
      </c>
      <c r="H59" s="17">
        <v>19.9</v>
      </c>
      <c r="I59" s="17"/>
      <c r="J59" s="15"/>
    </row>
    <row r="60" spans="1:10" ht="12.75">
      <c r="A60" s="121" t="s">
        <v>141</v>
      </c>
      <c r="B60" s="431" t="s">
        <v>303</v>
      </c>
      <c r="C60" s="432"/>
      <c r="D60" s="433"/>
      <c r="E60" s="431" t="s">
        <v>231</v>
      </c>
      <c r="F60" s="434"/>
      <c r="G60" s="16">
        <v>0</v>
      </c>
      <c r="H60" s="17">
        <v>39.7</v>
      </c>
      <c r="I60" s="17"/>
      <c r="J60" s="15"/>
    </row>
    <row r="61" spans="1:10" ht="12.75">
      <c r="A61" s="121" t="s">
        <v>149</v>
      </c>
      <c r="B61" s="431" t="s">
        <v>304</v>
      </c>
      <c r="C61" s="432"/>
      <c r="D61" s="433"/>
      <c r="E61" s="431" t="s">
        <v>56</v>
      </c>
      <c r="F61" s="434"/>
      <c r="G61" s="16">
        <v>71.4</v>
      </c>
      <c r="H61" s="17">
        <v>25</v>
      </c>
      <c r="I61" s="17"/>
      <c r="J61" s="15"/>
    </row>
    <row r="62" spans="1:10" ht="13.5" thickBot="1">
      <c r="A62" s="122" t="s">
        <v>188</v>
      </c>
      <c r="B62" s="480" t="s">
        <v>305</v>
      </c>
      <c r="C62" s="481"/>
      <c r="D62" s="482"/>
      <c r="E62" s="480" t="s">
        <v>295</v>
      </c>
      <c r="F62" s="483"/>
      <c r="G62" s="21">
        <v>28.6</v>
      </c>
      <c r="H62" s="22">
        <v>9</v>
      </c>
      <c r="I62" s="22"/>
      <c r="J62" s="20"/>
    </row>
    <row r="63" spans="6:8" ht="12">
      <c r="F63" s="23" t="s">
        <v>163</v>
      </c>
      <c r="G63" s="2">
        <v>22600</v>
      </c>
      <c r="H63" s="2">
        <v>22600</v>
      </c>
    </row>
    <row r="64" spans="6:8" ht="12">
      <c r="F64" s="23" t="s">
        <v>165</v>
      </c>
      <c r="G64" s="2">
        <v>283</v>
      </c>
      <c r="H64" s="2">
        <v>283</v>
      </c>
    </row>
    <row r="65" spans="6:8" ht="12">
      <c r="F65" s="2" t="s">
        <v>1</v>
      </c>
      <c r="G65" s="2">
        <f>100-G58-G59</f>
        <v>100</v>
      </c>
      <c r="H65" s="2">
        <f>100-H58-H59</f>
        <v>73.69999999999999</v>
      </c>
    </row>
    <row r="66" ht="15">
      <c r="A66" s="1" t="s">
        <v>306</v>
      </c>
    </row>
    <row r="67" ht="12.75" thickBot="1"/>
    <row r="68" spans="1:13" ht="12">
      <c r="A68" s="77"/>
      <c r="B68" s="152"/>
      <c r="C68" s="152"/>
      <c r="D68" s="152"/>
      <c r="E68" s="152"/>
      <c r="F68" s="152"/>
      <c r="G68" s="152"/>
      <c r="H68" s="152"/>
      <c r="I68" s="152"/>
      <c r="J68" s="152"/>
      <c r="K68" s="152"/>
      <c r="L68" s="4"/>
      <c r="M68" s="151"/>
    </row>
    <row r="69" spans="1:13" ht="12.75">
      <c r="A69" s="5"/>
      <c r="B69" s="444" t="s">
        <v>16</v>
      </c>
      <c r="C69" s="445"/>
      <c r="D69" s="445"/>
      <c r="E69" s="445"/>
      <c r="F69" s="445"/>
      <c r="G69" s="445"/>
      <c r="H69" s="445"/>
      <c r="I69" s="445"/>
      <c r="J69" s="445"/>
      <c r="K69" s="445"/>
      <c r="L69" s="446"/>
      <c r="M69" s="153"/>
    </row>
    <row r="70" spans="1:13" ht="12">
      <c r="A70" s="28" t="s">
        <v>6</v>
      </c>
      <c r="B70" s="119" t="s">
        <v>307</v>
      </c>
      <c r="C70" s="119" t="s">
        <v>308</v>
      </c>
      <c r="D70" s="119" t="s">
        <v>309</v>
      </c>
      <c r="E70" s="119" t="s">
        <v>310</v>
      </c>
      <c r="F70" s="119" t="s">
        <v>311</v>
      </c>
      <c r="G70" s="119" t="s">
        <v>312</v>
      </c>
      <c r="H70" s="119" t="s">
        <v>313</v>
      </c>
      <c r="I70" s="119" t="s">
        <v>314</v>
      </c>
      <c r="J70" s="119" t="s">
        <v>315</v>
      </c>
      <c r="K70" s="119" t="s">
        <v>316</v>
      </c>
      <c r="L70" s="154" t="s">
        <v>317</v>
      </c>
      <c r="M70" s="156"/>
    </row>
    <row r="71" spans="1:13" ht="12">
      <c r="A71" s="121" t="s">
        <v>123</v>
      </c>
      <c r="B71" s="18" t="s">
        <v>242</v>
      </c>
      <c r="C71" s="18" t="s">
        <v>211</v>
      </c>
      <c r="D71" s="18" t="s">
        <v>203</v>
      </c>
      <c r="E71" s="18" t="s">
        <v>203</v>
      </c>
      <c r="F71" s="18" t="s">
        <v>231</v>
      </c>
      <c r="G71" s="18" t="s">
        <v>231</v>
      </c>
      <c r="H71" s="18" t="s">
        <v>203</v>
      </c>
      <c r="I71" s="18" t="s">
        <v>231</v>
      </c>
      <c r="J71" s="18" t="s">
        <v>231</v>
      </c>
      <c r="K71" s="18" t="s">
        <v>203</v>
      </c>
      <c r="L71" s="63" t="s">
        <v>318</v>
      </c>
      <c r="M71" s="157"/>
    </row>
    <row r="72" spans="1:13" ht="12">
      <c r="A72" s="121" t="s">
        <v>134</v>
      </c>
      <c r="B72" s="18" t="s">
        <v>301</v>
      </c>
      <c r="C72" s="18" t="s">
        <v>201</v>
      </c>
      <c r="D72" s="18" t="s">
        <v>231</v>
      </c>
      <c r="E72" s="18" t="s">
        <v>231</v>
      </c>
      <c r="F72" s="18" t="s">
        <v>284</v>
      </c>
      <c r="G72" s="18" t="s">
        <v>260</v>
      </c>
      <c r="H72" s="18" t="s">
        <v>231</v>
      </c>
      <c r="I72" s="18" t="s">
        <v>284</v>
      </c>
      <c r="J72" s="18" t="s">
        <v>284</v>
      </c>
      <c r="K72" s="18" t="s">
        <v>231</v>
      </c>
      <c r="L72" s="63" t="s">
        <v>203</v>
      </c>
      <c r="M72" s="157"/>
    </row>
    <row r="73" spans="1:13" ht="12">
      <c r="A73" s="121" t="s">
        <v>141</v>
      </c>
      <c r="B73" s="18" t="s">
        <v>232</v>
      </c>
      <c r="C73" s="18" t="s">
        <v>203</v>
      </c>
      <c r="D73" s="18" t="s">
        <v>284</v>
      </c>
      <c r="E73" s="18" t="s">
        <v>284</v>
      </c>
      <c r="F73" s="18" t="s">
        <v>260</v>
      </c>
      <c r="G73" s="18" t="s">
        <v>56</v>
      </c>
      <c r="H73" s="18" t="s">
        <v>284</v>
      </c>
      <c r="I73" s="18" t="s">
        <v>260</v>
      </c>
      <c r="J73" s="18" t="s">
        <v>260</v>
      </c>
      <c r="K73" s="18" t="s">
        <v>284</v>
      </c>
      <c r="L73" s="63" t="s">
        <v>231</v>
      </c>
      <c r="M73" s="157"/>
    </row>
    <row r="74" spans="1:13" ht="12">
      <c r="A74" s="121" t="s">
        <v>149</v>
      </c>
      <c r="B74" s="18" t="s">
        <v>236</v>
      </c>
      <c r="C74" s="18" t="s">
        <v>231</v>
      </c>
      <c r="D74" s="18" t="s">
        <v>260</v>
      </c>
      <c r="E74" s="18" t="s">
        <v>260</v>
      </c>
      <c r="F74" s="18" t="s">
        <v>56</v>
      </c>
      <c r="G74" s="18" t="s">
        <v>240</v>
      </c>
      <c r="H74" s="18" t="s">
        <v>260</v>
      </c>
      <c r="I74" s="18" t="s">
        <v>56</v>
      </c>
      <c r="J74" s="18" t="s">
        <v>240</v>
      </c>
      <c r="K74" s="18" t="s">
        <v>260</v>
      </c>
      <c r="L74" s="63" t="s">
        <v>284</v>
      </c>
      <c r="M74" s="157"/>
    </row>
    <row r="75" spans="1:13" ht="12.75" thickBot="1">
      <c r="A75" s="122" t="s">
        <v>188</v>
      </c>
      <c r="B75" s="65" t="s">
        <v>277</v>
      </c>
      <c r="C75" s="65" t="s">
        <v>319</v>
      </c>
      <c r="D75" s="65" t="s">
        <v>270</v>
      </c>
      <c r="E75" s="65" t="s">
        <v>270</v>
      </c>
      <c r="F75" s="65" t="s">
        <v>295</v>
      </c>
      <c r="G75" s="65" t="s">
        <v>320</v>
      </c>
      <c r="H75" s="65" t="s">
        <v>270</v>
      </c>
      <c r="I75" s="65" t="s">
        <v>295</v>
      </c>
      <c r="J75" s="65" t="s">
        <v>320</v>
      </c>
      <c r="K75" s="65" t="s">
        <v>270</v>
      </c>
      <c r="L75" s="66" t="s">
        <v>321</v>
      </c>
      <c r="M75" s="157"/>
    </row>
    <row r="76" spans="7:12" ht="12">
      <c r="G76" s="23"/>
      <c r="H76" s="23"/>
      <c r="I76" s="23"/>
      <c r="J76" s="23"/>
      <c r="K76" s="23"/>
      <c r="L76" s="23"/>
    </row>
    <row r="77" spans="7:12" ht="12.75" thickBot="1">
      <c r="G77" s="23"/>
      <c r="H77" s="23"/>
      <c r="I77" s="23"/>
      <c r="J77" s="23"/>
      <c r="K77" s="23"/>
      <c r="L77" s="23"/>
    </row>
    <row r="78" spans="3:7" ht="12.75">
      <c r="C78" s="77"/>
      <c r="D78" s="484" t="s">
        <v>14</v>
      </c>
      <c r="E78" s="485"/>
      <c r="F78" s="485"/>
      <c r="G78" s="486"/>
    </row>
    <row r="79" spans="3:7" ht="12.75">
      <c r="C79" s="5"/>
      <c r="D79" s="477" t="s">
        <v>15</v>
      </c>
      <c r="E79" s="478"/>
      <c r="F79" s="478"/>
      <c r="G79" s="479"/>
    </row>
    <row r="80" spans="3:7" ht="12">
      <c r="C80" s="28" t="s">
        <v>6</v>
      </c>
      <c r="D80" s="119">
        <v>1980</v>
      </c>
      <c r="E80" s="119">
        <v>1996</v>
      </c>
      <c r="F80" s="155"/>
      <c r="G80" s="6"/>
    </row>
    <row r="81" spans="3:7" ht="12">
      <c r="C81" s="121" t="s">
        <v>123</v>
      </c>
      <c r="D81" s="17">
        <v>0</v>
      </c>
      <c r="E81" s="17">
        <v>0</v>
      </c>
      <c r="F81" s="17"/>
      <c r="G81" s="15"/>
    </row>
    <row r="82" spans="3:7" ht="12">
      <c r="C82" s="121" t="s">
        <v>134</v>
      </c>
      <c r="D82" s="17">
        <v>0</v>
      </c>
      <c r="E82" s="17">
        <v>1.4</v>
      </c>
      <c r="F82" s="17"/>
      <c r="G82" s="15"/>
    </row>
    <row r="83" spans="3:7" ht="12">
      <c r="C83" s="121" t="s">
        <v>141</v>
      </c>
      <c r="D83" s="17">
        <v>28.9</v>
      </c>
      <c r="E83" s="17">
        <v>8.5</v>
      </c>
      <c r="F83" s="17"/>
      <c r="G83" s="15"/>
    </row>
    <row r="84" spans="3:7" ht="12">
      <c r="C84" s="121" t="s">
        <v>149</v>
      </c>
      <c r="D84" s="17">
        <v>27.5</v>
      </c>
      <c r="E84" s="17">
        <v>53.4</v>
      </c>
      <c r="F84" s="17"/>
      <c r="G84" s="15"/>
    </row>
    <row r="85" spans="3:7" ht="12.75" thickBot="1">
      <c r="C85" s="122" t="s">
        <v>188</v>
      </c>
      <c r="D85" s="22">
        <v>43.6</v>
      </c>
      <c r="E85" s="22">
        <v>38.7</v>
      </c>
      <c r="F85" s="22"/>
      <c r="G85" s="20"/>
    </row>
    <row r="86" spans="3:5" ht="12">
      <c r="C86" s="23" t="s">
        <v>163</v>
      </c>
      <c r="D86" s="2">
        <v>22600</v>
      </c>
      <c r="E86" s="2">
        <v>22600</v>
      </c>
    </row>
    <row r="87" spans="3:5" ht="12">
      <c r="C87" s="23" t="s">
        <v>165</v>
      </c>
      <c r="D87" s="2">
        <v>283</v>
      </c>
      <c r="E87" s="2">
        <v>283</v>
      </c>
    </row>
    <row r="88" spans="3:5" ht="12">
      <c r="C88" s="2" t="s">
        <v>1</v>
      </c>
      <c r="D88" s="2">
        <f>100-D81-D82</f>
        <v>100</v>
      </c>
      <c r="E88" s="2">
        <f>100-E81-E82</f>
        <v>98.6</v>
      </c>
    </row>
  </sheetData>
  <mergeCells count="27">
    <mergeCell ref="D79:G79"/>
    <mergeCell ref="B62:D62"/>
    <mergeCell ref="E62:F62"/>
    <mergeCell ref="B69:L69"/>
    <mergeCell ref="D78:G78"/>
    <mergeCell ref="B60:D60"/>
    <mergeCell ref="E60:F60"/>
    <mergeCell ref="B61:D61"/>
    <mergeCell ref="E61:F61"/>
    <mergeCell ref="B58:D58"/>
    <mergeCell ref="E58:F58"/>
    <mergeCell ref="B59:D59"/>
    <mergeCell ref="E59:F59"/>
    <mergeCell ref="G55:J55"/>
    <mergeCell ref="B56:F56"/>
    <mergeCell ref="G56:J56"/>
    <mergeCell ref="B57:D57"/>
    <mergeCell ref="E57:F57"/>
    <mergeCell ref="D27:G27"/>
    <mergeCell ref="D28:G28"/>
    <mergeCell ref="G41:J41"/>
    <mergeCell ref="B42:F42"/>
    <mergeCell ref="G42:J42"/>
    <mergeCell ref="G3:J3"/>
    <mergeCell ref="B4:F4"/>
    <mergeCell ref="G4:J4"/>
    <mergeCell ref="B18:M1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B1">
      <selection activeCell="E23" sqref="E23"/>
    </sheetView>
  </sheetViews>
  <sheetFormatPr defaultColWidth="9.140625" defaultRowHeight="12.75"/>
  <cols>
    <col min="1" max="1" width="10.57421875" style="2" customWidth="1"/>
    <col min="2" max="2" width="43.00390625" style="2" customWidth="1"/>
    <col min="3" max="3" width="11.00390625" style="2" customWidth="1"/>
    <col min="4" max="4" width="11.28125" style="2" customWidth="1"/>
    <col min="5" max="5" width="10.7109375" style="2" customWidth="1"/>
    <col min="6" max="16384" width="9.140625" style="2" customWidth="1"/>
  </cols>
  <sheetData>
    <row r="1" ht="15">
      <c r="A1" s="1" t="s">
        <v>13</v>
      </c>
    </row>
    <row r="2" ht="15.75" thickBot="1">
      <c r="A2" s="1"/>
    </row>
    <row r="3" spans="1:5" ht="12">
      <c r="A3" s="3"/>
      <c r="B3" s="152"/>
      <c r="C3" s="484" t="s">
        <v>14</v>
      </c>
      <c r="D3" s="487"/>
      <c r="E3" s="488"/>
    </row>
    <row r="4" spans="1:5" ht="12">
      <c r="A4" s="5"/>
      <c r="B4" s="155"/>
      <c r="C4" s="477" t="s">
        <v>15</v>
      </c>
      <c r="D4" s="477"/>
      <c r="E4" s="489"/>
    </row>
    <row r="5" spans="1:5" ht="12">
      <c r="A5" s="36"/>
      <c r="B5" s="119" t="s">
        <v>16</v>
      </c>
      <c r="C5" s="119">
        <v>1995</v>
      </c>
      <c r="D5" s="11" t="s">
        <v>154</v>
      </c>
      <c r="E5" s="12" t="s">
        <v>403</v>
      </c>
    </row>
    <row r="6" spans="1:7" ht="12">
      <c r="A6" s="8" t="s">
        <v>6</v>
      </c>
      <c r="B6" s="119" t="s">
        <v>404</v>
      </c>
      <c r="C6" s="11"/>
      <c r="D6" s="11"/>
      <c r="E6" s="12"/>
      <c r="F6" s="23"/>
      <c r="G6" s="23"/>
    </row>
    <row r="7" spans="1:5" ht="12">
      <c r="A7" s="14" t="s">
        <v>18</v>
      </c>
      <c r="B7" s="18" t="s">
        <v>405</v>
      </c>
      <c r="C7" s="17">
        <v>0.7</v>
      </c>
      <c r="D7" s="17"/>
      <c r="E7" s="15">
        <v>0.8</v>
      </c>
    </row>
    <row r="8" spans="1:5" ht="12">
      <c r="A8" s="14" t="s">
        <v>20</v>
      </c>
      <c r="B8" s="18" t="s">
        <v>406</v>
      </c>
      <c r="C8" s="17">
        <v>3.8</v>
      </c>
      <c r="D8" s="17"/>
      <c r="E8" s="15">
        <v>6.5</v>
      </c>
    </row>
    <row r="9" spans="1:5" ht="12">
      <c r="A9" s="14" t="s">
        <v>22</v>
      </c>
      <c r="B9" s="18" t="s">
        <v>407</v>
      </c>
      <c r="C9" s="17">
        <v>43</v>
      </c>
      <c r="D9" s="17"/>
      <c r="E9" s="15">
        <v>57.8</v>
      </c>
    </row>
    <row r="10" spans="1:5" ht="12">
      <c r="A10" s="14" t="s">
        <v>24</v>
      </c>
      <c r="B10" s="18" t="s">
        <v>408</v>
      </c>
      <c r="C10" s="17">
        <v>44</v>
      </c>
      <c r="D10" s="17"/>
      <c r="E10" s="15">
        <v>31.4</v>
      </c>
    </row>
    <row r="11" spans="1:5" ht="12">
      <c r="A11" s="14" t="s">
        <v>26</v>
      </c>
      <c r="B11" s="18" t="s">
        <v>409</v>
      </c>
      <c r="C11" s="17">
        <v>7.4</v>
      </c>
      <c r="D11" s="17"/>
      <c r="E11" s="15">
        <v>2.8</v>
      </c>
    </row>
    <row r="12" spans="1:5" ht="12">
      <c r="A12" s="14" t="s">
        <v>28</v>
      </c>
      <c r="B12" s="18" t="s">
        <v>410</v>
      </c>
      <c r="C12" s="17">
        <v>1.1</v>
      </c>
      <c r="D12" s="17"/>
      <c r="E12" s="63">
        <v>0.3</v>
      </c>
    </row>
    <row r="13" spans="1:5" ht="12.75" thickBot="1">
      <c r="A13" s="19" t="s">
        <v>31</v>
      </c>
      <c r="B13" s="65" t="s">
        <v>411</v>
      </c>
      <c r="C13" s="22">
        <v>0.7</v>
      </c>
      <c r="D13" s="22"/>
      <c r="E13" s="20">
        <v>0.4</v>
      </c>
    </row>
    <row r="14" spans="2:5" ht="12">
      <c r="B14" s="23" t="s">
        <v>33</v>
      </c>
      <c r="C14" s="2">
        <v>30000</v>
      </c>
      <c r="E14" s="225">
        <v>30000</v>
      </c>
    </row>
    <row r="15" spans="1:2" ht="12">
      <c r="A15" s="13"/>
      <c r="B15" s="23" t="s">
        <v>34</v>
      </c>
    </row>
    <row r="16" spans="2:5" ht="12">
      <c r="B16" s="2" t="s">
        <v>1</v>
      </c>
      <c r="C16" s="2">
        <f>100-C7-C8-C9</f>
        <v>52.5</v>
      </c>
      <c r="E16" s="2">
        <f>100-E7-E8-E9</f>
        <v>34.900000000000006</v>
      </c>
    </row>
    <row r="17" ht="12">
      <c r="A17" s="2" t="s">
        <v>412</v>
      </c>
    </row>
  </sheetData>
  <mergeCells count="2">
    <mergeCell ref="C3:E3"/>
    <mergeCell ref="C4:E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
  <sheetViews>
    <sheetView workbookViewId="0" topLeftCell="A2">
      <selection activeCell="F18" sqref="F18"/>
    </sheetView>
  </sheetViews>
  <sheetFormatPr defaultColWidth="9.140625" defaultRowHeight="12.75"/>
  <cols>
    <col min="1" max="1" width="32.8515625" style="0" customWidth="1"/>
    <col min="2" max="6" width="10.7109375" style="0" customWidth="1"/>
    <col min="7" max="7" width="21.140625" style="0" customWidth="1"/>
    <col min="8" max="9" width="10.7109375" style="0" customWidth="1"/>
  </cols>
  <sheetData>
    <row r="1" spans="1:7" ht="15">
      <c r="A1" s="1" t="s">
        <v>322</v>
      </c>
      <c r="B1" s="2"/>
      <c r="C1" s="2"/>
      <c r="D1" s="2"/>
      <c r="E1" s="2"/>
      <c r="F1" s="2"/>
      <c r="G1" s="2"/>
    </row>
    <row r="2" spans="1:7" ht="15.75" thickBot="1">
      <c r="A2" s="1"/>
      <c r="B2" s="2"/>
      <c r="C2" s="2"/>
      <c r="D2" s="2"/>
      <c r="E2" s="162"/>
      <c r="F2" s="162"/>
      <c r="G2" s="2"/>
    </row>
    <row r="3" spans="1:7" ht="12.75">
      <c r="A3" s="3"/>
      <c r="B3" s="448" t="s">
        <v>14</v>
      </c>
      <c r="C3" s="471"/>
      <c r="D3" s="471"/>
      <c r="E3" s="163"/>
      <c r="F3" s="164"/>
      <c r="G3" s="2"/>
    </row>
    <row r="4" spans="1:6" ht="12.75">
      <c r="A4" s="5"/>
      <c r="B4" s="444" t="s">
        <v>15</v>
      </c>
      <c r="C4" s="474"/>
      <c r="D4" s="474"/>
      <c r="E4" s="474"/>
      <c r="F4" s="459"/>
    </row>
    <row r="5" spans="1:7" ht="12.75">
      <c r="A5" s="8" t="s">
        <v>6</v>
      </c>
      <c r="B5" s="165">
        <v>1992</v>
      </c>
      <c r="C5" s="119"/>
      <c r="D5" s="106">
        <v>1998</v>
      </c>
      <c r="E5" s="166">
        <v>1999</v>
      </c>
      <c r="F5" s="167">
        <v>2000</v>
      </c>
      <c r="G5" s="110" t="s">
        <v>323</v>
      </c>
    </row>
    <row r="6" spans="1:7" ht="12.75">
      <c r="A6" s="14" t="s">
        <v>18</v>
      </c>
      <c r="B6" s="168">
        <v>1.2</v>
      </c>
      <c r="C6" s="17"/>
      <c r="D6" s="169">
        <v>7.7</v>
      </c>
      <c r="E6" s="170">
        <v>5</v>
      </c>
      <c r="F6" s="169">
        <v>6.6</v>
      </c>
      <c r="G6" s="171">
        <v>7</v>
      </c>
    </row>
    <row r="7" spans="1:7" ht="12.75">
      <c r="A7" s="14" t="s">
        <v>20</v>
      </c>
      <c r="B7" s="168">
        <v>4.2</v>
      </c>
      <c r="C7" s="17"/>
      <c r="D7" s="169">
        <v>7</v>
      </c>
      <c r="E7" s="170">
        <v>5.5</v>
      </c>
      <c r="F7" s="169">
        <v>6.5</v>
      </c>
      <c r="G7" s="171">
        <v>6</v>
      </c>
    </row>
    <row r="8" spans="1:7" ht="12.75">
      <c r="A8" s="14" t="s">
        <v>22</v>
      </c>
      <c r="B8" s="168">
        <v>21.9</v>
      </c>
      <c r="C8" s="17"/>
      <c r="D8" s="169">
        <v>23</v>
      </c>
      <c r="E8" s="170">
        <v>24</v>
      </c>
      <c r="F8" s="169">
        <v>26.5</v>
      </c>
      <c r="G8" s="171">
        <v>5</v>
      </c>
    </row>
    <row r="9" spans="1:7" ht="12.75">
      <c r="A9" s="14" t="s">
        <v>24</v>
      </c>
      <c r="B9" s="168">
        <v>32.2</v>
      </c>
      <c r="C9" s="17"/>
      <c r="D9" s="169">
        <v>42.8</v>
      </c>
      <c r="E9" s="170">
        <v>45.7</v>
      </c>
      <c r="F9" s="169">
        <v>41</v>
      </c>
      <c r="G9" s="171">
        <v>4</v>
      </c>
    </row>
    <row r="10" spans="1:7" ht="12.75">
      <c r="A10" s="14" t="s">
        <v>26</v>
      </c>
      <c r="B10" s="168">
        <v>12.4</v>
      </c>
      <c r="C10" s="17"/>
      <c r="D10" s="169">
        <v>14</v>
      </c>
      <c r="E10" s="170">
        <v>14.1</v>
      </c>
      <c r="F10" s="169">
        <v>15</v>
      </c>
      <c r="G10" s="171">
        <v>3</v>
      </c>
    </row>
    <row r="11" spans="1:7" ht="12.75">
      <c r="A11" s="14" t="s">
        <v>324</v>
      </c>
      <c r="B11" s="168">
        <v>5.3</v>
      </c>
      <c r="C11" s="17"/>
      <c r="D11" s="172">
        <v>3.4</v>
      </c>
      <c r="E11" s="170">
        <v>3.1</v>
      </c>
      <c r="F11" s="169">
        <v>3.1</v>
      </c>
      <c r="G11" s="171">
        <v>2</v>
      </c>
    </row>
    <row r="12" spans="1:7" ht="12.75">
      <c r="A12" s="14" t="s">
        <v>31</v>
      </c>
      <c r="B12" s="168">
        <v>7</v>
      </c>
      <c r="C12" s="17"/>
      <c r="D12" s="169">
        <v>2.3</v>
      </c>
      <c r="E12" s="170">
        <v>2.6</v>
      </c>
      <c r="F12" s="169">
        <v>1.1</v>
      </c>
      <c r="G12" s="171">
        <v>1</v>
      </c>
    </row>
    <row r="13" spans="1:6" ht="13.5" thickBot="1">
      <c r="A13" s="19" t="s">
        <v>325</v>
      </c>
      <c r="B13" s="173">
        <v>15.9</v>
      </c>
      <c r="C13" s="22"/>
      <c r="D13" s="33"/>
      <c r="E13" s="174"/>
      <c r="F13" s="175"/>
    </row>
    <row r="14" spans="1:7" ht="12.75">
      <c r="A14" s="23" t="s">
        <v>33</v>
      </c>
      <c r="B14" s="2"/>
      <c r="C14" s="2"/>
      <c r="D14" s="2"/>
      <c r="F14" s="176"/>
      <c r="G14" s="2"/>
    </row>
    <row r="15" spans="1:7" ht="12.75">
      <c r="A15" s="23" t="s">
        <v>34</v>
      </c>
      <c r="B15" s="2">
        <v>7932</v>
      </c>
      <c r="C15" s="2"/>
      <c r="D15" s="177">
        <v>444</v>
      </c>
      <c r="E15" s="35">
        <v>1053</v>
      </c>
      <c r="F15" s="177">
        <v>1047</v>
      </c>
      <c r="G15" s="2"/>
    </row>
    <row r="16" spans="1:6" ht="12.75">
      <c r="A16" t="s">
        <v>1</v>
      </c>
      <c r="D16" s="149">
        <f>100-D6-D7-D8</f>
        <v>62.3</v>
      </c>
      <c r="E16" s="149">
        <f>100-E6-E7-E8</f>
        <v>65.5</v>
      </c>
      <c r="F16" s="149">
        <f>100-F6-F7-F8</f>
        <v>60.400000000000006</v>
      </c>
    </row>
    <row r="17" ht="12.75">
      <c r="G17" s="178"/>
    </row>
    <row r="18" ht="12.75">
      <c r="A18" t="s">
        <v>326</v>
      </c>
    </row>
    <row r="19" spans="1:2" ht="12.75">
      <c r="A19" s="179" t="s">
        <v>327</v>
      </c>
      <c r="B19" s="180"/>
    </row>
    <row r="20" ht="12.75">
      <c r="A20" s="181"/>
    </row>
    <row r="21" spans="1:2" ht="12.75">
      <c r="A21" s="181" t="s">
        <v>328</v>
      </c>
      <c r="B21" s="182"/>
    </row>
    <row r="23" ht="12.75">
      <c r="E23" t="s">
        <v>329</v>
      </c>
    </row>
  </sheetData>
  <mergeCells count="2">
    <mergeCell ref="B3:D3"/>
    <mergeCell ref="B4:F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27"/>
  <sheetViews>
    <sheetView workbookViewId="0" topLeftCell="A1">
      <selection activeCell="G13" sqref="G13"/>
    </sheetView>
  </sheetViews>
  <sheetFormatPr defaultColWidth="9.140625" defaultRowHeight="12.75"/>
  <cols>
    <col min="2" max="2" width="23.140625" style="0" bestFit="1" customWidth="1"/>
    <col min="3" max="4" width="12.57421875" style="0" bestFit="1" customWidth="1"/>
    <col min="5" max="5" width="11.57421875" style="0" bestFit="1" customWidth="1"/>
  </cols>
  <sheetData>
    <row r="1" spans="1:6" ht="15">
      <c r="A1" s="1" t="s">
        <v>13</v>
      </c>
      <c r="B1" s="43"/>
      <c r="C1" s="43"/>
      <c r="D1" s="43"/>
      <c r="E1" s="43"/>
      <c r="F1" s="226"/>
    </row>
    <row r="2" spans="1:6" ht="15.75" thickBot="1">
      <c r="A2" s="227"/>
      <c r="B2" s="43"/>
      <c r="C2" s="43"/>
      <c r="D2" s="43"/>
      <c r="E2" s="43"/>
      <c r="F2" s="226"/>
    </row>
    <row r="3" spans="1:6" ht="12.75">
      <c r="A3" s="3"/>
      <c r="B3" s="152"/>
      <c r="C3" s="484" t="s">
        <v>14</v>
      </c>
      <c r="D3" s="487"/>
      <c r="E3" s="487"/>
      <c r="F3" s="490"/>
    </row>
    <row r="4" spans="1:6" ht="12.75">
      <c r="A4" s="5"/>
      <c r="B4" s="155"/>
      <c r="C4" s="477" t="s">
        <v>15</v>
      </c>
      <c r="D4" s="477"/>
      <c r="E4" s="477"/>
      <c r="F4" s="491"/>
    </row>
    <row r="5" spans="1:6" ht="12.75">
      <c r="A5" s="8" t="s">
        <v>6</v>
      </c>
      <c r="B5" s="119" t="s">
        <v>985</v>
      </c>
      <c r="C5" s="110" t="s">
        <v>986</v>
      </c>
      <c r="D5" s="110" t="s">
        <v>987</v>
      </c>
      <c r="E5" s="119" t="s">
        <v>988</v>
      </c>
      <c r="F5" s="408"/>
    </row>
    <row r="6" spans="1:6" ht="12.75">
      <c r="A6" s="14" t="s">
        <v>37</v>
      </c>
      <c r="B6" s="17" t="s">
        <v>989</v>
      </c>
      <c r="C6" s="112">
        <v>77</v>
      </c>
      <c r="D6" s="112">
        <v>71.2</v>
      </c>
      <c r="E6" s="223">
        <v>66.29213483146067</v>
      </c>
      <c r="F6" s="278"/>
    </row>
    <row r="7" spans="1:6" ht="12.75">
      <c r="A7" s="14" t="s">
        <v>39</v>
      </c>
      <c r="B7" s="17" t="s">
        <v>990</v>
      </c>
      <c r="C7" s="112">
        <v>12</v>
      </c>
      <c r="D7" s="112">
        <v>16.8</v>
      </c>
      <c r="E7" s="223">
        <v>17.478152309612984</v>
      </c>
      <c r="F7" s="278"/>
    </row>
    <row r="8" spans="1:6" ht="12.75">
      <c r="A8" s="14" t="s">
        <v>991</v>
      </c>
      <c r="B8" s="17" t="s">
        <v>992</v>
      </c>
      <c r="C8" s="112">
        <v>10</v>
      </c>
      <c r="D8" s="112">
        <v>11.4</v>
      </c>
      <c r="E8" s="223">
        <v>15.230961298377029</v>
      </c>
      <c r="F8" s="278"/>
    </row>
    <row r="9" spans="1:6" ht="13.5" thickBot="1">
      <c r="A9" s="19" t="s">
        <v>184</v>
      </c>
      <c r="B9" s="22" t="s">
        <v>993</v>
      </c>
      <c r="C9" s="117">
        <v>1</v>
      </c>
      <c r="D9" s="117">
        <v>0.6</v>
      </c>
      <c r="E9" s="224">
        <v>0.9987515605493134</v>
      </c>
      <c r="F9" s="242"/>
    </row>
    <row r="10" spans="1:6" ht="12.75">
      <c r="A10" s="67"/>
      <c r="B10" s="44" t="s">
        <v>33</v>
      </c>
      <c r="D10">
        <v>13197.5</v>
      </c>
      <c r="E10" s="43">
        <v>13100</v>
      </c>
      <c r="F10" s="226"/>
    </row>
    <row r="11" spans="1:6" ht="12.75">
      <c r="A11" s="67"/>
      <c r="B11" s="23" t="s">
        <v>34</v>
      </c>
      <c r="D11" s="2">
        <v>3200</v>
      </c>
      <c r="E11" s="43"/>
      <c r="F11" s="226"/>
    </row>
    <row r="12" spans="1:6" ht="12.75">
      <c r="A12" s="43"/>
      <c r="B12" t="s">
        <v>1</v>
      </c>
      <c r="C12">
        <f>100-C6</f>
        <v>23</v>
      </c>
      <c r="D12">
        <f>100-D6</f>
        <v>28.799999999999997</v>
      </c>
      <c r="E12" s="365">
        <f>100-E6</f>
        <v>33.70786516853933</v>
      </c>
      <c r="F12" s="226"/>
    </row>
    <row r="13" spans="1:6" ht="12.75">
      <c r="A13" s="43"/>
      <c r="D13" s="43"/>
      <c r="E13" s="43"/>
      <c r="F13" s="226"/>
    </row>
    <row r="14" spans="1:6" ht="12.75">
      <c r="A14" s="43" t="s">
        <v>994</v>
      </c>
      <c r="D14" s="43"/>
      <c r="E14" s="43"/>
      <c r="F14" s="226"/>
    </row>
    <row r="15" spans="1:5" ht="12.75">
      <c r="A15" s="2" t="s">
        <v>995</v>
      </c>
      <c r="D15" s="2"/>
      <c r="E15" s="2"/>
    </row>
    <row r="16" spans="1:5" ht="13.5" thickBot="1">
      <c r="A16" s="2" t="s">
        <v>996</v>
      </c>
      <c r="B16" s="2"/>
      <c r="C16" s="2"/>
      <c r="D16" s="2"/>
      <c r="E16" s="2"/>
    </row>
    <row r="17" spans="1:5" ht="12.75">
      <c r="A17" s="104" t="s">
        <v>997</v>
      </c>
      <c r="B17" s="235" t="s">
        <v>37</v>
      </c>
      <c r="C17" s="235" t="s">
        <v>39</v>
      </c>
      <c r="D17" s="235" t="s">
        <v>991</v>
      </c>
      <c r="E17" s="236" t="s">
        <v>184</v>
      </c>
    </row>
    <row r="18" spans="1:5" ht="12.75">
      <c r="A18" s="271" t="s">
        <v>998</v>
      </c>
      <c r="B18" s="112">
        <v>60</v>
      </c>
      <c r="C18" s="112">
        <v>18</v>
      </c>
      <c r="D18" s="112">
        <v>22</v>
      </c>
      <c r="E18" s="278"/>
    </row>
    <row r="19" spans="1:5" ht="12.75">
      <c r="A19" s="271" t="s">
        <v>999</v>
      </c>
      <c r="B19" s="112">
        <v>87</v>
      </c>
      <c r="C19" s="112">
        <v>8</v>
      </c>
      <c r="D19" s="112">
        <v>5</v>
      </c>
      <c r="E19" s="278">
        <v>1</v>
      </c>
    </row>
    <row r="20" spans="1:5" ht="12.75">
      <c r="A20" s="271" t="s">
        <v>185</v>
      </c>
      <c r="B20" s="112">
        <v>45</v>
      </c>
      <c r="C20" s="112">
        <v>25</v>
      </c>
      <c r="D20" s="112">
        <v>27</v>
      </c>
      <c r="E20" s="278">
        <v>3</v>
      </c>
    </row>
    <row r="21" spans="1:5" ht="12.75">
      <c r="A21" s="271" t="s">
        <v>945</v>
      </c>
      <c r="B21" s="112">
        <v>53</v>
      </c>
      <c r="C21" s="112">
        <v>29</v>
      </c>
      <c r="D21" s="112">
        <v>17</v>
      </c>
      <c r="E21" s="278">
        <v>1</v>
      </c>
    </row>
    <row r="22" spans="1:5" ht="12.75">
      <c r="A22" s="271" t="s">
        <v>1000</v>
      </c>
      <c r="B22" s="112">
        <v>86</v>
      </c>
      <c r="C22" s="112">
        <v>11</v>
      </c>
      <c r="D22" s="112">
        <v>3</v>
      </c>
      <c r="E22" s="278"/>
    </row>
    <row r="23" spans="1:5" ht="12.75">
      <c r="A23" s="271" t="s">
        <v>1001</v>
      </c>
      <c r="B23" s="112">
        <v>62</v>
      </c>
      <c r="C23" s="112">
        <v>15</v>
      </c>
      <c r="D23" s="112">
        <v>22</v>
      </c>
      <c r="E23" s="278">
        <v>1</v>
      </c>
    </row>
    <row r="24" spans="1:5" ht="12.75">
      <c r="A24" s="271" t="s">
        <v>1002</v>
      </c>
      <c r="B24" s="112">
        <v>59</v>
      </c>
      <c r="C24" s="112">
        <v>23</v>
      </c>
      <c r="D24" s="112">
        <v>17</v>
      </c>
      <c r="E24" s="278">
        <v>1</v>
      </c>
    </row>
    <row r="25" spans="1:5" ht="13.5" thickBot="1">
      <c r="A25" s="272" t="s">
        <v>1003</v>
      </c>
      <c r="B25" s="117">
        <v>79</v>
      </c>
      <c r="C25" s="117">
        <v>11</v>
      </c>
      <c r="D25" s="117">
        <v>9</v>
      </c>
      <c r="E25" s="242">
        <v>1</v>
      </c>
    </row>
    <row r="26" spans="1:6" ht="12.75">
      <c r="A26" t="s">
        <v>1004</v>
      </c>
      <c r="B26">
        <f>SUM(B18:B25)</f>
        <v>531</v>
      </c>
      <c r="C26">
        <f>SUM(C18:C25)</f>
        <v>140</v>
      </c>
      <c r="D26">
        <f>SUM(D18:D25)</f>
        <v>122</v>
      </c>
      <c r="E26">
        <f>SUM(E18:E25)</f>
        <v>8</v>
      </c>
      <c r="F26">
        <f>SUM(B26:E26)</f>
        <v>801</v>
      </c>
    </row>
    <row r="27" spans="1:6" ht="12.75">
      <c r="A27" t="s">
        <v>1005</v>
      </c>
      <c r="B27" s="365">
        <f>100/$F$26*B26</f>
        <v>66.29213483146067</v>
      </c>
      <c r="C27" s="365">
        <f>100/$F$26*C26</f>
        <v>17.478152309612984</v>
      </c>
      <c r="D27" s="365">
        <f>100/$F$26*D26</f>
        <v>15.230961298377029</v>
      </c>
      <c r="E27" s="365">
        <f>100/$F$26*E26</f>
        <v>0.9987515605493134</v>
      </c>
      <c r="F27">
        <f>SUM(B27:E27)</f>
        <v>99.99999999999999</v>
      </c>
    </row>
  </sheetData>
  <mergeCells count="2">
    <mergeCell ref="C3:F3"/>
    <mergeCell ref="C4:F4"/>
  </mergeCells>
  <printOptions/>
  <pageMargins left="0.75" right="0.75" top="1" bottom="1" header="0.5" footer="0.5"/>
  <pageSetup horizontalDpi="600" verticalDpi="600" orientation="portrait" paperSize="9"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dimension ref="A1:H34"/>
  <sheetViews>
    <sheetView workbookViewId="0" topLeftCell="A24">
      <selection activeCell="B21" sqref="B21"/>
    </sheetView>
  </sheetViews>
  <sheetFormatPr defaultColWidth="9.140625" defaultRowHeight="12.75"/>
  <cols>
    <col min="1" max="1" width="18.00390625" style="2" customWidth="1"/>
    <col min="2" max="2" width="10.7109375" style="2" customWidth="1"/>
    <col min="3" max="3" width="13.28125" style="2" customWidth="1"/>
    <col min="4" max="4" width="13.00390625" style="2" customWidth="1"/>
    <col min="5" max="5" width="11.421875" style="2" customWidth="1"/>
    <col min="6" max="6" width="11.57421875" style="2" customWidth="1"/>
    <col min="7" max="7" width="9.8515625" style="2" customWidth="1"/>
    <col min="8" max="16384" width="9.140625" style="2" customWidth="1"/>
  </cols>
  <sheetData>
    <row r="1" ht="12">
      <c r="A1" s="2" t="s">
        <v>330</v>
      </c>
    </row>
    <row r="2" ht="12.75" thickBot="1"/>
    <row r="3" spans="1:2" ht="12">
      <c r="A3" s="495" t="s">
        <v>331</v>
      </c>
      <c r="B3" s="497">
        <v>11380</v>
      </c>
    </row>
    <row r="4" spans="1:3" ht="12">
      <c r="A4" s="496"/>
      <c r="B4" s="498"/>
      <c r="C4" s="2" t="s">
        <v>332</v>
      </c>
    </row>
    <row r="5" spans="1:2" ht="12">
      <c r="A5" s="496" t="s">
        <v>333</v>
      </c>
      <c r="B5" s="498" t="s">
        <v>334</v>
      </c>
    </row>
    <row r="6" spans="1:2" ht="12">
      <c r="A6" s="496"/>
      <c r="B6" s="498"/>
    </row>
    <row r="7" spans="1:2" ht="12.75" thickBot="1">
      <c r="A7" s="499"/>
      <c r="B7" s="500"/>
    </row>
    <row r="8" spans="1:2" ht="12">
      <c r="A8" s="183"/>
      <c r="B8" s="183"/>
    </row>
    <row r="10" ht="15.75" thickBot="1">
      <c r="A10" s="184" t="s">
        <v>335</v>
      </c>
    </row>
    <row r="11" spans="1:8" ht="12.75">
      <c r="A11" s="185" t="s">
        <v>336</v>
      </c>
      <c r="B11" s="186"/>
      <c r="C11" s="186"/>
      <c r="D11" s="186"/>
      <c r="E11" s="186"/>
      <c r="F11" s="187"/>
      <c r="G11" s="188"/>
      <c r="H11" s="43"/>
    </row>
    <row r="12" spans="1:8" ht="12.75">
      <c r="A12" s="189"/>
      <c r="B12" s="190"/>
      <c r="C12" s="190" t="s">
        <v>337</v>
      </c>
      <c r="D12" s="191"/>
      <c r="E12" s="190"/>
      <c r="F12" s="192"/>
      <c r="G12" s="193"/>
      <c r="H12" s="43"/>
    </row>
    <row r="13" spans="1:8" ht="12.75">
      <c r="A13" s="194"/>
      <c r="B13" s="195"/>
      <c r="C13" s="190" t="s">
        <v>338</v>
      </c>
      <c r="D13" s="191"/>
      <c r="E13" s="195"/>
      <c r="F13" s="196"/>
      <c r="G13" s="43"/>
      <c r="H13" s="43"/>
    </row>
    <row r="14" spans="1:8" ht="14.25">
      <c r="A14" s="197" t="s">
        <v>339</v>
      </c>
      <c r="B14" s="198" t="s">
        <v>340</v>
      </c>
      <c r="C14" s="198" t="s">
        <v>341</v>
      </c>
      <c r="D14" s="198" t="s">
        <v>342</v>
      </c>
      <c r="E14" s="198" t="s">
        <v>343</v>
      </c>
      <c r="F14" s="199" t="s">
        <v>344</v>
      </c>
      <c r="G14" s="43"/>
      <c r="H14" s="43"/>
    </row>
    <row r="15" spans="1:7" ht="12.75">
      <c r="A15" s="200"/>
      <c r="B15" s="201"/>
      <c r="C15" s="202" t="s">
        <v>345</v>
      </c>
      <c r="D15" s="201"/>
      <c r="E15" s="201"/>
      <c r="F15" s="203"/>
      <c r="G15" s="43"/>
    </row>
    <row r="16" spans="1:7" ht="12.75">
      <c r="A16" s="204" t="s">
        <v>346</v>
      </c>
      <c r="B16" s="205">
        <v>33</v>
      </c>
      <c r="C16" s="205">
        <v>46</v>
      </c>
      <c r="D16" s="205">
        <v>33</v>
      </c>
      <c r="E16" s="205">
        <v>22</v>
      </c>
      <c r="F16" s="206">
        <v>17</v>
      </c>
      <c r="G16" s="43"/>
    </row>
    <row r="17" spans="1:7" ht="12.75">
      <c r="A17" s="204" t="s">
        <v>347</v>
      </c>
      <c r="B17" s="205">
        <v>14</v>
      </c>
      <c r="C17" s="205">
        <v>12</v>
      </c>
      <c r="D17" s="205">
        <v>21</v>
      </c>
      <c r="E17" s="205">
        <v>17</v>
      </c>
      <c r="F17" s="206">
        <v>21</v>
      </c>
      <c r="G17" s="43"/>
    </row>
    <row r="18" spans="1:7" ht="12.75">
      <c r="A18" s="204" t="s">
        <v>348</v>
      </c>
      <c r="B18" s="205">
        <v>6</v>
      </c>
      <c r="C18" s="205">
        <v>1</v>
      </c>
      <c r="D18" s="205">
        <v>3</v>
      </c>
      <c r="E18" s="205">
        <v>11</v>
      </c>
      <c r="F18" s="206">
        <v>12</v>
      </c>
      <c r="G18" s="43"/>
    </row>
    <row r="19" spans="1:7" ht="12.75">
      <c r="A19" s="204" t="s">
        <v>349</v>
      </c>
      <c r="B19" s="205">
        <v>1</v>
      </c>
      <c r="C19" s="205">
        <v>0</v>
      </c>
      <c r="D19" s="205">
        <v>2</v>
      </c>
      <c r="E19" s="205">
        <v>2</v>
      </c>
      <c r="F19" s="206">
        <v>5</v>
      </c>
      <c r="G19" s="43"/>
    </row>
    <row r="20" spans="1:7" ht="13.5" thickBot="1">
      <c r="A20" s="207" t="s">
        <v>350</v>
      </c>
      <c r="B20" s="208">
        <v>1</v>
      </c>
      <c r="C20" s="208">
        <v>0</v>
      </c>
      <c r="D20" s="208">
        <v>0</v>
      </c>
      <c r="E20" s="208">
        <v>7</v>
      </c>
      <c r="F20" s="209">
        <v>4</v>
      </c>
      <c r="G20" s="43"/>
    </row>
    <row r="21" spans="2:6" ht="12">
      <c r="B21" s="2">
        <f>SUM(B16:B20)</f>
        <v>55</v>
      </c>
      <c r="C21" s="2">
        <f>SUM(C16:C20)</f>
        <v>59</v>
      </c>
      <c r="D21" s="2">
        <f>SUM(D16:D20)</f>
        <v>59</v>
      </c>
      <c r="E21" s="2">
        <f>SUM(E16:E20)</f>
        <v>59</v>
      </c>
      <c r="F21" s="2">
        <f>SUM(F16:F20)</f>
        <v>59</v>
      </c>
    </row>
    <row r="22" ht="12.75" thickBot="1"/>
    <row r="23" spans="1:6" ht="12.75">
      <c r="A23" s="185" t="s">
        <v>336</v>
      </c>
      <c r="B23" s="186"/>
      <c r="C23" s="186"/>
      <c r="D23" s="186"/>
      <c r="E23" s="186"/>
      <c r="F23" s="187"/>
    </row>
    <row r="24" spans="1:6" ht="12" customHeight="1">
      <c r="A24" s="189"/>
      <c r="B24" s="190"/>
      <c r="C24" s="190" t="s">
        <v>351</v>
      </c>
      <c r="D24" s="191"/>
      <c r="E24" s="190"/>
      <c r="F24" s="192"/>
    </row>
    <row r="25" spans="1:6" ht="12.75">
      <c r="A25" s="194"/>
      <c r="B25" s="195"/>
      <c r="C25" s="190" t="s">
        <v>338</v>
      </c>
      <c r="D25" s="191"/>
      <c r="E25" s="195"/>
      <c r="F25" s="196"/>
    </row>
    <row r="26" spans="1:6" ht="14.25">
      <c r="A26" s="197" t="s">
        <v>339</v>
      </c>
      <c r="B26" s="198" t="s">
        <v>340</v>
      </c>
      <c r="C26" s="198" t="s">
        <v>341</v>
      </c>
      <c r="D26" s="198" t="s">
        <v>342</v>
      </c>
      <c r="E26" s="198" t="s">
        <v>343</v>
      </c>
      <c r="F26" s="199" t="s">
        <v>344</v>
      </c>
    </row>
    <row r="27" spans="1:6" ht="12.75" customHeight="1">
      <c r="A27" s="200"/>
      <c r="B27" s="492" t="s">
        <v>352</v>
      </c>
      <c r="C27" s="493"/>
      <c r="D27" s="493"/>
      <c r="E27" s="493"/>
      <c r="F27" s="494"/>
    </row>
    <row r="28" spans="1:6" ht="12.75">
      <c r="A28" s="204" t="s">
        <v>346</v>
      </c>
      <c r="B28" s="210">
        <f>100/B$21*B16</f>
        <v>60</v>
      </c>
      <c r="C28" s="210">
        <f>100/C$21*C16</f>
        <v>77.96610169491525</v>
      </c>
      <c r="D28" s="210">
        <f>100/D$21*D16</f>
        <v>55.932203389830505</v>
      </c>
      <c r="E28" s="210">
        <f>100/E$21*E16</f>
        <v>37.28813559322034</v>
      </c>
      <c r="F28" s="210">
        <f>100/F$21*F16</f>
        <v>28.813559322033896</v>
      </c>
    </row>
    <row r="29" spans="1:6" ht="12.75">
      <c r="A29" s="204" t="s">
        <v>347</v>
      </c>
      <c r="B29" s="210">
        <f aca="true" t="shared" si="0" ref="B29:F32">100/B$21*B17</f>
        <v>25.454545454545453</v>
      </c>
      <c r="C29" s="210">
        <f t="shared" si="0"/>
        <v>20.338983050847457</v>
      </c>
      <c r="D29" s="210">
        <f t="shared" si="0"/>
        <v>35.59322033898305</v>
      </c>
      <c r="E29" s="210">
        <f t="shared" si="0"/>
        <v>28.813559322033896</v>
      </c>
      <c r="F29" s="210">
        <f t="shared" si="0"/>
        <v>35.59322033898305</v>
      </c>
    </row>
    <row r="30" spans="1:6" ht="12.75">
      <c r="A30" s="204" t="s">
        <v>348</v>
      </c>
      <c r="B30" s="210">
        <f t="shared" si="0"/>
        <v>10.909090909090908</v>
      </c>
      <c r="C30" s="210">
        <f t="shared" si="0"/>
        <v>1.694915254237288</v>
      </c>
      <c r="D30" s="210">
        <f t="shared" si="0"/>
        <v>5.084745762711864</v>
      </c>
      <c r="E30" s="210">
        <f t="shared" si="0"/>
        <v>18.64406779661017</v>
      </c>
      <c r="F30" s="210">
        <f t="shared" si="0"/>
        <v>20.338983050847457</v>
      </c>
    </row>
    <row r="31" spans="1:6" ht="12.75">
      <c r="A31" s="204" t="s">
        <v>349</v>
      </c>
      <c r="B31" s="210">
        <f t="shared" si="0"/>
        <v>1.8181818181818181</v>
      </c>
      <c r="C31" s="210">
        <f t="shared" si="0"/>
        <v>0</v>
      </c>
      <c r="D31" s="210">
        <f t="shared" si="0"/>
        <v>3.389830508474576</v>
      </c>
      <c r="E31" s="210">
        <f t="shared" si="0"/>
        <v>3.389830508474576</v>
      </c>
      <c r="F31" s="210">
        <f t="shared" si="0"/>
        <v>8.47457627118644</v>
      </c>
    </row>
    <row r="32" spans="1:6" ht="13.5" thickBot="1">
      <c r="A32" s="207" t="s">
        <v>350</v>
      </c>
      <c r="B32" s="210">
        <f t="shared" si="0"/>
        <v>1.8181818181818181</v>
      </c>
      <c r="C32" s="210">
        <f t="shared" si="0"/>
        <v>0</v>
      </c>
      <c r="D32" s="210">
        <f t="shared" si="0"/>
        <v>0</v>
      </c>
      <c r="E32" s="210">
        <f t="shared" si="0"/>
        <v>11.864406779661017</v>
      </c>
      <c r="F32" s="210">
        <f t="shared" si="0"/>
        <v>6.779661016949152</v>
      </c>
    </row>
    <row r="33" spans="2:6" ht="12">
      <c r="B33" s="2">
        <f>SUM(B28:B32)</f>
        <v>99.99999999999999</v>
      </c>
      <c r="C33" s="2">
        <f>SUM(C28:C32)</f>
        <v>100</v>
      </c>
      <c r="D33" s="2">
        <f>SUM(D28:D32)</f>
        <v>100</v>
      </c>
      <c r="E33" s="2">
        <f>SUM(E28:E32)</f>
        <v>100</v>
      </c>
      <c r="F33" s="2">
        <f>SUM(F28:F32)</f>
        <v>99.99999999999999</v>
      </c>
    </row>
    <row r="34" spans="1:6" ht="14.25" customHeight="1">
      <c r="A34" s="2" t="s">
        <v>1</v>
      </c>
      <c r="B34" s="176">
        <f>100-B28-B29</f>
        <v>14.545454545454547</v>
      </c>
      <c r="C34" s="176">
        <f>100-C28-C29</f>
        <v>1.6949152542372907</v>
      </c>
      <c r="D34" s="176">
        <f>100-D28-D29</f>
        <v>8.474576271186443</v>
      </c>
      <c r="E34" s="176">
        <f>100-E28-E29</f>
        <v>33.898305084745765</v>
      </c>
      <c r="F34" s="176">
        <f>100-F28-F29</f>
        <v>35.59322033898305</v>
      </c>
    </row>
  </sheetData>
  <mergeCells count="5">
    <mergeCell ref="B27:F27"/>
    <mergeCell ref="A3:A4"/>
    <mergeCell ref="B3:B4"/>
    <mergeCell ref="A5:A7"/>
    <mergeCell ref="B5:B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0"/>
  <sheetViews>
    <sheetView workbookViewId="0" topLeftCell="A10">
      <selection activeCell="G23" sqref="G23"/>
    </sheetView>
  </sheetViews>
  <sheetFormatPr defaultColWidth="9.140625" defaultRowHeight="12.75"/>
  <cols>
    <col min="1" max="1" width="17.28125" style="0" customWidth="1"/>
    <col min="2" max="2" width="18.57421875" style="0" customWidth="1"/>
    <col min="3" max="16384" width="11.421875" style="0" customWidth="1"/>
  </cols>
  <sheetData>
    <row r="1" spans="1:5" ht="12.75">
      <c r="A1" s="501" t="s">
        <v>799</v>
      </c>
      <c r="B1" s="502" t="s">
        <v>800</v>
      </c>
      <c r="C1" s="504" t="s">
        <v>801</v>
      </c>
      <c r="D1" s="504"/>
      <c r="E1" s="505"/>
    </row>
    <row r="2" spans="1:5" ht="12.75">
      <c r="A2" s="501"/>
      <c r="B2" s="503"/>
      <c r="C2" s="504" t="s">
        <v>15</v>
      </c>
      <c r="D2" s="504"/>
      <c r="E2" s="505"/>
    </row>
    <row r="3" spans="1:5" ht="12.75">
      <c r="A3" s="501"/>
      <c r="B3" s="325" t="s">
        <v>802</v>
      </c>
      <c r="C3" s="325">
        <v>1998</v>
      </c>
      <c r="D3" s="325">
        <v>1999</v>
      </c>
      <c r="E3" s="325">
        <v>2000</v>
      </c>
    </row>
    <row r="4" spans="1:5" ht="12.75">
      <c r="A4" s="326" t="s">
        <v>420</v>
      </c>
      <c r="B4" s="326" t="s">
        <v>803</v>
      </c>
      <c r="C4" s="327">
        <v>80</v>
      </c>
      <c r="D4" s="327">
        <v>104</v>
      </c>
      <c r="E4" s="327">
        <v>178</v>
      </c>
    </row>
    <row r="5" spans="1:5" ht="12.75">
      <c r="A5" s="326" t="s">
        <v>347</v>
      </c>
      <c r="B5" s="326" t="s">
        <v>804</v>
      </c>
      <c r="C5" s="327">
        <v>142</v>
      </c>
      <c r="D5" s="327">
        <v>186</v>
      </c>
      <c r="E5" s="327">
        <v>175</v>
      </c>
    </row>
    <row r="6" spans="1:5" ht="12.75">
      <c r="A6" s="326" t="s">
        <v>348</v>
      </c>
      <c r="B6" s="326" t="s">
        <v>805</v>
      </c>
      <c r="C6" s="327">
        <v>113</v>
      </c>
      <c r="D6" s="327">
        <v>132</v>
      </c>
      <c r="E6" s="327">
        <v>131</v>
      </c>
    </row>
    <row r="7" spans="1:5" ht="12.75">
      <c r="A7" s="326" t="s">
        <v>806</v>
      </c>
      <c r="B7" s="326" t="s">
        <v>807</v>
      </c>
      <c r="C7" s="327">
        <v>98</v>
      </c>
      <c r="D7" s="327">
        <v>86</v>
      </c>
      <c r="E7" s="327">
        <v>100</v>
      </c>
    </row>
    <row r="8" spans="1:5" ht="12.75">
      <c r="A8" s="326" t="s">
        <v>349</v>
      </c>
      <c r="B8" s="326" t="s">
        <v>808</v>
      </c>
      <c r="C8" s="327">
        <v>56</v>
      </c>
      <c r="D8" s="327">
        <v>45</v>
      </c>
      <c r="E8" s="327">
        <v>42</v>
      </c>
    </row>
    <row r="9" spans="1:5" ht="12.75">
      <c r="A9" s="328"/>
      <c r="B9" s="328"/>
      <c r="C9" s="328">
        <f>SUM(C4:C8)</f>
        <v>489</v>
      </c>
      <c r="D9" s="328">
        <f>SUM(D4:D8)</f>
        <v>553</v>
      </c>
      <c r="E9" s="328">
        <f>SUM(E4:E8)</f>
        <v>626</v>
      </c>
    </row>
    <row r="10" spans="1:5" ht="12.75">
      <c r="A10" s="328"/>
      <c r="B10" s="328"/>
      <c r="C10" s="328"/>
      <c r="D10" s="328"/>
      <c r="E10" s="328"/>
    </row>
    <row r="11" spans="1:5" ht="12.75">
      <c r="A11" s="328"/>
      <c r="B11" s="328"/>
      <c r="C11" s="328"/>
      <c r="D11" s="328"/>
      <c r="E11" s="328"/>
    </row>
    <row r="12" spans="1:5" ht="12.75">
      <c r="A12" s="506" t="s">
        <v>799</v>
      </c>
      <c r="B12" s="502" t="s">
        <v>800</v>
      </c>
      <c r="C12" s="504" t="s">
        <v>14</v>
      </c>
      <c r="D12" s="504"/>
      <c r="E12" s="505"/>
    </row>
    <row r="13" spans="1:5" ht="12.75">
      <c r="A13" s="507"/>
      <c r="B13" s="503"/>
      <c r="C13" s="504" t="s">
        <v>15</v>
      </c>
      <c r="D13" s="504"/>
      <c r="E13" s="505"/>
    </row>
    <row r="14" spans="1:5" ht="12.75">
      <c r="A14" s="508"/>
      <c r="B14" s="325" t="s">
        <v>802</v>
      </c>
      <c r="C14" s="325">
        <v>1998</v>
      </c>
      <c r="D14" s="325">
        <v>1999</v>
      </c>
      <c r="E14" s="325">
        <v>2000</v>
      </c>
    </row>
    <row r="15" spans="1:8" ht="12.75">
      <c r="A15" s="326" t="s">
        <v>420</v>
      </c>
      <c r="B15" s="326" t="s">
        <v>803</v>
      </c>
      <c r="C15" s="327">
        <v>16.2</v>
      </c>
      <c r="D15" s="327">
        <v>18.8</v>
      </c>
      <c r="E15" s="327">
        <v>28.4</v>
      </c>
      <c r="F15" s="149">
        <f>100/C$9*C4</f>
        <v>16.359918200409</v>
      </c>
      <c r="G15" s="149">
        <f aca="true" t="shared" si="0" ref="G15:H19">100/D$9*D4</f>
        <v>18.806509945750452</v>
      </c>
      <c r="H15" s="149">
        <f t="shared" si="0"/>
        <v>28.434504792332266</v>
      </c>
    </row>
    <row r="16" spans="1:8" ht="12.75">
      <c r="A16" s="326" t="s">
        <v>347</v>
      </c>
      <c r="B16" s="326" t="s">
        <v>804</v>
      </c>
      <c r="C16" s="327">
        <v>29</v>
      </c>
      <c r="D16" s="327">
        <v>33.6</v>
      </c>
      <c r="E16" s="327">
        <v>27.9</v>
      </c>
      <c r="F16" s="149">
        <f>100/$C$9*C5</f>
        <v>29.038854805725972</v>
      </c>
      <c r="G16" s="149">
        <f t="shared" si="0"/>
        <v>33.634719710669074</v>
      </c>
      <c r="H16" s="149">
        <f t="shared" si="0"/>
        <v>27.955271565495206</v>
      </c>
    </row>
    <row r="17" spans="1:8" ht="12.75">
      <c r="A17" s="326" t="s">
        <v>348</v>
      </c>
      <c r="B17" s="326" t="s">
        <v>805</v>
      </c>
      <c r="C17" s="327">
        <v>23.4</v>
      </c>
      <c r="D17" s="327">
        <v>23.8</v>
      </c>
      <c r="E17" s="327">
        <v>20.9</v>
      </c>
      <c r="F17" s="149">
        <f>100/$C$9*C6</f>
        <v>23.10838445807771</v>
      </c>
      <c r="G17" s="149">
        <f t="shared" si="0"/>
        <v>23.869801084990957</v>
      </c>
      <c r="H17" s="149">
        <f t="shared" si="0"/>
        <v>20.926517571884983</v>
      </c>
    </row>
    <row r="18" spans="1:8" ht="12.75">
      <c r="A18" s="326" t="s">
        <v>806</v>
      </c>
      <c r="B18" s="326" t="s">
        <v>807</v>
      </c>
      <c r="C18" s="327">
        <v>20.3</v>
      </c>
      <c r="D18" s="327">
        <v>15.5</v>
      </c>
      <c r="E18" s="327">
        <v>15.9</v>
      </c>
      <c r="F18" s="149">
        <f>100/$C$9*C7</f>
        <v>20.040899795501023</v>
      </c>
      <c r="G18" s="149">
        <f t="shared" si="0"/>
        <v>15.551537070524413</v>
      </c>
      <c r="H18" s="149">
        <f t="shared" si="0"/>
        <v>15.974440894568689</v>
      </c>
    </row>
    <row r="19" spans="1:8" ht="12.75">
      <c r="A19" s="326" t="s">
        <v>349</v>
      </c>
      <c r="B19" s="326" t="s">
        <v>808</v>
      </c>
      <c r="C19" s="327">
        <v>11.1</v>
      </c>
      <c r="D19" s="327">
        <v>8</v>
      </c>
      <c r="E19" s="327">
        <v>6.7</v>
      </c>
      <c r="F19" s="149">
        <f>100/$C$9*C8</f>
        <v>11.451942740286299</v>
      </c>
      <c r="G19" s="149">
        <f t="shared" si="0"/>
        <v>8.1374321880651</v>
      </c>
      <c r="H19" s="149">
        <f t="shared" si="0"/>
        <v>6.7092651757188495</v>
      </c>
    </row>
    <row r="20" spans="5:8" ht="12.75">
      <c r="E20" t="s">
        <v>1</v>
      </c>
      <c r="F20" s="149">
        <f>100-F15-F16</f>
        <v>54.601226993865026</v>
      </c>
      <c r="G20" s="149">
        <f>100-G15-G16</f>
        <v>47.55877034358048</v>
      </c>
      <c r="H20" s="149">
        <f>100-H15-H16</f>
        <v>43.61022364217253</v>
      </c>
    </row>
  </sheetData>
  <mergeCells count="8">
    <mergeCell ref="A12:A14"/>
    <mergeCell ref="B12:B13"/>
    <mergeCell ref="C12:E12"/>
    <mergeCell ref="C13:E13"/>
    <mergeCell ref="A1:A3"/>
    <mergeCell ref="B1:B2"/>
    <mergeCell ref="C1:E1"/>
    <mergeCell ref="C2:E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53"/>
  <sheetViews>
    <sheetView workbookViewId="0" topLeftCell="A37">
      <selection activeCell="C53" sqref="C53"/>
    </sheetView>
  </sheetViews>
  <sheetFormatPr defaultColWidth="9.140625" defaultRowHeight="12.75"/>
  <cols>
    <col min="1" max="1" width="25.140625" style="2" customWidth="1"/>
    <col min="2" max="2" width="17.28125" style="2" customWidth="1"/>
    <col min="3" max="3" width="63.28125" style="2" customWidth="1"/>
    <col min="4" max="4" width="18.140625" style="2" customWidth="1"/>
    <col min="5" max="8" width="13.7109375" style="2" customWidth="1"/>
    <col min="9" max="16384" width="9.140625" style="2" customWidth="1"/>
  </cols>
  <sheetData>
    <row r="1" ht="15">
      <c r="A1" s="1" t="s">
        <v>353</v>
      </c>
    </row>
    <row r="2" spans="1:4" ht="15">
      <c r="A2" s="211"/>
      <c r="B2" s="151"/>
      <c r="C2" s="151"/>
      <c r="D2" s="151"/>
    </row>
    <row r="3" spans="1:4" s="51" customFormat="1" ht="12.75">
      <c r="A3" s="120" t="s">
        <v>354</v>
      </c>
      <c r="B3" s="119" t="s">
        <v>355</v>
      </c>
      <c r="C3" s="212" t="s">
        <v>356</v>
      </c>
      <c r="D3" s="213"/>
    </row>
    <row r="4" spans="1:8" ht="12.75">
      <c r="A4" s="214" t="s">
        <v>357</v>
      </c>
      <c r="B4" s="215" t="s">
        <v>358</v>
      </c>
      <c r="C4" s="216" t="s">
        <v>359</v>
      </c>
      <c r="D4" s="153"/>
      <c r="E4" s="217"/>
      <c r="F4" s="217"/>
      <c r="G4" s="217"/>
      <c r="H4" s="217"/>
    </row>
    <row r="5" spans="1:8" ht="12">
      <c r="A5" s="218"/>
      <c r="B5" s="219"/>
      <c r="C5" s="220" t="s">
        <v>360</v>
      </c>
      <c r="D5" s="150"/>
      <c r="E5" s="217"/>
      <c r="F5" s="217"/>
      <c r="G5" s="217"/>
      <c r="H5" s="217"/>
    </row>
    <row r="6" spans="1:8" ht="12">
      <c r="A6" s="218"/>
      <c r="B6" s="221"/>
      <c r="C6" s="220" t="s">
        <v>361</v>
      </c>
      <c r="D6" s="151"/>
      <c r="E6" s="217"/>
      <c r="F6" s="217"/>
      <c r="G6" s="217"/>
      <c r="H6" s="217"/>
    </row>
    <row r="7" spans="1:8" ht="12">
      <c r="A7" s="218"/>
      <c r="B7" s="221"/>
      <c r="C7" s="220" t="s">
        <v>362</v>
      </c>
      <c r="D7" s="151"/>
      <c r="E7" s="217"/>
      <c r="F7" s="217"/>
      <c r="G7" s="217"/>
      <c r="H7" s="217"/>
    </row>
    <row r="8" spans="1:4" ht="12">
      <c r="A8" s="218"/>
      <c r="B8" s="221"/>
      <c r="C8" s="220" t="s">
        <v>363</v>
      </c>
      <c r="D8" s="151"/>
    </row>
    <row r="9" spans="1:4" ht="12">
      <c r="A9" s="218"/>
      <c r="B9" s="221"/>
      <c r="C9" s="220" t="s">
        <v>364</v>
      </c>
      <c r="D9" s="151"/>
    </row>
    <row r="10" spans="1:4" ht="12">
      <c r="A10" s="214" t="s">
        <v>365</v>
      </c>
      <c r="B10" s="221" t="s">
        <v>366</v>
      </c>
      <c r="C10" s="220" t="s">
        <v>367</v>
      </c>
      <c r="D10" s="151"/>
    </row>
    <row r="11" spans="1:4" ht="12">
      <c r="A11" s="218"/>
      <c r="B11" s="220"/>
      <c r="C11" s="215" t="s">
        <v>368</v>
      </c>
      <c r="D11" s="151"/>
    </row>
    <row r="12" spans="1:4" ht="12">
      <c r="A12" s="218"/>
      <c r="B12" s="220"/>
      <c r="C12" s="215" t="s">
        <v>369</v>
      </c>
      <c r="D12" s="151"/>
    </row>
    <row r="13" spans="1:4" ht="12">
      <c r="A13" s="218"/>
      <c r="B13" s="220"/>
      <c r="C13" s="215" t="s">
        <v>361</v>
      </c>
      <c r="D13" s="151"/>
    </row>
    <row r="14" spans="1:3" ht="12">
      <c r="A14" s="218"/>
      <c r="B14" s="17"/>
      <c r="C14" s="222" t="s">
        <v>370</v>
      </c>
    </row>
    <row r="15" spans="1:3" ht="12">
      <c r="A15" s="218"/>
      <c r="B15" s="17"/>
      <c r="C15" s="222" t="s">
        <v>371</v>
      </c>
    </row>
    <row r="16" spans="1:3" ht="12">
      <c r="A16" s="218"/>
      <c r="B16" s="17"/>
      <c r="C16" s="222" t="s">
        <v>372</v>
      </c>
    </row>
    <row r="17" spans="1:3" ht="12">
      <c r="A17" s="218" t="s">
        <v>373</v>
      </c>
      <c r="B17" s="17" t="s">
        <v>374</v>
      </c>
      <c r="C17" s="17" t="s">
        <v>375</v>
      </c>
    </row>
    <row r="18" spans="1:3" ht="12">
      <c r="A18" s="218"/>
      <c r="B18" s="17"/>
      <c r="C18" s="17" t="s">
        <v>376</v>
      </c>
    </row>
    <row r="19" spans="1:3" ht="12">
      <c r="A19" s="218"/>
      <c r="B19" s="17"/>
      <c r="C19" s="17" t="s">
        <v>377</v>
      </c>
    </row>
    <row r="20" spans="1:3" ht="12">
      <c r="A20" s="218"/>
      <c r="B20" s="17"/>
      <c r="C20" s="17" t="s">
        <v>378</v>
      </c>
    </row>
    <row r="21" spans="1:3" ht="12">
      <c r="A21" s="218"/>
      <c r="B21" s="17"/>
      <c r="C21" s="17" t="s">
        <v>379</v>
      </c>
    </row>
    <row r="22" spans="1:3" ht="12">
      <c r="A22" s="218"/>
      <c r="B22" s="17"/>
      <c r="C22" s="17" t="s">
        <v>380</v>
      </c>
    </row>
    <row r="23" spans="1:3" ht="12">
      <c r="A23" s="218" t="s">
        <v>381</v>
      </c>
      <c r="B23" s="17" t="s">
        <v>382</v>
      </c>
      <c r="C23" s="17" t="s">
        <v>383</v>
      </c>
    </row>
    <row r="24" spans="1:3" ht="12">
      <c r="A24" s="218"/>
      <c r="B24" s="17"/>
      <c r="C24" s="17" t="s">
        <v>384</v>
      </c>
    </row>
    <row r="25" spans="1:3" ht="12">
      <c r="A25" s="218"/>
      <c r="B25" s="17"/>
      <c r="C25" s="17" t="s">
        <v>385</v>
      </c>
    </row>
    <row r="26" spans="1:3" ht="12">
      <c r="A26" s="218"/>
      <c r="B26" s="17"/>
      <c r="C26" s="17" t="s">
        <v>386</v>
      </c>
    </row>
    <row r="27" spans="1:3" ht="12">
      <c r="A27" s="218"/>
      <c r="B27" s="17"/>
      <c r="C27" s="17" t="s">
        <v>387</v>
      </c>
    </row>
    <row r="28" spans="1:3" ht="12">
      <c r="A28" s="218"/>
      <c r="B28" s="17"/>
      <c r="C28" s="17" t="s">
        <v>388</v>
      </c>
    </row>
    <row r="29" spans="1:3" ht="12">
      <c r="A29" s="218"/>
      <c r="B29" s="17"/>
      <c r="C29" s="17" t="s">
        <v>389</v>
      </c>
    </row>
    <row r="30" spans="1:3" ht="12">
      <c r="A30" s="218"/>
      <c r="B30" s="17"/>
      <c r="C30" s="17" t="s">
        <v>390</v>
      </c>
    </row>
    <row r="31" spans="1:3" ht="12">
      <c r="A31" s="218" t="s">
        <v>391</v>
      </c>
      <c r="B31" s="17" t="s">
        <v>392</v>
      </c>
      <c r="C31" s="17" t="s">
        <v>393</v>
      </c>
    </row>
    <row r="32" spans="1:3" ht="12">
      <c r="A32" s="218"/>
      <c r="B32" s="17"/>
      <c r="C32" s="17" t="s">
        <v>394</v>
      </c>
    </row>
    <row r="33" spans="1:3" ht="12">
      <c r="A33" s="218"/>
      <c r="B33" s="17"/>
      <c r="C33" s="17" t="s">
        <v>395</v>
      </c>
    </row>
    <row r="34" spans="1:3" ht="12">
      <c r="A34" s="218"/>
      <c r="B34" s="17"/>
      <c r="C34" s="17" t="s">
        <v>396</v>
      </c>
    </row>
    <row r="35" spans="1:3" ht="12">
      <c r="A35" s="218"/>
      <c r="B35" s="17"/>
      <c r="C35" s="17" t="s">
        <v>397</v>
      </c>
    </row>
    <row r="36" spans="1:3" ht="12">
      <c r="A36" s="17"/>
      <c r="B36" s="17"/>
      <c r="C36" s="17" t="s">
        <v>398</v>
      </c>
    </row>
    <row r="37" spans="1:3" ht="12">
      <c r="A37" s="17"/>
      <c r="B37" s="17"/>
      <c r="C37" s="17" t="s">
        <v>399</v>
      </c>
    </row>
    <row r="38" spans="1:3" ht="12">
      <c r="A38" s="17"/>
      <c r="B38" s="17"/>
      <c r="C38" s="17" t="s">
        <v>400</v>
      </c>
    </row>
    <row r="39" spans="1:3" ht="12">
      <c r="A39" s="17"/>
      <c r="B39" s="17"/>
      <c r="C39" s="17" t="s">
        <v>401</v>
      </c>
    </row>
    <row r="41" ht="15">
      <c r="A41" s="1"/>
    </row>
    <row r="42" ht="15.75" thickBot="1">
      <c r="A42" s="1"/>
    </row>
    <row r="43" spans="1:4" ht="12.75">
      <c r="A43" s="3"/>
      <c r="B43" s="448" t="s">
        <v>14</v>
      </c>
      <c r="C43" s="471"/>
      <c r="D43" s="472"/>
    </row>
    <row r="44" spans="1:4" ht="12.75">
      <c r="A44" s="5"/>
      <c r="B44" s="444" t="s">
        <v>15</v>
      </c>
      <c r="C44" s="445"/>
      <c r="D44" s="446"/>
    </row>
    <row r="45" spans="1:4" ht="12">
      <c r="A45" s="8" t="s">
        <v>6</v>
      </c>
      <c r="B45" s="11">
        <v>1990</v>
      </c>
      <c r="C45" s="11" t="s">
        <v>402</v>
      </c>
      <c r="D45" s="12"/>
    </row>
    <row r="46" spans="1:4" ht="12">
      <c r="A46" s="14" t="s">
        <v>18</v>
      </c>
      <c r="B46" s="223"/>
      <c r="C46" s="17">
        <v>7.7</v>
      </c>
      <c r="D46" s="15"/>
    </row>
    <row r="47" spans="1:4" ht="12">
      <c r="A47" s="14" t="s">
        <v>22</v>
      </c>
      <c r="B47" s="223"/>
      <c r="C47" s="17">
        <v>31.2</v>
      </c>
      <c r="D47" s="15"/>
    </row>
    <row r="48" spans="1:4" ht="12">
      <c r="A48" s="14" t="s">
        <v>26</v>
      </c>
      <c r="B48" s="223"/>
      <c r="C48" s="17">
        <v>30.4</v>
      </c>
      <c r="D48" s="15"/>
    </row>
    <row r="49" spans="1:4" ht="12">
      <c r="A49" s="14" t="s">
        <v>31</v>
      </c>
      <c r="B49" s="223"/>
      <c r="C49" s="17">
        <v>29.2</v>
      </c>
      <c r="D49" s="15"/>
    </row>
    <row r="50" spans="1:4" ht="12.75" thickBot="1">
      <c r="A50" s="19" t="s">
        <v>325</v>
      </c>
      <c r="B50" s="224"/>
      <c r="C50" s="22">
        <v>1.5</v>
      </c>
      <c r="D50" s="20"/>
    </row>
    <row r="51" spans="1:3" ht="12">
      <c r="A51" s="23" t="s">
        <v>33</v>
      </c>
      <c r="B51" s="2">
        <v>12000</v>
      </c>
      <c r="C51" s="225">
        <v>19310</v>
      </c>
    </row>
    <row r="52" spans="1:3" ht="12">
      <c r="A52" s="23" t="s">
        <v>34</v>
      </c>
      <c r="C52" s="2">
        <v>3300</v>
      </c>
    </row>
    <row r="53" spans="1:3" ht="12">
      <c r="A53" s="2" t="s">
        <v>1</v>
      </c>
      <c r="C53" s="2">
        <f>100-C46-C47</f>
        <v>61.099999999999994</v>
      </c>
    </row>
  </sheetData>
  <mergeCells count="2">
    <mergeCell ref="B43:D43"/>
    <mergeCell ref="B44:D4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7"/>
  <sheetViews>
    <sheetView workbookViewId="0" topLeftCell="A1">
      <selection activeCell="E14" sqref="E14"/>
    </sheetView>
  </sheetViews>
  <sheetFormatPr defaultColWidth="9.140625" defaultRowHeight="12.75"/>
  <cols>
    <col min="1" max="1" width="11.421875" style="0" customWidth="1"/>
  </cols>
  <sheetData>
    <row r="1" ht="12.75">
      <c r="A1" t="s">
        <v>980</v>
      </c>
    </row>
    <row r="3" ht="12.75">
      <c r="A3" t="s">
        <v>1</v>
      </c>
    </row>
    <row r="4" spans="2:11" ht="12.75">
      <c r="B4">
        <v>1990</v>
      </c>
      <c r="C4">
        <v>1991</v>
      </c>
      <c r="D4">
        <v>1992</v>
      </c>
      <c r="E4">
        <v>1993</v>
      </c>
      <c r="F4">
        <v>1994</v>
      </c>
      <c r="G4">
        <v>1995</v>
      </c>
      <c r="H4">
        <v>1996</v>
      </c>
      <c r="I4">
        <v>1997</v>
      </c>
      <c r="J4">
        <v>1998</v>
      </c>
      <c r="K4">
        <v>1999</v>
      </c>
    </row>
    <row r="5" spans="1:11" ht="38.25" customHeight="1">
      <c r="A5" s="405" t="s">
        <v>981</v>
      </c>
      <c r="B5">
        <v>58</v>
      </c>
      <c r="C5">
        <v>52</v>
      </c>
      <c r="D5">
        <v>53</v>
      </c>
      <c r="E5">
        <v>57</v>
      </c>
      <c r="F5">
        <v>52</v>
      </c>
      <c r="G5">
        <v>46</v>
      </c>
      <c r="H5">
        <v>50</v>
      </c>
      <c r="I5">
        <v>50</v>
      </c>
      <c r="J5">
        <v>50</v>
      </c>
      <c r="K5">
        <v>52</v>
      </c>
    </row>
    <row r="6" spans="1:11" ht="12.75">
      <c r="A6" t="s">
        <v>982</v>
      </c>
      <c r="B6">
        <v>55</v>
      </c>
      <c r="C6">
        <v>56</v>
      </c>
      <c r="D6">
        <v>61</v>
      </c>
      <c r="E6">
        <v>59</v>
      </c>
      <c r="F6">
        <v>55</v>
      </c>
      <c r="G6">
        <v>57</v>
      </c>
      <c r="H6">
        <v>63</v>
      </c>
      <c r="I6">
        <v>60</v>
      </c>
      <c r="J6">
        <v>60</v>
      </c>
      <c r="K6">
        <v>57</v>
      </c>
    </row>
    <row r="7" spans="1:11" ht="12.75">
      <c r="A7" t="s">
        <v>983</v>
      </c>
      <c r="B7">
        <v>70</v>
      </c>
      <c r="C7">
        <v>65</v>
      </c>
      <c r="D7">
        <v>75</v>
      </c>
      <c r="E7">
        <v>73</v>
      </c>
      <c r="F7">
        <v>66</v>
      </c>
      <c r="G7">
        <v>60</v>
      </c>
      <c r="H7">
        <v>63</v>
      </c>
      <c r="I7">
        <v>60</v>
      </c>
      <c r="J7">
        <v>56</v>
      </c>
      <c r="K7">
        <v>58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workbookViewId="0" topLeftCell="A52">
      <selection activeCell="I77" sqref="I77"/>
    </sheetView>
  </sheetViews>
  <sheetFormatPr defaultColWidth="9.140625" defaultRowHeight="12.75"/>
  <cols>
    <col min="1" max="1" width="13.00390625" style="0" bestFit="1" customWidth="1"/>
    <col min="2" max="2" width="17.00390625" style="0" bestFit="1" customWidth="1"/>
    <col min="6" max="6" width="15.140625" style="0" bestFit="1" customWidth="1"/>
    <col min="7" max="7" width="17.00390625" style="0" bestFit="1" customWidth="1"/>
  </cols>
  <sheetData>
    <row r="1" spans="1:10" ht="33.75">
      <c r="A1" s="421" t="s">
        <v>11</v>
      </c>
      <c r="B1" s="422" t="s">
        <v>957</v>
      </c>
      <c r="C1" s="423" t="s">
        <v>954</v>
      </c>
      <c r="D1" s="424" t="s">
        <v>955</v>
      </c>
      <c r="G1" s="422" t="s">
        <v>957</v>
      </c>
      <c r="H1" s="423" t="s">
        <v>954</v>
      </c>
      <c r="I1" s="424" t="s">
        <v>955</v>
      </c>
      <c r="J1" t="s">
        <v>1</v>
      </c>
    </row>
    <row r="2" spans="1:10" ht="12.75">
      <c r="A2" s="456" t="s">
        <v>917</v>
      </c>
      <c r="B2" s="416" t="s">
        <v>958</v>
      </c>
      <c r="C2" s="420">
        <v>30000</v>
      </c>
      <c r="D2" s="425">
        <v>10470</v>
      </c>
      <c r="F2" t="s">
        <v>917</v>
      </c>
      <c r="G2" s="416" t="s">
        <v>1025</v>
      </c>
      <c r="H2" s="420">
        <v>30000</v>
      </c>
      <c r="I2" s="425">
        <v>10470</v>
      </c>
      <c r="J2">
        <f>I2/H2*100</f>
        <v>34.9</v>
      </c>
    </row>
    <row r="3" spans="1:10" ht="12.75">
      <c r="A3" s="456"/>
      <c r="B3" s="416" t="s">
        <v>959</v>
      </c>
      <c r="C3" s="420">
        <v>37372.7</v>
      </c>
      <c r="D3" s="425">
        <v>12382.3</v>
      </c>
      <c r="F3" t="s">
        <v>917</v>
      </c>
      <c r="G3" s="416" t="s">
        <v>1026</v>
      </c>
      <c r="H3" s="420">
        <v>37372.7</v>
      </c>
      <c r="I3" s="425">
        <v>12382.3</v>
      </c>
      <c r="J3">
        <f aca="true" t="shared" si="0" ref="J3:J21">I3/H3*100</f>
        <v>33.131938554078246</v>
      </c>
    </row>
    <row r="4" spans="1:10" ht="12.75">
      <c r="A4" s="456"/>
      <c r="B4" s="416" t="s">
        <v>960</v>
      </c>
      <c r="C4" s="420">
        <v>3200</v>
      </c>
      <c r="D4" s="425">
        <v>3200</v>
      </c>
      <c r="F4" t="s">
        <v>917</v>
      </c>
      <c r="G4" s="416" t="s">
        <v>1027</v>
      </c>
      <c r="H4" s="420">
        <v>3200</v>
      </c>
      <c r="I4" s="425">
        <v>3200</v>
      </c>
      <c r="J4">
        <f t="shared" si="0"/>
        <v>100</v>
      </c>
    </row>
    <row r="5" spans="1:10" ht="12.75">
      <c r="A5" s="456"/>
      <c r="B5" s="416" t="s">
        <v>1010</v>
      </c>
      <c r="C5" s="420">
        <v>13100</v>
      </c>
      <c r="D5" s="425">
        <v>4415.730337078652</v>
      </c>
      <c r="F5" t="s">
        <v>917</v>
      </c>
      <c r="G5" s="416" t="s">
        <v>1028</v>
      </c>
      <c r="H5" s="420">
        <v>13100</v>
      </c>
      <c r="I5" s="425">
        <v>4415.730337078652</v>
      </c>
      <c r="J5">
        <f t="shared" si="0"/>
        <v>33.70786516853933</v>
      </c>
    </row>
    <row r="6" spans="1:10" ht="12.75">
      <c r="A6" s="456"/>
      <c r="B6" s="416" t="s">
        <v>978</v>
      </c>
      <c r="C6" s="420">
        <v>2353</v>
      </c>
      <c r="D6" s="425">
        <v>962.7724957555179</v>
      </c>
      <c r="F6" t="s">
        <v>917</v>
      </c>
      <c r="G6" s="416" t="s">
        <v>1029</v>
      </c>
      <c r="H6" s="420">
        <v>2353</v>
      </c>
      <c r="I6" s="425">
        <v>962.7724957555179</v>
      </c>
      <c r="J6">
        <f t="shared" si="0"/>
        <v>40.916808149405774</v>
      </c>
    </row>
    <row r="7" spans="1:10" ht="12.75">
      <c r="A7" s="456"/>
      <c r="B7" s="416" t="s">
        <v>961</v>
      </c>
      <c r="C7" s="420">
        <v>3344.55</v>
      </c>
      <c r="D7" s="425">
        <v>2244.19305</v>
      </c>
      <c r="F7" t="s">
        <v>1024</v>
      </c>
      <c r="G7" s="416" t="s">
        <v>1030</v>
      </c>
      <c r="H7" s="420">
        <v>3344.55</v>
      </c>
      <c r="I7" s="425">
        <v>2244.19305</v>
      </c>
      <c r="J7">
        <f t="shared" si="0"/>
        <v>67.1</v>
      </c>
    </row>
    <row r="8" spans="1:10" ht="12.75">
      <c r="A8" s="456" t="s">
        <v>934</v>
      </c>
      <c r="B8" s="416" t="s">
        <v>959</v>
      </c>
      <c r="C8" s="420">
        <v>40588.3</v>
      </c>
      <c r="D8" s="425">
        <v>13140.9</v>
      </c>
      <c r="F8" t="s">
        <v>1024</v>
      </c>
      <c r="G8" s="416" t="s">
        <v>1026</v>
      </c>
      <c r="H8" s="420">
        <v>40588.3</v>
      </c>
      <c r="I8" s="425">
        <v>13140.9</v>
      </c>
      <c r="J8">
        <f t="shared" si="0"/>
        <v>32.376078820743906</v>
      </c>
    </row>
    <row r="9" spans="1:10" ht="12.75">
      <c r="A9" s="456"/>
      <c r="B9" s="416" t="s">
        <v>960</v>
      </c>
      <c r="C9" s="420">
        <v>3200</v>
      </c>
      <c r="D9" s="425">
        <v>288</v>
      </c>
      <c r="F9" t="s">
        <v>1024</v>
      </c>
      <c r="G9" s="416" t="s">
        <v>1027</v>
      </c>
      <c r="H9" s="420">
        <v>3200</v>
      </c>
      <c r="I9" s="425">
        <v>288</v>
      </c>
      <c r="J9">
        <f t="shared" si="0"/>
        <v>9</v>
      </c>
    </row>
    <row r="10" spans="1:10" ht="12.75">
      <c r="A10" s="456"/>
      <c r="B10" s="416" t="s">
        <v>978</v>
      </c>
      <c r="C10" s="420">
        <v>2353</v>
      </c>
      <c r="D10" s="425">
        <v>1026.4115226337449</v>
      </c>
      <c r="F10" t="s">
        <v>1024</v>
      </c>
      <c r="G10" s="416"/>
      <c r="H10" s="420">
        <v>2353</v>
      </c>
      <c r="I10" s="425">
        <v>1026.4115226337449</v>
      </c>
      <c r="J10">
        <f t="shared" si="0"/>
        <v>43.62139917695473</v>
      </c>
    </row>
    <row r="11" spans="1:10" ht="12.75">
      <c r="A11" s="456" t="s">
        <v>977</v>
      </c>
      <c r="B11" s="416" t="s">
        <v>976</v>
      </c>
      <c r="C11" s="420">
        <v>22600</v>
      </c>
      <c r="D11" s="425">
        <v>22283.6</v>
      </c>
      <c r="F11" t="s">
        <v>1024</v>
      </c>
      <c r="G11" s="416" t="s">
        <v>1031</v>
      </c>
      <c r="H11" s="420">
        <v>22600</v>
      </c>
      <c r="I11" s="425">
        <v>22283.6</v>
      </c>
      <c r="J11">
        <f t="shared" si="0"/>
        <v>98.6</v>
      </c>
    </row>
    <row r="12" spans="1:10" ht="12.75">
      <c r="A12" s="456"/>
      <c r="B12" s="416" t="s">
        <v>966</v>
      </c>
      <c r="C12" s="420">
        <v>6175.3</v>
      </c>
      <c r="D12" s="425">
        <v>5786.2561000000005</v>
      </c>
      <c r="F12" t="s">
        <v>1024</v>
      </c>
      <c r="G12" s="416" t="s">
        <v>1032</v>
      </c>
      <c r="H12" s="420">
        <v>6175.3</v>
      </c>
      <c r="I12" s="425">
        <v>5786.2561000000005</v>
      </c>
      <c r="J12">
        <f t="shared" si="0"/>
        <v>93.7</v>
      </c>
    </row>
    <row r="13" spans="1:10" ht="12.75">
      <c r="A13" s="456"/>
      <c r="B13" s="416" t="s">
        <v>961</v>
      </c>
      <c r="C13" s="420">
        <v>3344.55</v>
      </c>
      <c r="D13" s="425">
        <v>1709.0650500000002</v>
      </c>
      <c r="F13" t="s">
        <v>1024</v>
      </c>
      <c r="G13" s="416" t="s">
        <v>1030</v>
      </c>
      <c r="H13" s="420">
        <v>3344.55</v>
      </c>
      <c r="I13" s="425">
        <v>1709.0650500000002</v>
      </c>
      <c r="J13">
        <f t="shared" si="0"/>
        <v>51.1</v>
      </c>
    </row>
    <row r="14" spans="1:10" ht="12.75">
      <c r="A14" s="456" t="s">
        <v>962</v>
      </c>
      <c r="B14" s="416" t="s">
        <v>969</v>
      </c>
      <c r="C14" s="420">
        <v>3000</v>
      </c>
      <c r="D14" s="425">
        <v>1020</v>
      </c>
      <c r="F14" t="s">
        <v>1024</v>
      </c>
      <c r="G14" s="416" t="s">
        <v>1033</v>
      </c>
      <c r="H14" s="420">
        <v>3000</v>
      </c>
      <c r="I14" s="425">
        <v>1020</v>
      </c>
      <c r="J14">
        <f t="shared" si="0"/>
        <v>34</v>
      </c>
    </row>
    <row r="15" spans="1:10" ht="12.75">
      <c r="A15" s="456"/>
      <c r="B15" s="416" t="s">
        <v>1011</v>
      </c>
      <c r="C15" s="420">
        <v>37800</v>
      </c>
      <c r="D15" s="425">
        <v>19656</v>
      </c>
      <c r="F15" t="s">
        <v>1024</v>
      </c>
      <c r="G15" s="416" t="s">
        <v>1034</v>
      </c>
      <c r="H15" s="420">
        <v>37800</v>
      </c>
      <c r="I15" s="425">
        <v>19656</v>
      </c>
      <c r="J15">
        <f t="shared" si="0"/>
        <v>52</v>
      </c>
    </row>
    <row r="16" spans="1:10" ht="12.75">
      <c r="A16" s="456"/>
      <c r="B16" s="416" t="s">
        <v>963</v>
      </c>
      <c r="C16" s="420">
        <v>18700</v>
      </c>
      <c r="D16" s="425">
        <v>10621.6</v>
      </c>
      <c r="F16" t="s">
        <v>1024</v>
      </c>
      <c r="G16" s="416" t="s">
        <v>1035</v>
      </c>
      <c r="H16" s="420">
        <v>18700</v>
      </c>
      <c r="I16" s="425">
        <v>10621.6</v>
      </c>
      <c r="J16">
        <f t="shared" si="0"/>
        <v>56.800000000000004</v>
      </c>
    </row>
    <row r="17" spans="1:10" ht="12.75">
      <c r="A17" s="456" t="s">
        <v>956</v>
      </c>
      <c r="B17" s="416" t="s">
        <v>965</v>
      </c>
      <c r="C17" s="420">
        <v>1500</v>
      </c>
      <c r="D17" s="425">
        <v>600</v>
      </c>
      <c r="F17" t="s">
        <v>956</v>
      </c>
      <c r="G17" s="416" t="s">
        <v>1036</v>
      </c>
      <c r="H17" s="420">
        <v>1500</v>
      </c>
      <c r="I17" s="425">
        <v>600</v>
      </c>
      <c r="J17">
        <f t="shared" si="0"/>
        <v>40</v>
      </c>
    </row>
    <row r="18" spans="1:10" ht="12.75">
      <c r="A18" s="456"/>
      <c r="B18" s="416" t="s">
        <v>964</v>
      </c>
      <c r="C18" s="420">
        <v>19310</v>
      </c>
      <c r="D18" s="425">
        <v>11798.41</v>
      </c>
      <c r="F18" t="s">
        <v>956</v>
      </c>
      <c r="G18" s="416" t="s">
        <v>1037</v>
      </c>
      <c r="H18" s="420">
        <v>19310</v>
      </c>
      <c r="I18" s="425">
        <v>11798.41</v>
      </c>
      <c r="J18">
        <f t="shared" si="0"/>
        <v>61.1</v>
      </c>
    </row>
    <row r="19" spans="1:10" ht="12.75">
      <c r="A19" s="456"/>
      <c r="B19" s="416" t="s">
        <v>966</v>
      </c>
      <c r="C19" s="420">
        <v>6175.3</v>
      </c>
      <c r="D19" s="425">
        <v>4193.028700000001</v>
      </c>
      <c r="F19" t="s">
        <v>956</v>
      </c>
      <c r="G19" s="416" t="s">
        <v>1032</v>
      </c>
      <c r="H19" s="420">
        <v>6175.3</v>
      </c>
      <c r="I19" s="425">
        <v>4193.028700000001</v>
      </c>
      <c r="J19">
        <f t="shared" si="0"/>
        <v>67.9</v>
      </c>
    </row>
    <row r="20" spans="1:10" ht="12.75">
      <c r="A20" s="456"/>
      <c r="B20" s="416" t="s">
        <v>967</v>
      </c>
      <c r="C20" s="420">
        <v>22012</v>
      </c>
      <c r="D20" s="425">
        <v>8584.68</v>
      </c>
      <c r="F20" t="s">
        <v>956</v>
      </c>
      <c r="G20" s="416" t="s">
        <v>1038</v>
      </c>
      <c r="H20" s="420">
        <v>22012</v>
      </c>
      <c r="I20" s="425">
        <v>8584.68</v>
      </c>
      <c r="J20">
        <f t="shared" si="0"/>
        <v>39</v>
      </c>
    </row>
    <row r="21" spans="1:10" ht="13.5" thickBot="1">
      <c r="A21" s="457"/>
      <c r="B21" s="426" t="s">
        <v>968</v>
      </c>
      <c r="C21" s="427">
        <v>50254</v>
      </c>
      <c r="D21" s="428">
        <v>4020.32</v>
      </c>
      <c r="F21" t="s">
        <v>956</v>
      </c>
      <c r="G21" s="426" t="s">
        <v>1039</v>
      </c>
      <c r="H21" s="427">
        <v>50254</v>
      </c>
      <c r="I21" s="428">
        <v>4020.32</v>
      </c>
      <c r="J21">
        <f t="shared" si="0"/>
        <v>8</v>
      </c>
    </row>
    <row r="23" ht="13.5" thickBot="1">
      <c r="C23" t="s">
        <v>1</v>
      </c>
    </row>
    <row r="24" spans="2:5" ht="12.75">
      <c r="B24" s="422"/>
      <c r="C24" t="s">
        <v>956</v>
      </c>
      <c r="D24" t="s">
        <v>1024</v>
      </c>
      <c r="E24" t="s">
        <v>917</v>
      </c>
    </row>
    <row r="25" spans="1:5" ht="12.75">
      <c r="A25" t="s">
        <v>917</v>
      </c>
      <c r="B25" s="416" t="s">
        <v>1027</v>
      </c>
      <c r="E25">
        <v>100</v>
      </c>
    </row>
    <row r="26" spans="1:5" ht="12.75">
      <c r="A26" t="s">
        <v>917</v>
      </c>
      <c r="B26" s="416" t="s">
        <v>1030</v>
      </c>
      <c r="E26">
        <v>67.1</v>
      </c>
    </row>
    <row r="27" spans="1:5" ht="12.75">
      <c r="A27" t="s">
        <v>917</v>
      </c>
      <c r="B27" s="416" t="s">
        <v>1029</v>
      </c>
      <c r="E27">
        <v>40.916808149405774</v>
      </c>
    </row>
    <row r="28" spans="1:5" ht="12.75">
      <c r="A28" t="s">
        <v>917</v>
      </c>
      <c r="B28" s="416" t="s">
        <v>1025</v>
      </c>
      <c r="E28">
        <v>34.9</v>
      </c>
    </row>
    <row r="29" spans="1:5" ht="12.75">
      <c r="A29" t="s">
        <v>917</v>
      </c>
      <c r="B29" s="416" t="s">
        <v>1028</v>
      </c>
      <c r="E29">
        <v>33.70786516853933</v>
      </c>
    </row>
    <row r="30" spans="1:5" ht="12.75">
      <c r="A30" t="s">
        <v>917</v>
      </c>
      <c r="B30" s="416" t="s">
        <v>1026</v>
      </c>
      <c r="E30">
        <v>33.131938554078246</v>
      </c>
    </row>
    <row r="31" spans="1:4" ht="12.75">
      <c r="A31" t="s">
        <v>1024</v>
      </c>
      <c r="B31" s="416" t="s">
        <v>1031</v>
      </c>
      <c r="D31">
        <v>98.6</v>
      </c>
    </row>
    <row r="32" spans="1:4" ht="12.75">
      <c r="A32" t="s">
        <v>1024</v>
      </c>
      <c r="B32" s="416" t="s">
        <v>1032</v>
      </c>
      <c r="D32">
        <v>93.7</v>
      </c>
    </row>
    <row r="33" spans="1:4" ht="12.75">
      <c r="A33" t="s">
        <v>1024</v>
      </c>
      <c r="B33" s="416" t="s">
        <v>1035</v>
      </c>
      <c r="D33">
        <v>56.8</v>
      </c>
    </row>
    <row r="34" spans="1:4" ht="12.75">
      <c r="A34" t="s">
        <v>1024</v>
      </c>
      <c r="B34" s="416" t="s">
        <v>1034</v>
      </c>
      <c r="D34">
        <v>52</v>
      </c>
    </row>
    <row r="35" spans="1:4" ht="12.75">
      <c r="A35" t="s">
        <v>1024</v>
      </c>
      <c r="B35" s="416" t="s">
        <v>1030</v>
      </c>
      <c r="D35">
        <v>51.1</v>
      </c>
    </row>
    <row r="36" spans="1:4" ht="12.75">
      <c r="A36" t="s">
        <v>1024</v>
      </c>
      <c r="B36" s="416" t="s">
        <v>1029</v>
      </c>
      <c r="D36">
        <v>43.62139917695473</v>
      </c>
    </row>
    <row r="37" spans="1:4" ht="12.75">
      <c r="A37" t="s">
        <v>1024</v>
      </c>
      <c r="B37" s="416" t="s">
        <v>1033</v>
      </c>
      <c r="D37">
        <v>34</v>
      </c>
    </row>
    <row r="38" spans="1:4" ht="12.75">
      <c r="A38" t="s">
        <v>1024</v>
      </c>
      <c r="B38" s="416" t="s">
        <v>1026</v>
      </c>
      <c r="D38">
        <v>32.376078820743906</v>
      </c>
    </row>
    <row r="39" spans="1:4" ht="12.75">
      <c r="A39" t="s">
        <v>1024</v>
      </c>
      <c r="B39" s="416" t="s">
        <v>1027</v>
      </c>
      <c r="D39">
        <v>9</v>
      </c>
    </row>
    <row r="40" spans="1:3" ht="12.75">
      <c r="A40" t="s">
        <v>956</v>
      </c>
      <c r="B40" s="416" t="s">
        <v>1032</v>
      </c>
      <c r="C40">
        <v>67.9</v>
      </c>
    </row>
    <row r="41" spans="1:3" ht="12.75">
      <c r="A41" t="s">
        <v>956</v>
      </c>
      <c r="B41" s="416" t="s">
        <v>1037</v>
      </c>
      <c r="C41">
        <v>61.1</v>
      </c>
    </row>
    <row r="42" spans="1:3" ht="12.75">
      <c r="A42" t="s">
        <v>956</v>
      </c>
      <c r="B42" s="416" t="s">
        <v>1036</v>
      </c>
      <c r="C42">
        <v>40</v>
      </c>
    </row>
    <row r="43" spans="1:3" ht="12.75">
      <c r="A43" t="s">
        <v>956</v>
      </c>
      <c r="B43" s="416" t="s">
        <v>1038</v>
      </c>
      <c r="C43">
        <v>39</v>
      </c>
    </row>
    <row r="44" spans="1:3" ht="13.5" thickBot="1">
      <c r="A44" t="s">
        <v>956</v>
      </c>
      <c r="B44" s="426" t="s">
        <v>1039</v>
      </c>
      <c r="C44">
        <v>8</v>
      </c>
    </row>
  </sheetData>
  <mergeCells count="5">
    <mergeCell ref="A17:A21"/>
    <mergeCell ref="A2:A7"/>
    <mergeCell ref="A8:A10"/>
    <mergeCell ref="A11:A13"/>
    <mergeCell ref="A14:A16"/>
  </mergeCells>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H25"/>
  <sheetViews>
    <sheetView workbookViewId="0" topLeftCell="B8">
      <selection activeCell="D24" sqref="D24"/>
    </sheetView>
  </sheetViews>
  <sheetFormatPr defaultColWidth="9.140625" defaultRowHeight="12.75"/>
  <cols>
    <col min="2" max="2" width="23.00390625" style="0" customWidth="1"/>
    <col min="3" max="3" width="4.7109375" style="0" customWidth="1"/>
    <col min="4" max="5" width="13.28125" style="0" customWidth="1"/>
    <col min="6" max="6" width="13.421875" style="0" customWidth="1"/>
    <col min="7" max="7" width="15.00390625" style="0" customWidth="1"/>
    <col min="8" max="8" width="15.7109375" style="0" customWidth="1"/>
  </cols>
  <sheetData>
    <row r="1" spans="1:7" ht="15">
      <c r="A1" s="1" t="s">
        <v>353</v>
      </c>
      <c r="B1" s="43"/>
      <c r="C1" s="43"/>
      <c r="D1" s="43"/>
      <c r="E1" s="43"/>
      <c r="F1" s="43"/>
      <c r="G1" s="226"/>
    </row>
    <row r="2" spans="1:7" ht="15">
      <c r="A2" s="227"/>
      <c r="B2" s="43"/>
      <c r="C2" s="43"/>
      <c r="D2" s="43"/>
      <c r="E2" s="43"/>
      <c r="F2" s="43"/>
      <c r="G2" s="226"/>
    </row>
    <row r="3" spans="1:8" ht="12.75">
      <c r="A3" s="120"/>
      <c r="B3" s="155"/>
      <c r="C3" s="155"/>
      <c r="D3" s="477" t="s">
        <v>413</v>
      </c>
      <c r="E3" s="509"/>
      <c r="F3" s="509"/>
      <c r="G3" s="510"/>
      <c r="H3" s="510"/>
    </row>
    <row r="4" spans="1:8" ht="12.75">
      <c r="A4" s="155"/>
      <c r="B4" s="155"/>
      <c r="C4" s="155"/>
      <c r="D4" s="477" t="s">
        <v>414</v>
      </c>
      <c r="E4" s="477"/>
      <c r="F4" s="477"/>
      <c r="G4" s="510"/>
      <c r="H4" s="510"/>
    </row>
    <row r="5" spans="1:8" ht="12.75">
      <c r="A5" s="120" t="s">
        <v>6</v>
      </c>
      <c r="B5" s="119"/>
      <c r="C5" s="119"/>
      <c r="D5" s="230" t="s">
        <v>415</v>
      </c>
      <c r="E5" s="230" t="s">
        <v>416</v>
      </c>
      <c r="F5" s="230" t="s">
        <v>417</v>
      </c>
      <c r="G5" s="231" t="s">
        <v>418</v>
      </c>
      <c r="H5" s="232" t="s">
        <v>419</v>
      </c>
    </row>
    <row r="6" spans="1:8" ht="12.75">
      <c r="A6" s="218" t="s">
        <v>123</v>
      </c>
      <c r="B6" s="17" t="s">
        <v>420</v>
      </c>
      <c r="C6" s="17" t="s">
        <v>421</v>
      </c>
      <c r="D6" s="17">
        <v>1</v>
      </c>
      <c r="E6" s="17">
        <v>0</v>
      </c>
      <c r="F6" s="17">
        <v>8</v>
      </c>
      <c r="G6" s="112">
        <v>1</v>
      </c>
      <c r="H6" s="220">
        <v>0</v>
      </c>
    </row>
    <row r="7" spans="1:8" ht="12.75">
      <c r="A7" s="218" t="s">
        <v>134</v>
      </c>
      <c r="B7" s="17" t="s">
        <v>347</v>
      </c>
      <c r="C7" s="17" t="s">
        <v>421</v>
      </c>
      <c r="D7" s="17">
        <v>41</v>
      </c>
      <c r="E7" s="17">
        <v>17</v>
      </c>
      <c r="F7" s="17">
        <v>19</v>
      </c>
      <c r="G7" s="112">
        <v>2</v>
      </c>
      <c r="H7" s="220">
        <v>62</v>
      </c>
    </row>
    <row r="8" spans="1:8" ht="12.75">
      <c r="A8" s="218" t="s">
        <v>141</v>
      </c>
      <c r="B8" s="17" t="s">
        <v>422</v>
      </c>
      <c r="C8" s="17" t="s">
        <v>421</v>
      </c>
      <c r="D8" s="17">
        <v>114</v>
      </c>
      <c r="E8" s="17">
        <v>80</v>
      </c>
      <c r="F8" s="17">
        <v>43</v>
      </c>
      <c r="G8" s="112">
        <v>125</v>
      </c>
      <c r="H8" s="220">
        <v>96</v>
      </c>
    </row>
    <row r="9" spans="1:8" ht="12.75">
      <c r="A9" s="218" t="s">
        <v>149</v>
      </c>
      <c r="B9" s="17" t="s">
        <v>423</v>
      </c>
      <c r="C9" s="17" t="s">
        <v>421</v>
      </c>
      <c r="D9" s="17">
        <v>51</v>
      </c>
      <c r="E9" s="17">
        <v>86</v>
      </c>
      <c r="F9" s="17">
        <v>84</v>
      </c>
      <c r="G9" s="112">
        <v>92</v>
      </c>
      <c r="H9" s="220">
        <v>75</v>
      </c>
    </row>
    <row r="10" spans="1:8" ht="12.75">
      <c r="A10" s="218" t="s">
        <v>188</v>
      </c>
      <c r="B10" s="17" t="s">
        <v>424</v>
      </c>
      <c r="C10" s="17" t="s">
        <v>421</v>
      </c>
      <c r="D10" s="17">
        <v>34</v>
      </c>
      <c r="E10" s="17">
        <v>58</v>
      </c>
      <c r="F10" s="17">
        <v>28</v>
      </c>
      <c r="G10" s="112">
        <v>21</v>
      </c>
      <c r="H10" s="220">
        <v>8</v>
      </c>
    </row>
    <row r="11" spans="1:8" ht="12.75">
      <c r="A11" s="67"/>
      <c r="B11" s="43"/>
      <c r="C11" s="43"/>
      <c r="D11" s="43"/>
      <c r="E11" s="43"/>
      <c r="F11" s="43"/>
      <c r="G11" s="43"/>
      <c r="H11" s="43"/>
    </row>
    <row r="12" spans="1:8" ht="12.75">
      <c r="A12" s="120"/>
      <c r="B12" s="155"/>
      <c r="C12" s="155"/>
      <c r="D12" s="477" t="s">
        <v>14</v>
      </c>
      <c r="E12" s="509"/>
      <c r="F12" s="509"/>
      <c r="G12" s="510"/>
      <c r="H12" s="510"/>
    </row>
    <row r="13" spans="1:8" ht="12.75">
      <c r="A13" s="155"/>
      <c r="B13" s="155"/>
      <c r="C13" s="155"/>
      <c r="D13" s="477" t="s">
        <v>414</v>
      </c>
      <c r="E13" s="477"/>
      <c r="F13" s="477"/>
      <c r="G13" s="510"/>
      <c r="H13" s="510"/>
    </row>
    <row r="14" spans="1:8" ht="12.75">
      <c r="A14" s="120" t="s">
        <v>6</v>
      </c>
      <c r="B14" s="119"/>
      <c r="C14" s="119"/>
      <c r="D14" s="230" t="s">
        <v>415</v>
      </c>
      <c r="E14" s="230" t="s">
        <v>416</v>
      </c>
      <c r="F14" s="230" t="s">
        <v>417</v>
      </c>
      <c r="G14" s="231" t="s">
        <v>418</v>
      </c>
      <c r="H14" s="232" t="s">
        <v>419</v>
      </c>
    </row>
    <row r="15" spans="1:8" ht="12.75">
      <c r="A15" s="218" t="s">
        <v>123</v>
      </c>
      <c r="B15" s="17" t="s">
        <v>420</v>
      </c>
      <c r="C15" s="17" t="s">
        <v>187</v>
      </c>
      <c r="D15" s="17">
        <v>0.4</v>
      </c>
      <c r="E15" s="17">
        <v>0</v>
      </c>
      <c r="F15" s="17">
        <v>4</v>
      </c>
      <c r="G15" s="112">
        <v>0.4</v>
      </c>
      <c r="H15" s="220">
        <v>0</v>
      </c>
    </row>
    <row r="16" spans="1:8" ht="12.75">
      <c r="A16" s="218" t="s">
        <v>134</v>
      </c>
      <c r="B16" s="17" t="s">
        <v>347</v>
      </c>
      <c r="C16" s="17" t="s">
        <v>187</v>
      </c>
      <c r="D16" s="17">
        <v>17</v>
      </c>
      <c r="E16" s="17">
        <v>7</v>
      </c>
      <c r="F16" s="17">
        <v>10.4</v>
      </c>
      <c r="G16" s="112">
        <v>0.8</v>
      </c>
      <c r="H16" s="220">
        <v>25.7</v>
      </c>
    </row>
    <row r="17" spans="1:8" ht="12.75">
      <c r="A17" s="218" t="s">
        <v>141</v>
      </c>
      <c r="B17" s="17" t="s">
        <v>422</v>
      </c>
      <c r="C17" s="17" t="s">
        <v>187</v>
      </c>
      <c r="D17" s="17">
        <v>47.3</v>
      </c>
      <c r="E17" s="17">
        <v>33.2</v>
      </c>
      <c r="F17" s="17">
        <v>23.6</v>
      </c>
      <c r="G17" s="112">
        <v>51.9</v>
      </c>
      <c r="H17" s="220">
        <v>39.8</v>
      </c>
    </row>
    <row r="18" spans="1:8" ht="12.75">
      <c r="A18" s="218" t="s">
        <v>149</v>
      </c>
      <c r="B18" s="17" t="s">
        <v>423</v>
      </c>
      <c r="C18" s="17" t="s">
        <v>187</v>
      </c>
      <c r="D18" s="17">
        <v>21.2</v>
      </c>
      <c r="E18" s="17">
        <v>35.7</v>
      </c>
      <c r="F18" s="17">
        <v>46.2</v>
      </c>
      <c r="G18" s="112">
        <v>38.2</v>
      </c>
      <c r="H18" s="220">
        <v>31.1</v>
      </c>
    </row>
    <row r="19" spans="1:8" ht="12.75">
      <c r="A19" s="218" t="s">
        <v>188</v>
      </c>
      <c r="B19" s="17" t="s">
        <v>424</v>
      </c>
      <c r="C19" s="17" t="s">
        <v>187</v>
      </c>
      <c r="D19" s="17">
        <v>14.1</v>
      </c>
      <c r="E19" s="17">
        <v>24.1</v>
      </c>
      <c r="F19" s="17">
        <v>15.4</v>
      </c>
      <c r="G19" s="112">
        <v>8.7</v>
      </c>
      <c r="H19" s="220">
        <v>3.3</v>
      </c>
    </row>
    <row r="20" spans="1:7" ht="12.75">
      <c r="A20" s="67"/>
      <c r="B20" s="44" t="s">
        <v>33</v>
      </c>
      <c r="D20" s="43">
        <v>4080</v>
      </c>
      <c r="E20" s="43"/>
      <c r="F20" s="69"/>
      <c r="G20" s="226"/>
    </row>
    <row r="21" spans="1:7" ht="12.75">
      <c r="A21" s="67"/>
      <c r="B21" s="23" t="s">
        <v>34</v>
      </c>
      <c r="C21" s="23"/>
      <c r="D21" s="2">
        <v>241</v>
      </c>
      <c r="E21" s="43"/>
      <c r="F21" s="43"/>
      <c r="G21" s="226"/>
    </row>
    <row r="22" spans="1:8" ht="12.75">
      <c r="A22" s="43"/>
      <c r="B22" t="s">
        <v>1</v>
      </c>
      <c r="D22">
        <f>100-D15-D16</f>
        <v>82.6</v>
      </c>
      <c r="E22">
        <f>100-E15-E16</f>
        <v>93</v>
      </c>
      <c r="F22">
        <f>100-F15-F16</f>
        <v>85.6</v>
      </c>
      <c r="G22">
        <f>100-G15-G16</f>
        <v>98.8</v>
      </c>
      <c r="H22">
        <f>100-H15-H16</f>
        <v>74.3</v>
      </c>
    </row>
    <row r="23" spans="1:6" ht="12.75">
      <c r="A23" s="2" t="s">
        <v>425</v>
      </c>
      <c r="E23" s="2"/>
      <c r="F23" s="2"/>
    </row>
    <row r="24" spans="1:6" ht="12.75">
      <c r="A24" s="2"/>
      <c r="B24" s="2"/>
      <c r="C24" s="2"/>
      <c r="D24" s="2"/>
      <c r="E24" s="2"/>
      <c r="F24" s="2"/>
    </row>
    <row r="25" ht="12.75">
      <c r="A25" s="233" t="s">
        <v>426</v>
      </c>
    </row>
  </sheetData>
  <mergeCells count="4">
    <mergeCell ref="D3:H3"/>
    <mergeCell ref="D4:H4"/>
    <mergeCell ref="D12:H12"/>
    <mergeCell ref="D13:H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20"/>
  <sheetViews>
    <sheetView workbookViewId="0" topLeftCell="A1">
      <selection activeCell="E7" sqref="E7"/>
    </sheetView>
  </sheetViews>
  <sheetFormatPr defaultColWidth="9.140625" defaultRowHeight="12.75"/>
  <cols>
    <col min="1" max="1" width="35.140625" style="0" bestFit="1" customWidth="1"/>
  </cols>
  <sheetData>
    <row r="1" ht="12.75">
      <c r="A1" t="s">
        <v>440</v>
      </c>
    </row>
    <row r="2" spans="1:2" ht="12.75">
      <c r="A2" s="234" t="s">
        <v>427</v>
      </c>
      <c r="B2" s="234" t="s">
        <v>428</v>
      </c>
    </row>
    <row r="3" spans="1:2" ht="12.75">
      <c r="A3" s="234" t="s">
        <v>429</v>
      </c>
      <c r="B3" s="234" t="s">
        <v>430</v>
      </c>
    </row>
    <row r="4" spans="1:2" ht="12.75">
      <c r="A4" s="112" t="s">
        <v>431</v>
      </c>
      <c r="B4" s="112">
        <v>2.6</v>
      </c>
    </row>
    <row r="5" spans="1:2" ht="12.75">
      <c r="A5" s="112" t="s">
        <v>432</v>
      </c>
      <c r="B5" s="112">
        <v>32.6</v>
      </c>
    </row>
    <row r="6" spans="1:2" ht="12.75">
      <c r="A6" s="112" t="s">
        <v>433</v>
      </c>
      <c r="B6" s="112">
        <v>36.8</v>
      </c>
    </row>
    <row r="7" spans="1:2" ht="12.75">
      <c r="A7" s="112" t="s">
        <v>435</v>
      </c>
      <c r="B7" s="112">
        <v>21.2</v>
      </c>
    </row>
    <row r="8" spans="1:2" ht="12.75">
      <c r="A8" s="112" t="s">
        <v>434</v>
      </c>
      <c r="B8" s="112">
        <v>6.7</v>
      </c>
    </row>
    <row r="9" spans="1:2" ht="12.75">
      <c r="A9" t="s">
        <v>1</v>
      </c>
      <c r="B9">
        <f>100-B4-B5</f>
        <v>64.80000000000001</v>
      </c>
    </row>
    <row r="11" ht="12.75">
      <c r="A11" t="s">
        <v>436</v>
      </c>
    </row>
    <row r="13" ht="12.75">
      <c r="A13" t="s">
        <v>437</v>
      </c>
    </row>
    <row r="14" ht="12.75">
      <c r="A14" t="s">
        <v>438</v>
      </c>
    </row>
    <row r="16" ht="12.75">
      <c r="A16" t="s">
        <v>439</v>
      </c>
    </row>
    <row r="19" spans="1:8" ht="12.75">
      <c r="A19" s="458" t="s">
        <v>441</v>
      </c>
      <c r="B19" s="458"/>
      <c r="C19" s="458"/>
      <c r="D19" s="458"/>
      <c r="E19" s="458"/>
      <c r="F19" s="458"/>
      <c r="G19" s="458"/>
      <c r="H19" s="458"/>
    </row>
    <row r="20" spans="1:8" ht="12.75">
      <c r="A20" s="458"/>
      <c r="B20" s="458"/>
      <c r="C20" s="458"/>
      <c r="D20" s="458"/>
      <c r="E20" s="458"/>
      <c r="F20" s="458"/>
      <c r="G20" s="458"/>
      <c r="H20" s="458"/>
    </row>
  </sheetData>
  <mergeCells count="1">
    <mergeCell ref="A19:H20"/>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35"/>
  <sheetViews>
    <sheetView workbookViewId="0" topLeftCell="A1">
      <selection activeCell="H37" sqref="H37"/>
    </sheetView>
  </sheetViews>
  <sheetFormatPr defaultColWidth="9.140625" defaultRowHeight="12.75"/>
  <sheetData>
    <row r="1" spans="1:7" ht="15">
      <c r="A1" s="1" t="s">
        <v>13</v>
      </c>
      <c r="E1" s="2"/>
      <c r="F1" s="2"/>
      <c r="G1" s="2"/>
    </row>
    <row r="2" spans="1:7" ht="15.75" thickBot="1">
      <c r="A2" s="1"/>
      <c r="E2" s="2"/>
      <c r="F2" s="2"/>
      <c r="G2" s="2"/>
    </row>
    <row r="3" spans="1:7" ht="12.75">
      <c r="A3" s="3"/>
      <c r="B3" s="235"/>
      <c r="C3" s="235"/>
      <c r="D3" s="236"/>
      <c r="E3" s="467" t="s">
        <v>14</v>
      </c>
      <c r="F3" s="511"/>
      <c r="G3" s="490"/>
    </row>
    <row r="4" spans="1:7" ht="12.75">
      <c r="A4" s="5"/>
      <c r="B4" s="444" t="s">
        <v>16</v>
      </c>
      <c r="C4" s="512"/>
      <c r="D4" s="513"/>
      <c r="E4" s="459" t="s">
        <v>15</v>
      </c>
      <c r="F4" s="478"/>
      <c r="G4" s="479"/>
    </row>
    <row r="5" spans="1:7" ht="12.75">
      <c r="A5" s="8" t="s">
        <v>6</v>
      </c>
      <c r="B5" s="237" t="s">
        <v>115</v>
      </c>
      <c r="C5" s="237" t="s">
        <v>442</v>
      </c>
      <c r="D5" s="238" t="s">
        <v>443</v>
      </c>
      <c r="E5" s="239">
        <v>1995</v>
      </c>
      <c r="F5" s="11">
        <v>1999</v>
      </c>
      <c r="G5" s="12">
        <v>2000</v>
      </c>
    </row>
    <row r="6" spans="1:7" ht="12.75">
      <c r="A6" s="14" t="s">
        <v>123</v>
      </c>
      <c r="B6" s="112" t="s">
        <v>444</v>
      </c>
      <c r="C6" s="96" t="s">
        <v>232</v>
      </c>
      <c r="D6" s="240" t="s">
        <v>232</v>
      </c>
      <c r="E6" s="241"/>
      <c r="F6" s="17"/>
      <c r="G6" s="15"/>
    </row>
    <row r="7" spans="1:7" ht="12.75">
      <c r="A7" s="14" t="s">
        <v>134</v>
      </c>
      <c r="B7" s="112" t="s">
        <v>445</v>
      </c>
      <c r="C7" s="96" t="s">
        <v>446</v>
      </c>
      <c r="D7" s="240" t="s">
        <v>447</v>
      </c>
      <c r="E7" s="241"/>
      <c r="F7" s="17"/>
      <c r="G7" s="15"/>
    </row>
    <row r="8" spans="1:7" ht="12.75">
      <c r="A8" s="14" t="s">
        <v>141</v>
      </c>
      <c r="B8" s="112" t="s">
        <v>448</v>
      </c>
      <c r="C8" s="96" t="s">
        <v>449</v>
      </c>
      <c r="D8" s="240" t="s">
        <v>450</v>
      </c>
      <c r="E8" s="241">
        <v>53</v>
      </c>
      <c r="F8" s="17">
        <v>96.7</v>
      </c>
      <c r="G8" s="15">
        <v>96.6</v>
      </c>
    </row>
    <row r="9" spans="1:7" ht="12.75">
      <c r="A9" s="14" t="s">
        <v>149</v>
      </c>
      <c r="B9" s="112" t="s">
        <v>451</v>
      </c>
      <c r="C9" s="96" t="s">
        <v>452</v>
      </c>
      <c r="D9" s="240" t="s">
        <v>453</v>
      </c>
      <c r="E9" s="241">
        <v>41</v>
      </c>
      <c r="F9" s="17">
        <v>3.3</v>
      </c>
      <c r="G9" s="15">
        <v>3.4</v>
      </c>
    </row>
    <row r="10" spans="1:7" ht="12.75">
      <c r="A10" s="14" t="s">
        <v>188</v>
      </c>
      <c r="B10" s="112" t="s">
        <v>454</v>
      </c>
      <c r="C10" s="96" t="s">
        <v>455</v>
      </c>
      <c r="D10" s="240" t="s">
        <v>456</v>
      </c>
      <c r="E10" s="241">
        <v>6</v>
      </c>
      <c r="F10" s="17">
        <v>0</v>
      </c>
      <c r="G10" s="15">
        <v>0</v>
      </c>
    </row>
    <row r="11" spans="1:7" ht="12.75">
      <c r="A11" s="14" t="s">
        <v>457</v>
      </c>
      <c r="B11" s="112"/>
      <c r="C11" s="96" t="s">
        <v>143</v>
      </c>
      <c r="D11" s="240" t="s">
        <v>458</v>
      </c>
      <c r="E11" s="241"/>
      <c r="F11" s="17"/>
      <c r="G11" s="63"/>
    </row>
    <row r="12" spans="1:7" ht="13.5" thickBot="1">
      <c r="A12" s="19" t="s">
        <v>459</v>
      </c>
      <c r="B12" s="117"/>
      <c r="C12" s="100"/>
      <c r="D12" s="242"/>
      <c r="E12" s="243"/>
      <c r="F12" s="22"/>
      <c r="G12" s="20"/>
    </row>
    <row r="13" spans="4:7" ht="12.75">
      <c r="D13" s="23" t="s">
        <v>33</v>
      </c>
      <c r="E13" s="2">
        <v>3200</v>
      </c>
      <c r="F13" s="2">
        <v>3200</v>
      </c>
      <c r="G13" s="2">
        <v>3200</v>
      </c>
    </row>
    <row r="14" spans="4:7" ht="12.75">
      <c r="D14" s="23" t="s">
        <v>34</v>
      </c>
      <c r="E14" s="2">
        <v>64</v>
      </c>
      <c r="F14" s="2">
        <v>62</v>
      </c>
      <c r="G14" s="2">
        <v>62</v>
      </c>
    </row>
    <row r="15" spans="4:7" ht="12.75">
      <c r="D15" t="s">
        <v>1</v>
      </c>
      <c r="E15" s="149">
        <f>100-E6-E7</f>
        <v>100</v>
      </c>
      <c r="F15" s="149">
        <f>100-F6-F7</f>
        <v>100</v>
      </c>
      <c r="G15" s="149">
        <f>100-G6-G7</f>
        <v>100</v>
      </c>
    </row>
    <row r="17" spans="1:7" ht="15">
      <c r="A17" s="1" t="s">
        <v>460</v>
      </c>
      <c r="B17" s="1"/>
      <c r="C17" s="1"/>
      <c r="E17" s="2"/>
      <c r="F17" s="2"/>
      <c r="G17" s="2"/>
    </row>
    <row r="18" spans="1:7" ht="15.75" thickBot="1">
      <c r="A18" s="1"/>
      <c r="B18" s="1"/>
      <c r="C18" s="1"/>
      <c r="E18" s="2"/>
      <c r="F18" s="2"/>
      <c r="G18" s="2"/>
    </row>
    <row r="19" spans="1:7" ht="12.75">
      <c r="A19" s="244"/>
      <c r="B19" s="245"/>
      <c r="C19" s="469" t="s">
        <v>14</v>
      </c>
      <c r="D19" s="471"/>
      <c r="E19" s="471"/>
      <c r="F19" s="471"/>
      <c r="G19" s="472"/>
    </row>
    <row r="20" spans="1:7" ht="12.75">
      <c r="A20" s="246"/>
      <c r="B20" s="247" t="s">
        <v>461</v>
      </c>
      <c r="C20" s="473" t="s">
        <v>15</v>
      </c>
      <c r="D20" s="475"/>
      <c r="E20" s="475"/>
      <c r="F20" s="475"/>
      <c r="G20" s="476"/>
    </row>
    <row r="21" spans="1:7" ht="12.75">
      <c r="A21" s="248" t="s">
        <v>6</v>
      </c>
      <c r="B21" s="247" t="s">
        <v>462</v>
      </c>
      <c r="C21" s="109">
        <v>1987</v>
      </c>
      <c r="D21" s="119">
        <v>1991</v>
      </c>
      <c r="E21" s="119">
        <v>1995</v>
      </c>
      <c r="F21" s="110" t="s">
        <v>463</v>
      </c>
      <c r="G21" s="111" t="s">
        <v>155</v>
      </c>
    </row>
    <row r="22" spans="1:7" ht="12.75">
      <c r="A22" s="249" t="s">
        <v>123</v>
      </c>
      <c r="B22" s="250" t="s">
        <v>234</v>
      </c>
      <c r="C22" s="251"/>
      <c r="D22" s="252"/>
      <c r="E22" s="253"/>
      <c r="F22" s="229">
        <v>14</v>
      </c>
      <c r="G22" s="254">
        <v>17</v>
      </c>
    </row>
    <row r="23" spans="1:7" ht="12.75">
      <c r="A23" s="249" t="s">
        <v>134</v>
      </c>
      <c r="B23" s="250" t="s">
        <v>464</v>
      </c>
      <c r="C23" s="251">
        <v>57</v>
      </c>
      <c r="D23" s="252">
        <v>60</v>
      </c>
      <c r="E23" s="253">
        <v>96</v>
      </c>
      <c r="F23" s="229">
        <v>76</v>
      </c>
      <c r="G23" s="254">
        <v>74</v>
      </c>
    </row>
    <row r="24" spans="1:7" ht="12.75">
      <c r="A24" s="249" t="s">
        <v>141</v>
      </c>
      <c r="B24" s="250" t="s">
        <v>465</v>
      </c>
      <c r="C24" s="251">
        <v>38</v>
      </c>
      <c r="D24" s="252">
        <v>37</v>
      </c>
      <c r="E24" s="253">
        <v>4</v>
      </c>
      <c r="F24" s="229">
        <v>9</v>
      </c>
      <c r="G24" s="254">
        <v>9</v>
      </c>
    </row>
    <row r="25" spans="1:7" ht="12.75">
      <c r="A25" s="249" t="s">
        <v>149</v>
      </c>
      <c r="B25" s="250" t="s">
        <v>466</v>
      </c>
      <c r="C25" s="251">
        <v>5</v>
      </c>
      <c r="D25" s="252">
        <v>3</v>
      </c>
      <c r="E25" s="253"/>
      <c r="F25" s="229">
        <v>1</v>
      </c>
      <c r="G25" s="254">
        <v>0</v>
      </c>
    </row>
    <row r="26" spans="1:7" ht="12.75">
      <c r="A26" s="249" t="s">
        <v>188</v>
      </c>
      <c r="B26" s="250" t="s">
        <v>467</v>
      </c>
      <c r="C26" s="251"/>
      <c r="D26" s="252"/>
      <c r="E26" s="253"/>
      <c r="F26" s="229"/>
      <c r="G26" s="254"/>
    </row>
    <row r="27" spans="1:7" ht="12.75">
      <c r="A27" s="249" t="s">
        <v>457</v>
      </c>
      <c r="B27" s="250" t="s">
        <v>468</v>
      </c>
      <c r="C27" s="251"/>
      <c r="D27" s="252"/>
      <c r="E27" s="253"/>
      <c r="F27" s="229"/>
      <c r="G27" s="254"/>
    </row>
    <row r="28" spans="1:7" ht="13.5" thickBot="1">
      <c r="A28" s="255" t="s">
        <v>459</v>
      </c>
      <c r="B28" s="256" t="s">
        <v>469</v>
      </c>
      <c r="C28" s="257"/>
      <c r="D28" s="258"/>
      <c r="E28" s="259"/>
      <c r="F28" s="260"/>
      <c r="G28" s="261"/>
    </row>
    <row r="29" spans="2:7" ht="12.75">
      <c r="B29" s="23" t="s">
        <v>33</v>
      </c>
      <c r="D29" s="2"/>
      <c r="E29" s="2">
        <v>3200</v>
      </c>
      <c r="F29">
        <v>3200</v>
      </c>
      <c r="G29">
        <v>3200</v>
      </c>
    </row>
    <row r="30" spans="2:7" ht="12.75">
      <c r="B30" s="23" t="s">
        <v>34</v>
      </c>
      <c r="D30" s="2"/>
      <c r="E30" s="2">
        <v>64</v>
      </c>
      <c r="F30">
        <v>62</v>
      </c>
      <c r="G30">
        <v>62</v>
      </c>
    </row>
    <row r="31" spans="2:7" ht="12.75">
      <c r="B31" t="s">
        <v>1</v>
      </c>
      <c r="F31">
        <f>100-F22-F23</f>
        <v>10</v>
      </c>
      <c r="G31">
        <f>100-G22-G23</f>
        <v>9</v>
      </c>
    </row>
    <row r="32" spans="2:8" ht="12.75">
      <c r="B32" s="458" t="s">
        <v>470</v>
      </c>
      <c r="C32" s="458"/>
      <c r="D32" s="458"/>
      <c r="E32" s="458"/>
      <c r="F32" s="458"/>
      <c r="G32" s="458"/>
      <c r="H32" s="458"/>
    </row>
    <row r="33" spans="2:8" ht="12.75">
      <c r="B33" s="458"/>
      <c r="C33" s="458"/>
      <c r="D33" s="458"/>
      <c r="E33" s="458"/>
      <c r="F33" s="458"/>
      <c r="G33" s="458"/>
      <c r="H33" s="458"/>
    </row>
    <row r="34" spans="2:8" ht="12.75">
      <c r="B34" s="458"/>
      <c r="C34" s="458"/>
      <c r="D34" s="458"/>
      <c r="E34" s="458"/>
      <c r="F34" s="458"/>
      <c r="G34" s="458"/>
      <c r="H34" s="458"/>
    </row>
    <row r="35" spans="2:8" ht="12.75">
      <c r="B35" s="458"/>
      <c r="C35" s="458"/>
      <c r="D35" s="458"/>
      <c r="E35" s="458"/>
      <c r="F35" s="458"/>
      <c r="G35" s="458"/>
      <c r="H35" s="458"/>
    </row>
  </sheetData>
  <mergeCells count="6">
    <mergeCell ref="B32:H35"/>
    <mergeCell ref="C20:G20"/>
    <mergeCell ref="E3:G3"/>
    <mergeCell ref="B4:D4"/>
    <mergeCell ref="E4:G4"/>
    <mergeCell ref="C19:G1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9"/>
  <sheetViews>
    <sheetView workbookViewId="0" topLeftCell="A1">
      <selection activeCell="F16" sqref="F16"/>
    </sheetView>
  </sheetViews>
  <sheetFormatPr defaultColWidth="9.140625" defaultRowHeight="12.75"/>
  <cols>
    <col min="2" max="2" width="21.140625" style="0" bestFit="1" customWidth="1"/>
    <col min="3" max="11" width="6.140625" style="0" bestFit="1" customWidth="1"/>
    <col min="12" max="12" width="4.140625" style="0" bestFit="1" customWidth="1"/>
  </cols>
  <sheetData>
    <row r="1" spans="3:11" ht="12.75">
      <c r="C1">
        <v>1977</v>
      </c>
      <c r="E1">
        <v>1988</v>
      </c>
      <c r="G1">
        <v>1998</v>
      </c>
      <c r="I1">
        <v>1999</v>
      </c>
      <c r="K1">
        <v>2000</v>
      </c>
    </row>
    <row r="2" spans="1:12" ht="12.75">
      <c r="A2" t="s">
        <v>471</v>
      </c>
      <c r="B2" t="s">
        <v>472</v>
      </c>
      <c r="C2" t="s">
        <v>473</v>
      </c>
      <c r="D2" t="s">
        <v>474</v>
      </c>
      <c r="E2" t="s">
        <v>475</v>
      </c>
      <c r="F2" t="s">
        <v>474</v>
      </c>
      <c r="G2" t="s">
        <v>475</v>
      </c>
      <c r="H2" t="s">
        <v>474</v>
      </c>
      <c r="I2" t="s">
        <v>475</v>
      </c>
      <c r="J2" t="s">
        <v>474</v>
      </c>
      <c r="K2" t="s">
        <v>475</v>
      </c>
      <c r="L2" t="s">
        <v>474</v>
      </c>
    </row>
    <row r="3" spans="1:12" ht="12.75">
      <c r="A3">
        <v>1</v>
      </c>
      <c r="B3" t="s">
        <v>481</v>
      </c>
      <c r="C3">
        <v>273.8</v>
      </c>
      <c r="D3">
        <v>39.6</v>
      </c>
      <c r="E3">
        <v>402.7</v>
      </c>
      <c r="F3">
        <v>58.2</v>
      </c>
      <c r="G3">
        <v>417.2</v>
      </c>
      <c r="H3">
        <v>60.3</v>
      </c>
      <c r="I3">
        <v>429.4</v>
      </c>
      <c r="J3">
        <v>62.1</v>
      </c>
      <c r="K3">
        <v>433.8</v>
      </c>
      <c r="L3">
        <v>62.7</v>
      </c>
    </row>
    <row r="4" spans="1:12" ht="12.75">
      <c r="A4">
        <v>2</v>
      </c>
      <c r="B4" t="s">
        <v>476</v>
      </c>
      <c r="C4">
        <v>246.8</v>
      </c>
      <c r="D4">
        <v>35.7</v>
      </c>
      <c r="E4">
        <v>158.1</v>
      </c>
      <c r="F4">
        <v>22.9</v>
      </c>
      <c r="G4">
        <v>126.3</v>
      </c>
      <c r="H4">
        <v>18.3</v>
      </c>
      <c r="I4">
        <v>117.2</v>
      </c>
      <c r="J4">
        <v>16.9</v>
      </c>
      <c r="K4">
        <v>186.8</v>
      </c>
      <c r="L4">
        <v>27</v>
      </c>
    </row>
    <row r="5" spans="1:12" ht="12.75">
      <c r="A5">
        <v>3</v>
      </c>
      <c r="B5" t="s">
        <v>477</v>
      </c>
      <c r="C5">
        <v>82.2</v>
      </c>
      <c r="D5">
        <v>11.9</v>
      </c>
      <c r="E5">
        <v>63.8</v>
      </c>
      <c r="F5">
        <v>9.2</v>
      </c>
      <c r="G5">
        <v>105.4</v>
      </c>
      <c r="H5">
        <v>15.2</v>
      </c>
      <c r="I5">
        <v>114.7</v>
      </c>
      <c r="J5">
        <v>16.6</v>
      </c>
      <c r="K5">
        <v>28.4</v>
      </c>
      <c r="L5">
        <v>4.1</v>
      </c>
    </row>
    <row r="6" spans="1:12" ht="12.75">
      <c r="A6">
        <v>4</v>
      </c>
      <c r="B6" t="s">
        <v>478</v>
      </c>
      <c r="C6">
        <v>86.3</v>
      </c>
      <c r="D6">
        <v>12.5</v>
      </c>
      <c r="E6">
        <v>45</v>
      </c>
      <c r="F6">
        <v>6.5</v>
      </c>
      <c r="G6">
        <v>39.2</v>
      </c>
      <c r="H6">
        <v>5.7</v>
      </c>
      <c r="I6">
        <v>28.7</v>
      </c>
      <c r="J6">
        <v>4.1</v>
      </c>
      <c r="K6">
        <v>37.4</v>
      </c>
      <c r="L6">
        <v>5.4</v>
      </c>
    </row>
    <row r="7" spans="1:12" ht="12.75">
      <c r="A7">
        <v>5</v>
      </c>
      <c r="B7" t="s">
        <v>479</v>
      </c>
      <c r="C7">
        <v>2.8</v>
      </c>
      <c r="D7">
        <v>0.4</v>
      </c>
      <c r="E7">
        <v>22.3</v>
      </c>
      <c r="F7">
        <v>3.2</v>
      </c>
      <c r="G7">
        <v>3.8</v>
      </c>
      <c r="H7">
        <v>0.5</v>
      </c>
      <c r="I7">
        <v>1.9</v>
      </c>
      <c r="J7">
        <v>0.3</v>
      </c>
      <c r="K7">
        <v>5.5</v>
      </c>
      <c r="L7">
        <v>0.8</v>
      </c>
    </row>
    <row r="8" spans="1:12" ht="12.75">
      <c r="A8" t="s">
        <v>329</v>
      </c>
      <c r="B8" t="s">
        <v>480</v>
      </c>
      <c r="C8">
        <v>691.9</v>
      </c>
      <c r="D8">
        <v>100</v>
      </c>
      <c r="E8">
        <v>691.9</v>
      </c>
      <c r="F8">
        <v>100</v>
      </c>
      <c r="G8">
        <v>691.9</v>
      </c>
      <c r="H8">
        <v>100</v>
      </c>
      <c r="I8">
        <v>691.9</v>
      </c>
      <c r="J8">
        <v>100</v>
      </c>
      <c r="K8">
        <v>691.9</v>
      </c>
      <c r="L8">
        <v>100</v>
      </c>
    </row>
    <row r="9" spans="2:12" ht="12.75">
      <c r="B9" t="s">
        <v>1</v>
      </c>
      <c r="D9">
        <f>100-D3-D4</f>
        <v>24.699999999999996</v>
      </c>
      <c r="F9">
        <f aca="true" t="shared" si="0" ref="F9:L9">100-F3-F4</f>
        <v>18.9</v>
      </c>
      <c r="H9">
        <f t="shared" si="0"/>
        <v>21.400000000000002</v>
      </c>
      <c r="J9">
        <f t="shared" si="0"/>
        <v>21</v>
      </c>
      <c r="L9">
        <f t="shared" si="0"/>
        <v>10.299999999999997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215"/>
  <sheetViews>
    <sheetView workbookViewId="0" topLeftCell="A1">
      <selection activeCell="H181" sqref="H181:M181"/>
    </sheetView>
  </sheetViews>
  <sheetFormatPr defaultColWidth="9.140625" defaultRowHeight="12.75"/>
  <cols>
    <col min="1" max="1" width="22.7109375" style="0" customWidth="1"/>
    <col min="2" max="12" width="5.7109375" style="0" customWidth="1"/>
    <col min="13" max="13" width="6.421875" style="0" customWidth="1"/>
    <col min="14" max="14" width="5.7109375" style="0" customWidth="1"/>
    <col min="15" max="28" width="5.28125" style="0" customWidth="1"/>
  </cols>
  <sheetData>
    <row r="1" spans="1:13" ht="15">
      <c r="A1" s="1" t="s">
        <v>485</v>
      </c>
      <c r="B1" s="1"/>
      <c r="C1" s="1"/>
      <c r="D1" s="1"/>
      <c r="E1" s="1"/>
      <c r="F1" s="1"/>
      <c r="G1" s="1"/>
      <c r="H1" s="2"/>
      <c r="I1" s="2"/>
      <c r="J1" s="2"/>
      <c r="K1" s="2"/>
      <c r="L1" s="2"/>
      <c r="M1" s="2"/>
    </row>
    <row r="2" spans="1:13" ht="13.5" thickBot="1">
      <c r="A2" s="2" t="s">
        <v>486</v>
      </c>
      <c r="B2" s="2"/>
      <c r="C2" s="2"/>
      <c r="D2" s="2"/>
      <c r="E2" s="2"/>
      <c r="F2" s="2"/>
      <c r="G2" s="2"/>
      <c r="H2" s="2"/>
      <c r="I2" s="2"/>
      <c r="J2" s="2"/>
      <c r="K2" s="2"/>
      <c r="L2" s="2"/>
      <c r="M2" s="2"/>
    </row>
    <row r="3" spans="1:13" ht="12.75" customHeight="1">
      <c r="A3" s="514" t="s">
        <v>6</v>
      </c>
      <c r="B3" s="448" t="s">
        <v>14</v>
      </c>
      <c r="C3" s="471"/>
      <c r="D3" s="471"/>
      <c r="E3" s="471"/>
      <c r="F3" s="471"/>
      <c r="G3" s="471"/>
      <c r="H3" s="471"/>
      <c r="I3" s="471"/>
      <c r="J3" s="471"/>
      <c r="K3" s="471"/>
      <c r="L3" s="471"/>
      <c r="M3" s="472"/>
    </row>
    <row r="4" spans="1:13" ht="12.75">
      <c r="A4" s="515"/>
      <c r="B4" s="444" t="s">
        <v>15</v>
      </c>
      <c r="C4" s="475"/>
      <c r="D4" s="475"/>
      <c r="E4" s="475"/>
      <c r="F4" s="475"/>
      <c r="G4" s="475"/>
      <c r="H4" s="475"/>
      <c r="I4" s="475"/>
      <c r="J4" s="475"/>
      <c r="K4" s="475"/>
      <c r="L4" s="475"/>
      <c r="M4" s="476"/>
    </row>
    <row r="5" spans="1:13" ht="12.75">
      <c r="A5" s="515"/>
      <c r="B5" s="262">
        <v>1989</v>
      </c>
      <c r="C5" s="262">
        <v>1990</v>
      </c>
      <c r="D5" s="262">
        <v>1991</v>
      </c>
      <c r="E5" s="262">
        <v>1992</v>
      </c>
      <c r="F5" s="262">
        <v>1993</v>
      </c>
      <c r="G5" s="262">
        <v>1994</v>
      </c>
      <c r="H5" s="119">
        <v>1995</v>
      </c>
      <c r="I5" s="119">
        <v>1996</v>
      </c>
      <c r="J5" s="119">
        <v>1997</v>
      </c>
      <c r="K5" s="119">
        <v>1998</v>
      </c>
      <c r="L5" s="119">
        <v>1999</v>
      </c>
      <c r="M5" s="154">
        <v>2000</v>
      </c>
    </row>
    <row r="6" spans="1:13" ht="12.75">
      <c r="A6" s="263" t="s">
        <v>482</v>
      </c>
      <c r="B6" s="18"/>
      <c r="C6" s="18"/>
      <c r="D6" s="18"/>
      <c r="E6" s="18"/>
      <c r="F6" s="18"/>
      <c r="G6" s="18"/>
      <c r="H6" s="223">
        <v>27.1</v>
      </c>
      <c r="I6" s="17">
        <v>34.3</v>
      </c>
      <c r="J6" s="17">
        <v>32.8</v>
      </c>
      <c r="K6" s="17">
        <v>31.8</v>
      </c>
      <c r="L6" s="17">
        <v>32.2</v>
      </c>
      <c r="M6" s="15">
        <v>40</v>
      </c>
    </row>
    <row r="7" spans="1:13" ht="12.75">
      <c r="A7" s="263" t="s">
        <v>22</v>
      </c>
      <c r="B7" s="18"/>
      <c r="C7" s="18"/>
      <c r="D7" s="18"/>
      <c r="E7" s="18"/>
      <c r="F7" s="18"/>
      <c r="G7" s="18"/>
      <c r="H7" s="223">
        <v>58.8</v>
      </c>
      <c r="I7" s="17">
        <v>59.4</v>
      </c>
      <c r="J7" s="17">
        <v>57.4</v>
      </c>
      <c r="K7" s="17">
        <v>53.8</v>
      </c>
      <c r="L7" s="17">
        <v>53.6</v>
      </c>
      <c r="M7" s="15">
        <v>51.1</v>
      </c>
    </row>
    <row r="8" spans="1:13" ht="12.75">
      <c r="A8" s="263" t="s">
        <v>483</v>
      </c>
      <c r="B8" s="18"/>
      <c r="C8" s="18"/>
      <c r="D8" s="18"/>
      <c r="E8" s="18"/>
      <c r="F8" s="18"/>
      <c r="G8" s="18"/>
      <c r="H8" s="223">
        <v>12.7</v>
      </c>
      <c r="I8" s="17">
        <v>5.4</v>
      </c>
      <c r="J8" s="17">
        <v>8.4</v>
      </c>
      <c r="K8" s="17">
        <v>13.5</v>
      </c>
      <c r="L8" s="17">
        <v>14</v>
      </c>
      <c r="M8" s="15">
        <v>8.7</v>
      </c>
    </row>
    <row r="9" spans="1:13" ht="12.75">
      <c r="A9" s="263" t="s">
        <v>484</v>
      </c>
      <c r="B9" s="18"/>
      <c r="C9" s="18"/>
      <c r="D9" s="18"/>
      <c r="E9" s="18"/>
      <c r="F9" s="18"/>
      <c r="G9" s="18"/>
      <c r="H9" s="223">
        <v>1.4</v>
      </c>
      <c r="I9" s="17">
        <v>0.9</v>
      </c>
      <c r="J9" s="17">
        <v>1.4</v>
      </c>
      <c r="K9" s="17">
        <v>0.9</v>
      </c>
      <c r="L9" s="17">
        <v>0.2</v>
      </c>
      <c r="M9" s="15">
        <v>0.2</v>
      </c>
    </row>
    <row r="10" spans="1:13" ht="12.75">
      <c r="A10" s="23" t="s">
        <v>33</v>
      </c>
      <c r="B10" s="34">
        <v>13963</v>
      </c>
      <c r="C10" s="34">
        <v>8621</v>
      </c>
      <c r="D10" s="34">
        <v>9122</v>
      </c>
      <c r="E10" s="34">
        <v>7006</v>
      </c>
      <c r="F10" s="34">
        <v>6193</v>
      </c>
      <c r="G10" s="34">
        <v>6193</v>
      </c>
      <c r="H10" s="2">
        <v>6188</v>
      </c>
      <c r="I10" s="2">
        <v>6188</v>
      </c>
      <c r="J10" s="2">
        <v>6188</v>
      </c>
      <c r="K10" s="2">
        <v>6175.3</v>
      </c>
      <c r="L10" s="2">
        <v>6175.3</v>
      </c>
      <c r="M10" s="2">
        <v>6175.3</v>
      </c>
    </row>
    <row r="11" spans="1:13" ht="12.75">
      <c r="A11" s="23" t="s">
        <v>34</v>
      </c>
      <c r="B11" s="23"/>
      <c r="C11" s="23"/>
      <c r="D11" s="23"/>
      <c r="E11" s="23"/>
      <c r="F11" s="23"/>
      <c r="G11" s="23"/>
      <c r="H11" s="2"/>
      <c r="I11" s="2"/>
      <c r="J11" s="2"/>
      <c r="K11" s="2"/>
      <c r="L11" s="2"/>
      <c r="M11" s="2"/>
    </row>
    <row r="12" spans="1:13" ht="12.75">
      <c r="A12" t="s">
        <v>1</v>
      </c>
      <c r="H12" s="149">
        <f aca="true" t="shared" si="0" ref="H12:M12">100-H6</f>
        <v>72.9</v>
      </c>
      <c r="I12" s="149">
        <f t="shared" si="0"/>
        <v>65.7</v>
      </c>
      <c r="J12" s="149">
        <f t="shared" si="0"/>
        <v>67.2</v>
      </c>
      <c r="K12" s="149">
        <f t="shared" si="0"/>
        <v>68.2</v>
      </c>
      <c r="L12" s="149">
        <f t="shared" si="0"/>
        <v>67.8</v>
      </c>
      <c r="M12" s="149">
        <f t="shared" si="0"/>
        <v>60</v>
      </c>
    </row>
    <row r="13" spans="1:13" ht="13.5" thickBot="1">
      <c r="A13" s="2" t="s">
        <v>487</v>
      </c>
      <c r="B13" s="2"/>
      <c r="C13" s="2"/>
      <c r="D13" s="2"/>
      <c r="E13" s="2"/>
      <c r="F13" s="2"/>
      <c r="G13" s="2"/>
      <c r="H13" s="2"/>
      <c r="I13" s="2"/>
      <c r="J13" s="2"/>
      <c r="K13" s="2"/>
      <c r="L13" s="2"/>
      <c r="M13" s="2"/>
    </row>
    <row r="14" spans="1:13" ht="12.75">
      <c r="A14" s="514" t="s">
        <v>6</v>
      </c>
      <c r="B14" s="448" t="s">
        <v>14</v>
      </c>
      <c r="C14" s="471"/>
      <c r="D14" s="471"/>
      <c r="E14" s="471"/>
      <c r="F14" s="471"/>
      <c r="G14" s="471"/>
      <c r="H14" s="471"/>
      <c r="I14" s="471"/>
      <c r="J14" s="471"/>
      <c r="K14" s="471"/>
      <c r="L14" s="471"/>
      <c r="M14" s="472"/>
    </row>
    <row r="15" spans="1:13" ht="12.75">
      <c r="A15" s="515"/>
      <c r="B15" s="444" t="s">
        <v>15</v>
      </c>
      <c r="C15" s="475"/>
      <c r="D15" s="475"/>
      <c r="E15" s="475"/>
      <c r="F15" s="475"/>
      <c r="G15" s="475"/>
      <c r="H15" s="475"/>
      <c r="I15" s="475"/>
      <c r="J15" s="475"/>
      <c r="K15" s="475"/>
      <c r="L15" s="475"/>
      <c r="M15" s="476"/>
    </row>
    <row r="16" spans="1:13" ht="12.75">
      <c r="A16" s="515"/>
      <c r="B16" s="262">
        <v>1989</v>
      </c>
      <c r="C16" s="262">
        <v>1990</v>
      </c>
      <c r="D16" s="262">
        <v>1991</v>
      </c>
      <c r="E16" s="262">
        <v>1992</v>
      </c>
      <c r="F16" s="262">
        <v>1993</v>
      </c>
      <c r="G16" s="262">
        <v>1994</v>
      </c>
      <c r="H16" s="119">
        <v>1995</v>
      </c>
      <c r="I16" s="119">
        <v>1996</v>
      </c>
      <c r="J16" s="119">
        <v>1997</v>
      </c>
      <c r="K16" s="119">
        <v>1998</v>
      </c>
      <c r="L16" s="119">
        <v>1999</v>
      </c>
      <c r="M16" s="154">
        <v>2000</v>
      </c>
    </row>
    <row r="17" spans="1:13" ht="12.75">
      <c r="A17" s="263" t="s">
        <v>482</v>
      </c>
      <c r="B17" s="18"/>
      <c r="C17" s="18"/>
      <c r="D17" s="18"/>
      <c r="E17" s="18"/>
      <c r="F17" s="18"/>
      <c r="G17" s="18"/>
      <c r="H17" s="223">
        <v>4.9</v>
      </c>
      <c r="I17" s="17">
        <v>5.4</v>
      </c>
      <c r="J17" s="17">
        <v>7.1</v>
      </c>
      <c r="K17" s="17">
        <v>10.6</v>
      </c>
      <c r="L17" s="17">
        <v>8.8</v>
      </c>
      <c r="M17" s="15">
        <v>12</v>
      </c>
    </row>
    <row r="18" spans="1:13" ht="12.75">
      <c r="A18" s="263" t="s">
        <v>22</v>
      </c>
      <c r="B18" s="18"/>
      <c r="C18" s="18"/>
      <c r="D18" s="18"/>
      <c r="E18" s="18"/>
      <c r="F18" s="18"/>
      <c r="G18" s="18"/>
      <c r="H18" s="223">
        <v>60.9</v>
      </c>
      <c r="I18" s="17">
        <v>56.9</v>
      </c>
      <c r="J18" s="17">
        <v>58.3</v>
      </c>
      <c r="K18" s="17">
        <v>70.9</v>
      </c>
      <c r="L18" s="17">
        <v>66.2</v>
      </c>
      <c r="M18" s="15">
        <v>62</v>
      </c>
    </row>
    <row r="19" spans="1:13" ht="12.75">
      <c r="A19" s="263" t="s">
        <v>483</v>
      </c>
      <c r="B19" s="18"/>
      <c r="C19" s="18"/>
      <c r="D19" s="18"/>
      <c r="E19" s="18"/>
      <c r="F19" s="18"/>
      <c r="G19" s="18"/>
      <c r="H19" s="223">
        <v>28.7</v>
      </c>
      <c r="I19" s="17">
        <v>30</v>
      </c>
      <c r="J19" s="17">
        <v>25.3</v>
      </c>
      <c r="K19" s="17">
        <v>17.5</v>
      </c>
      <c r="L19" s="17">
        <v>21.6</v>
      </c>
      <c r="M19" s="15">
        <v>21.9</v>
      </c>
    </row>
    <row r="20" spans="1:13" ht="12.75">
      <c r="A20" s="263" t="s">
        <v>484</v>
      </c>
      <c r="B20" s="18"/>
      <c r="C20" s="18"/>
      <c r="D20" s="18"/>
      <c r="E20" s="18"/>
      <c r="F20" s="18"/>
      <c r="G20" s="18"/>
      <c r="H20" s="223">
        <v>5.5</v>
      </c>
      <c r="I20" s="17">
        <v>7.7</v>
      </c>
      <c r="J20" s="17">
        <v>9.3</v>
      </c>
      <c r="K20" s="17">
        <v>1</v>
      </c>
      <c r="L20" s="17">
        <v>3.4</v>
      </c>
      <c r="M20" s="15">
        <v>4.1</v>
      </c>
    </row>
    <row r="21" spans="1:13" ht="12.75">
      <c r="A21" s="23" t="s">
        <v>33</v>
      </c>
      <c r="B21" s="34">
        <v>13963</v>
      </c>
      <c r="C21" s="34">
        <v>8621</v>
      </c>
      <c r="D21" s="34">
        <v>9122</v>
      </c>
      <c r="E21" s="34">
        <v>7006</v>
      </c>
      <c r="F21" s="34">
        <v>6193</v>
      </c>
      <c r="G21" s="34">
        <v>6193</v>
      </c>
      <c r="H21" s="2">
        <v>6188</v>
      </c>
      <c r="I21" s="2">
        <v>6188</v>
      </c>
      <c r="J21" s="2">
        <v>6188</v>
      </c>
      <c r="K21" s="2">
        <v>6175.3</v>
      </c>
      <c r="L21" s="2">
        <v>6175.3</v>
      </c>
      <c r="M21" s="2">
        <v>6175.3</v>
      </c>
    </row>
    <row r="22" spans="1:13" ht="12.75">
      <c r="A22" s="23" t="s">
        <v>34</v>
      </c>
      <c r="B22" s="23"/>
      <c r="C22" s="23"/>
      <c r="D22" s="23"/>
      <c r="E22" s="23"/>
      <c r="F22" s="23"/>
      <c r="G22" s="23"/>
      <c r="H22" s="2"/>
      <c r="I22" s="2"/>
      <c r="J22" s="2"/>
      <c r="K22" s="2"/>
      <c r="L22" s="2"/>
      <c r="M22" s="2"/>
    </row>
    <row r="25" spans="1:13" ht="15">
      <c r="A25" s="1" t="s">
        <v>488</v>
      </c>
      <c r="B25" s="1"/>
      <c r="C25" s="1"/>
      <c r="D25" s="1"/>
      <c r="E25" s="1"/>
      <c r="F25" s="1"/>
      <c r="G25" s="1"/>
      <c r="H25" s="2"/>
      <c r="I25" s="2"/>
      <c r="J25" s="2"/>
      <c r="K25" s="2"/>
      <c r="L25" s="2"/>
      <c r="M25" s="2"/>
    </row>
    <row r="26" spans="1:13" ht="13.5" thickBot="1">
      <c r="A26" s="2" t="s">
        <v>486</v>
      </c>
      <c r="B26" s="2"/>
      <c r="C26" s="2"/>
      <c r="D26" s="2"/>
      <c r="E26" s="2"/>
      <c r="F26" s="2"/>
      <c r="G26" s="2"/>
      <c r="H26" s="2"/>
      <c r="I26" s="2"/>
      <c r="J26" s="2"/>
      <c r="K26" s="2"/>
      <c r="L26" s="2"/>
      <c r="M26" s="2"/>
    </row>
    <row r="27" spans="1:13" ht="12.75">
      <c r="A27" s="514" t="s">
        <v>6</v>
      </c>
      <c r="B27" s="448" t="s">
        <v>14</v>
      </c>
      <c r="C27" s="471"/>
      <c r="D27" s="471"/>
      <c r="E27" s="471"/>
      <c r="F27" s="471"/>
      <c r="G27" s="471"/>
      <c r="H27" s="471"/>
      <c r="I27" s="471"/>
      <c r="J27" s="471"/>
      <c r="K27" s="471"/>
      <c r="L27" s="471"/>
      <c r="M27" s="472"/>
    </row>
    <row r="28" spans="1:13" ht="12.75">
      <c r="A28" s="515"/>
      <c r="B28" s="444" t="s">
        <v>15</v>
      </c>
      <c r="C28" s="475"/>
      <c r="D28" s="475"/>
      <c r="E28" s="475"/>
      <c r="F28" s="475"/>
      <c r="G28" s="475"/>
      <c r="H28" s="475"/>
      <c r="I28" s="475"/>
      <c r="J28" s="475"/>
      <c r="K28" s="475"/>
      <c r="L28" s="475"/>
      <c r="M28" s="476"/>
    </row>
    <row r="29" spans="1:13" ht="12.75">
      <c r="A29" s="515"/>
      <c r="B29" s="262">
        <v>1989</v>
      </c>
      <c r="C29" s="262">
        <v>1990</v>
      </c>
      <c r="D29" s="262">
        <v>1991</v>
      </c>
      <c r="E29" s="262">
        <v>1992</v>
      </c>
      <c r="F29" s="262">
        <v>1993</v>
      </c>
      <c r="G29" s="262">
        <v>1994</v>
      </c>
      <c r="H29" s="119">
        <v>1995</v>
      </c>
      <c r="I29" s="119">
        <v>1996</v>
      </c>
      <c r="J29" s="119">
        <v>1997</v>
      </c>
      <c r="K29" s="119">
        <v>1998</v>
      </c>
      <c r="L29" s="119">
        <v>1999</v>
      </c>
      <c r="M29" s="154">
        <v>2000</v>
      </c>
    </row>
    <row r="30" spans="1:13" ht="12.75">
      <c r="A30" s="263" t="s">
        <v>482</v>
      </c>
      <c r="B30" s="18"/>
      <c r="C30" s="18"/>
      <c r="D30" s="18"/>
      <c r="E30" s="18"/>
      <c r="F30" s="18"/>
      <c r="G30" s="18"/>
      <c r="H30" s="223">
        <v>73</v>
      </c>
      <c r="I30" s="17">
        <v>65.2</v>
      </c>
      <c r="J30" s="17">
        <v>66.5</v>
      </c>
      <c r="K30" s="17">
        <v>63.2</v>
      </c>
      <c r="L30" s="17">
        <v>66.2</v>
      </c>
      <c r="M30" s="15">
        <v>74.5</v>
      </c>
    </row>
    <row r="31" spans="1:13" ht="12.75">
      <c r="A31" s="263" t="s">
        <v>22</v>
      </c>
      <c r="B31" s="18"/>
      <c r="C31" s="18"/>
      <c r="D31" s="18"/>
      <c r="E31" s="18"/>
      <c r="F31" s="18"/>
      <c r="G31" s="18"/>
      <c r="H31" s="223">
        <v>14.3</v>
      </c>
      <c r="I31" s="17">
        <v>22.7</v>
      </c>
      <c r="J31" s="17">
        <v>21.5</v>
      </c>
      <c r="K31" s="17">
        <v>25.8</v>
      </c>
      <c r="L31" s="17">
        <v>23.8</v>
      </c>
      <c r="M31" s="15">
        <v>17.7</v>
      </c>
    </row>
    <row r="32" spans="1:13" ht="12.75">
      <c r="A32" s="263" t="s">
        <v>483</v>
      </c>
      <c r="B32" s="18"/>
      <c r="C32" s="18"/>
      <c r="D32" s="18"/>
      <c r="E32" s="18"/>
      <c r="F32" s="18"/>
      <c r="G32" s="18"/>
      <c r="H32" s="223">
        <v>4.1</v>
      </c>
      <c r="I32" s="17">
        <v>2.7</v>
      </c>
      <c r="J32" s="17">
        <v>3.4</v>
      </c>
      <c r="K32" s="17">
        <v>3.3</v>
      </c>
      <c r="L32" s="17">
        <v>1.7</v>
      </c>
      <c r="M32" s="15">
        <v>0.5</v>
      </c>
    </row>
    <row r="33" spans="1:13" ht="12.75">
      <c r="A33" s="263" t="s">
        <v>484</v>
      </c>
      <c r="B33" s="18"/>
      <c r="C33" s="18"/>
      <c r="D33" s="18"/>
      <c r="E33" s="18"/>
      <c r="F33" s="18"/>
      <c r="G33" s="18"/>
      <c r="H33" s="223">
        <v>8.6</v>
      </c>
      <c r="I33" s="17">
        <v>9.4</v>
      </c>
      <c r="J33" s="17">
        <v>8.6</v>
      </c>
      <c r="K33" s="17">
        <v>7.7</v>
      </c>
      <c r="L33" s="17">
        <v>8.3</v>
      </c>
      <c r="M33" s="15">
        <v>7.3</v>
      </c>
    </row>
    <row r="34" spans="1:13" ht="12.75">
      <c r="A34" s="23" t="s">
        <v>33</v>
      </c>
      <c r="B34" s="34">
        <v>13963</v>
      </c>
      <c r="C34" s="34">
        <v>8621</v>
      </c>
      <c r="D34" s="34">
        <v>9122</v>
      </c>
      <c r="E34" s="34">
        <v>7006</v>
      </c>
      <c r="F34" s="34">
        <v>6193</v>
      </c>
      <c r="G34" s="34">
        <v>6193</v>
      </c>
      <c r="H34" s="2">
        <v>6188</v>
      </c>
      <c r="I34" s="2">
        <v>6188</v>
      </c>
      <c r="J34" s="2">
        <v>6188</v>
      </c>
      <c r="K34" s="2">
        <v>6175.3</v>
      </c>
      <c r="L34" s="2">
        <v>6175.3</v>
      </c>
      <c r="M34" s="2">
        <v>6175.3</v>
      </c>
    </row>
    <row r="35" spans="1:13" ht="12.75">
      <c r="A35" s="23" t="s">
        <v>34</v>
      </c>
      <c r="B35" s="23"/>
      <c r="C35" s="23"/>
      <c r="D35" s="23"/>
      <c r="E35" s="23"/>
      <c r="F35" s="23"/>
      <c r="G35" s="23"/>
      <c r="H35" s="2"/>
      <c r="I35" s="2"/>
      <c r="J35" s="2"/>
      <c r="K35" s="2"/>
      <c r="L35" s="2"/>
      <c r="M35" s="2"/>
    </row>
    <row r="37" spans="1:13" ht="13.5" thickBot="1">
      <c r="A37" s="2" t="s">
        <v>487</v>
      </c>
      <c r="B37" s="2"/>
      <c r="C37" s="2"/>
      <c r="D37" s="2"/>
      <c r="E37" s="2"/>
      <c r="F37" s="2"/>
      <c r="G37" s="2"/>
      <c r="H37" s="2"/>
      <c r="I37" s="2"/>
      <c r="J37" s="2"/>
      <c r="K37" s="2"/>
      <c r="L37" s="2"/>
      <c r="M37" s="2"/>
    </row>
    <row r="38" spans="1:13" ht="12.75">
      <c r="A38" s="514" t="s">
        <v>6</v>
      </c>
      <c r="B38" s="448" t="s">
        <v>14</v>
      </c>
      <c r="C38" s="471"/>
      <c r="D38" s="471"/>
      <c r="E38" s="471"/>
      <c r="F38" s="471"/>
      <c r="G38" s="471"/>
      <c r="H38" s="471"/>
      <c r="I38" s="471"/>
      <c r="J38" s="471"/>
      <c r="K38" s="471"/>
      <c r="L38" s="471"/>
      <c r="M38" s="472"/>
    </row>
    <row r="39" spans="1:13" ht="12.75">
      <c r="A39" s="515"/>
      <c r="B39" s="444" t="s">
        <v>15</v>
      </c>
      <c r="C39" s="475"/>
      <c r="D39" s="475"/>
      <c r="E39" s="475"/>
      <c r="F39" s="475"/>
      <c r="G39" s="475"/>
      <c r="H39" s="475"/>
      <c r="I39" s="475"/>
      <c r="J39" s="475"/>
      <c r="K39" s="475"/>
      <c r="L39" s="475"/>
      <c r="M39" s="476"/>
    </row>
    <row r="40" spans="1:13" ht="12.75">
      <c r="A40" s="515"/>
      <c r="B40" s="262">
        <v>1989</v>
      </c>
      <c r="C40" s="262">
        <v>1990</v>
      </c>
      <c r="D40" s="262">
        <v>1991</v>
      </c>
      <c r="E40" s="262">
        <v>1992</v>
      </c>
      <c r="F40" s="262">
        <v>1993</v>
      </c>
      <c r="G40" s="262">
        <v>1994</v>
      </c>
      <c r="H40" s="119">
        <v>1995</v>
      </c>
      <c r="I40" s="119">
        <v>1996</v>
      </c>
      <c r="J40" s="119">
        <v>1997</v>
      </c>
      <c r="K40" s="119">
        <v>1998</v>
      </c>
      <c r="L40" s="119">
        <v>1999</v>
      </c>
      <c r="M40" s="154">
        <v>2000</v>
      </c>
    </row>
    <row r="41" spans="1:13" ht="12.75">
      <c r="A41" s="263" t="s">
        <v>482</v>
      </c>
      <c r="B41" s="18"/>
      <c r="C41" s="18"/>
      <c r="D41" s="18"/>
      <c r="E41" s="18"/>
      <c r="F41" s="18"/>
      <c r="G41" s="18"/>
      <c r="H41" s="223">
        <v>58.5</v>
      </c>
      <c r="I41" s="17">
        <v>61.8</v>
      </c>
      <c r="J41" s="17">
        <v>62.8</v>
      </c>
      <c r="K41" s="17">
        <v>64.7</v>
      </c>
      <c r="L41" s="17">
        <v>61.3</v>
      </c>
      <c r="M41" s="15">
        <v>67.3</v>
      </c>
    </row>
    <row r="42" spans="1:13" ht="12.75">
      <c r="A42" s="263" t="s">
        <v>22</v>
      </c>
      <c r="B42" s="18"/>
      <c r="C42" s="18"/>
      <c r="D42" s="18"/>
      <c r="E42" s="18"/>
      <c r="F42" s="18"/>
      <c r="G42" s="18"/>
      <c r="H42" s="223">
        <v>27.3</v>
      </c>
      <c r="I42" s="17">
        <v>25.4</v>
      </c>
      <c r="J42" s="17">
        <v>25.7</v>
      </c>
      <c r="K42" s="17">
        <v>26.1</v>
      </c>
      <c r="L42" s="17">
        <v>27.5</v>
      </c>
      <c r="M42" s="15">
        <v>23.3</v>
      </c>
    </row>
    <row r="43" spans="1:13" ht="12.75">
      <c r="A43" s="263" t="s">
        <v>483</v>
      </c>
      <c r="B43" s="18"/>
      <c r="C43" s="18"/>
      <c r="D43" s="18"/>
      <c r="E43" s="18"/>
      <c r="F43" s="18"/>
      <c r="G43" s="18"/>
      <c r="H43" s="223">
        <v>5</v>
      </c>
      <c r="I43" s="17">
        <v>3.1</v>
      </c>
      <c r="J43" s="17">
        <v>3.8</v>
      </c>
      <c r="K43" s="17">
        <v>1.9</v>
      </c>
      <c r="L43" s="17">
        <v>3.8</v>
      </c>
      <c r="M43" s="15">
        <v>2</v>
      </c>
    </row>
    <row r="44" spans="1:13" ht="12.75">
      <c r="A44" s="263" t="s">
        <v>484</v>
      </c>
      <c r="B44" s="18"/>
      <c r="C44" s="18"/>
      <c r="D44" s="18"/>
      <c r="E44" s="18"/>
      <c r="F44" s="18"/>
      <c r="G44" s="18"/>
      <c r="H44" s="17">
        <v>9.2</v>
      </c>
      <c r="I44" s="17">
        <v>9.7</v>
      </c>
      <c r="J44" s="17">
        <v>7.7</v>
      </c>
      <c r="K44" s="17">
        <v>7.3</v>
      </c>
      <c r="L44" s="17">
        <v>7.4</v>
      </c>
      <c r="M44" s="15">
        <v>7.4</v>
      </c>
    </row>
    <row r="45" spans="1:13" ht="12.75">
      <c r="A45" s="23" t="s">
        <v>33</v>
      </c>
      <c r="B45" s="34">
        <v>13963</v>
      </c>
      <c r="C45" s="34">
        <v>8621</v>
      </c>
      <c r="D45" s="34">
        <v>9122</v>
      </c>
      <c r="E45" s="34">
        <v>7006</v>
      </c>
      <c r="F45" s="34">
        <v>6193</v>
      </c>
      <c r="G45" s="34">
        <v>6193</v>
      </c>
      <c r="H45" s="2">
        <v>6188</v>
      </c>
      <c r="I45" s="2">
        <v>6188</v>
      </c>
      <c r="J45" s="2">
        <v>6188</v>
      </c>
      <c r="K45" s="2">
        <v>6175.3</v>
      </c>
      <c r="L45" s="2">
        <v>6175.3</v>
      </c>
      <c r="M45" s="2">
        <v>6175.3</v>
      </c>
    </row>
    <row r="46" spans="1:13" ht="12.75">
      <c r="A46" s="23" t="s">
        <v>34</v>
      </c>
      <c r="B46" s="23"/>
      <c r="C46" s="23"/>
      <c r="D46" s="23"/>
      <c r="E46" s="23"/>
      <c r="F46" s="23"/>
      <c r="G46" s="23"/>
      <c r="H46" s="2"/>
      <c r="I46" s="2"/>
      <c r="J46" s="2"/>
      <c r="K46" s="2"/>
      <c r="L46" s="2"/>
      <c r="M46" s="2"/>
    </row>
    <row r="49" spans="1:13" ht="15">
      <c r="A49" s="1" t="s">
        <v>489</v>
      </c>
      <c r="B49" s="1"/>
      <c r="C49" s="1"/>
      <c r="D49" s="1"/>
      <c r="E49" s="1"/>
      <c r="F49" s="1"/>
      <c r="G49" s="1"/>
      <c r="H49" s="2"/>
      <c r="I49" s="2"/>
      <c r="J49" s="2"/>
      <c r="K49" s="2"/>
      <c r="L49" s="2"/>
      <c r="M49" s="2"/>
    </row>
    <row r="50" spans="1:13" ht="13.5" thickBot="1">
      <c r="A50" s="2" t="s">
        <v>486</v>
      </c>
      <c r="B50" s="2"/>
      <c r="C50" s="2"/>
      <c r="D50" s="2"/>
      <c r="E50" s="2"/>
      <c r="F50" s="2"/>
      <c r="G50" s="2"/>
      <c r="H50" s="2"/>
      <c r="I50" s="2"/>
      <c r="J50" s="2"/>
      <c r="K50" s="2"/>
      <c r="L50" s="2"/>
      <c r="M50" s="2"/>
    </row>
    <row r="51" spans="1:13" ht="12.75">
      <c r="A51" s="514" t="s">
        <v>6</v>
      </c>
      <c r="B51" s="448" t="s">
        <v>14</v>
      </c>
      <c r="C51" s="471"/>
      <c r="D51" s="471"/>
      <c r="E51" s="471"/>
      <c r="F51" s="471"/>
      <c r="G51" s="471"/>
      <c r="H51" s="471"/>
      <c r="I51" s="471"/>
      <c r="J51" s="471"/>
      <c r="K51" s="471"/>
      <c r="L51" s="471"/>
      <c r="M51" s="472"/>
    </row>
    <row r="52" spans="1:13" ht="12.75">
      <c r="A52" s="515"/>
      <c r="B52" s="444" t="s">
        <v>15</v>
      </c>
      <c r="C52" s="475"/>
      <c r="D52" s="475"/>
      <c r="E52" s="475"/>
      <c r="F52" s="475"/>
      <c r="G52" s="475"/>
      <c r="H52" s="475"/>
      <c r="I52" s="475"/>
      <c r="J52" s="475"/>
      <c r="K52" s="475"/>
      <c r="L52" s="475"/>
      <c r="M52" s="476"/>
    </row>
    <row r="53" spans="1:13" ht="12.75">
      <c r="A53" s="515"/>
      <c r="B53" s="262">
        <v>1989</v>
      </c>
      <c r="C53" s="262">
        <v>1990</v>
      </c>
      <c r="D53" s="262">
        <v>1991</v>
      </c>
      <c r="E53" s="262">
        <v>1992</v>
      </c>
      <c r="F53" s="262">
        <v>1993</v>
      </c>
      <c r="G53" s="262">
        <v>1994</v>
      </c>
      <c r="H53" s="119">
        <v>1995</v>
      </c>
      <c r="I53" s="119">
        <v>1996</v>
      </c>
      <c r="J53" s="119">
        <v>1997</v>
      </c>
      <c r="K53" s="119">
        <v>1998</v>
      </c>
      <c r="L53" s="119">
        <v>1999</v>
      </c>
      <c r="M53" s="154">
        <v>2000</v>
      </c>
    </row>
    <row r="54" spans="1:13" ht="12.75">
      <c r="A54" s="263" t="s">
        <v>482</v>
      </c>
      <c r="B54" s="18"/>
      <c r="C54" s="18"/>
      <c r="D54" s="18"/>
      <c r="E54" s="18"/>
      <c r="F54" s="18"/>
      <c r="G54" s="18"/>
      <c r="H54" s="223">
        <v>57.1</v>
      </c>
      <c r="I54" s="17">
        <v>72</v>
      </c>
      <c r="J54" s="17">
        <v>63.1</v>
      </c>
      <c r="K54" s="17">
        <v>55.1</v>
      </c>
      <c r="L54" s="17">
        <v>54.4</v>
      </c>
      <c r="M54" s="15">
        <v>64.1</v>
      </c>
    </row>
    <row r="55" spans="1:13" ht="12.75">
      <c r="A55" s="263" t="s">
        <v>22</v>
      </c>
      <c r="B55" s="18"/>
      <c r="C55" s="18"/>
      <c r="D55" s="18"/>
      <c r="E55" s="18"/>
      <c r="F55" s="18"/>
      <c r="G55" s="18"/>
      <c r="H55" s="223">
        <v>21.6</v>
      </c>
      <c r="I55" s="17">
        <v>15.5</v>
      </c>
      <c r="J55" s="17">
        <v>20.5</v>
      </c>
      <c r="K55" s="17">
        <v>20.4</v>
      </c>
      <c r="L55" s="17">
        <v>24.6</v>
      </c>
      <c r="M55" s="15">
        <v>23.4</v>
      </c>
    </row>
    <row r="56" spans="1:13" ht="12.75">
      <c r="A56" s="263" t="s">
        <v>483</v>
      </c>
      <c r="B56" s="18"/>
      <c r="C56" s="18"/>
      <c r="D56" s="18"/>
      <c r="E56" s="18"/>
      <c r="F56" s="18"/>
      <c r="G56" s="18"/>
      <c r="H56" s="223">
        <v>17.3</v>
      </c>
      <c r="I56" s="17">
        <v>10.3</v>
      </c>
      <c r="J56" s="17">
        <v>12.9</v>
      </c>
      <c r="K56" s="17">
        <v>15.2</v>
      </c>
      <c r="L56" s="17">
        <v>15.5</v>
      </c>
      <c r="M56" s="15">
        <v>10.5</v>
      </c>
    </row>
    <row r="57" spans="1:13" ht="12.75">
      <c r="A57" s="263" t="s">
        <v>484</v>
      </c>
      <c r="B57" s="18"/>
      <c r="C57" s="18"/>
      <c r="D57" s="18"/>
      <c r="E57" s="18"/>
      <c r="F57" s="18"/>
      <c r="G57" s="18"/>
      <c r="H57" s="223">
        <v>4</v>
      </c>
      <c r="I57" s="17">
        <v>2.2</v>
      </c>
      <c r="J57" s="17">
        <v>3.5</v>
      </c>
      <c r="K57" s="17">
        <v>9.3</v>
      </c>
      <c r="L57" s="17">
        <v>5.5</v>
      </c>
      <c r="M57" s="15">
        <v>2</v>
      </c>
    </row>
    <row r="58" spans="1:13" ht="12.75">
      <c r="A58" s="23" t="s">
        <v>33</v>
      </c>
      <c r="B58" s="34">
        <v>13963</v>
      </c>
      <c r="C58" s="34">
        <v>8621</v>
      </c>
      <c r="D58" s="34">
        <v>9122</v>
      </c>
      <c r="E58" s="34">
        <v>7006</v>
      </c>
      <c r="F58" s="34">
        <v>6193</v>
      </c>
      <c r="G58" s="34">
        <v>6193</v>
      </c>
      <c r="H58" s="2">
        <v>6188</v>
      </c>
      <c r="I58" s="2">
        <v>6188</v>
      </c>
      <c r="J58" s="2">
        <v>6188</v>
      </c>
      <c r="K58" s="2">
        <v>6175.3</v>
      </c>
      <c r="L58" s="2">
        <v>6175.3</v>
      </c>
      <c r="M58" s="2">
        <v>6175.3</v>
      </c>
    </row>
    <row r="59" spans="1:13" ht="12.75">
      <c r="A59" s="23" t="s">
        <v>34</v>
      </c>
      <c r="B59" s="23"/>
      <c r="C59" s="23"/>
      <c r="D59" s="23"/>
      <c r="E59" s="23"/>
      <c r="F59" s="23"/>
      <c r="G59" s="23"/>
      <c r="H59" s="2"/>
      <c r="I59" s="2"/>
      <c r="J59" s="2"/>
      <c r="K59" s="2"/>
      <c r="L59" s="2"/>
      <c r="M59" s="2"/>
    </row>
    <row r="61" spans="1:13" ht="13.5" thickBot="1">
      <c r="A61" s="2" t="s">
        <v>487</v>
      </c>
      <c r="B61" s="2"/>
      <c r="C61" s="2"/>
      <c r="D61" s="2"/>
      <c r="E61" s="2"/>
      <c r="F61" s="2"/>
      <c r="G61" s="2"/>
      <c r="H61" s="2"/>
      <c r="I61" s="2"/>
      <c r="J61" s="2"/>
      <c r="K61" s="2"/>
      <c r="L61" s="2"/>
      <c r="M61" s="2"/>
    </row>
    <row r="62" spans="1:13" ht="12.75">
      <c r="A62" s="514" t="s">
        <v>6</v>
      </c>
      <c r="B62" s="448" t="s">
        <v>14</v>
      </c>
      <c r="C62" s="471"/>
      <c r="D62" s="471"/>
      <c r="E62" s="471"/>
      <c r="F62" s="471"/>
      <c r="G62" s="471"/>
      <c r="H62" s="471"/>
      <c r="I62" s="471"/>
      <c r="J62" s="471"/>
      <c r="K62" s="471"/>
      <c r="L62" s="471"/>
      <c r="M62" s="472"/>
    </row>
    <row r="63" spans="1:13" ht="12.75">
      <c r="A63" s="515"/>
      <c r="B63" s="444" t="s">
        <v>15</v>
      </c>
      <c r="C63" s="475"/>
      <c r="D63" s="475"/>
      <c r="E63" s="475"/>
      <c r="F63" s="475"/>
      <c r="G63" s="475"/>
      <c r="H63" s="475"/>
      <c r="I63" s="475"/>
      <c r="J63" s="475"/>
      <c r="K63" s="475"/>
      <c r="L63" s="475"/>
      <c r="M63" s="476"/>
    </row>
    <row r="64" spans="1:13" ht="12.75">
      <c r="A64" s="515"/>
      <c r="B64" s="262">
        <v>1989</v>
      </c>
      <c r="C64" s="262">
        <v>1990</v>
      </c>
      <c r="D64" s="262">
        <v>1991</v>
      </c>
      <c r="E64" s="262">
        <v>1992</v>
      </c>
      <c r="F64" s="262">
        <v>1993</v>
      </c>
      <c r="G64" s="262">
        <v>1994</v>
      </c>
      <c r="H64" s="119">
        <v>1995</v>
      </c>
      <c r="I64" s="119">
        <v>1996</v>
      </c>
      <c r="J64" s="119">
        <v>1997</v>
      </c>
      <c r="K64" s="119">
        <v>1998</v>
      </c>
      <c r="L64" s="119">
        <v>1999</v>
      </c>
      <c r="M64" s="154">
        <v>2000</v>
      </c>
    </row>
    <row r="65" spans="1:13" ht="12.75">
      <c r="A65" s="263" t="s">
        <v>482</v>
      </c>
      <c r="B65" s="18"/>
      <c r="C65" s="18"/>
      <c r="D65" s="18"/>
      <c r="E65" s="18"/>
      <c r="F65" s="18"/>
      <c r="G65" s="18"/>
      <c r="H65" s="223">
        <v>17.4</v>
      </c>
      <c r="I65" s="17">
        <v>20.9</v>
      </c>
      <c r="J65" s="17">
        <v>18.5</v>
      </c>
      <c r="K65" s="17">
        <v>24</v>
      </c>
      <c r="L65" s="17">
        <v>24.1</v>
      </c>
      <c r="M65" s="15">
        <v>26.1</v>
      </c>
    </row>
    <row r="66" spans="1:13" ht="12.75">
      <c r="A66" s="263" t="s">
        <v>22</v>
      </c>
      <c r="B66" s="18"/>
      <c r="C66" s="18"/>
      <c r="D66" s="18"/>
      <c r="E66" s="18"/>
      <c r="F66" s="18"/>
      <c r="G66" s="18"/>
      <c r="H66" s="223">
        <v>26</v>
      </c>
      <c r="I66" s="17">
        <v>23</v>
      </c>
      <c r="J66" s="17">
        <v>26.1</v>
      </c>
      <c r="K66" s="17">
        <v>22.3</v>
      </c>
      <c r="L66" s="17">
        <v>29.7</v>
      </c>
      <c r="M66" s="15">
        <v>29.9</v>
      </c>
    </row>
    <row r="67" spans="1:13" ht="12.75">
      <c r="A67" s="263" t="s">
        <v>483</v>
      </c>
      <c r="B67" s="18"/>
      <c r="C67" s="18"/>
      <c r="D67" s="18"/>
      <c r="E67" s="18"/>
      <c r="F67" s="18"/>
      <c r="G67" s="18"/>
      <c r="H67" s="223">
        <v>34.4</v>
      </c>
      <c r="I67" s="17">
        <v>24.9</v>
      </c>
      <c r="J67" s="17">
        <v>30.4</v>
      </c>
      <c r="K67" s="17">
        <v>31.9</v>
      </c>
      <c r="L67" s="17">
        <v>25.1</v>
      </c>
      <c r="M67" s="15">
        <v>22</v>
      </c>
    </row>
    <row r="68" spans="1:13" ht="12.75">
      <c r="A68" s="263" t="s">
        <v>484</v>
      </c>
      <c r="B68" s="18"/>
      <c r="C68" s="18"/>
      <c r="D68" s="18"/>
      <c r="E68" s="18"/>
      <c r="F68" s="18"/>
      <c r="G68" s="18"/>
      <c r="H68" s="223">
        <v>22.2</v>
      </c>
      <c r="I68" s="17">
        <v>31.2</v>
      </c>
      <c r="J68" s="17">
        <v>25</v>
      </c>
      <c r="K68" s="17">
        <v>21.8</v>
      </c>
      <c r="L68" s="17">
        <v>21.1</v>
      </c>
      <c r="M68" s="15">
        <v>22</v>
      </c>
    </row>
    <row r="69" spans="1:13" ht="12.75">
      <c r="A69" s="23" t="s">
        <v>33</v>
      </c>
      <c r="B69" s="34">
        <v>13963</v>
      </c>
      <c r="C69" s="34">
        <v>8621</v>
      </c>
      <c r="D69" s="34">
        <v>9122</v>
      </c>
      <c r="E69" s="34">
        <v>7006</v>
      </c>
      <c r="F69" s="34">
        <v>6193</v>
      </c>
      <c r="G69" s="34">
        <v>6193</v>
      </c>
      <c r="H69" s="2">
        <v>6188</v>
      </c>
      <c r="I69" s="2">
        <v>6188</v>
      </c>
      <c r="J69" s="2">
        <v>6188</v>
      </c>
      <c r="K69" s="2">
        <v>6175.3</v>
      </c>
      <c r="L69" s="2">
        <v>6175.3</v>
      </c>
      <c r="M69" s="2">
        <v>6175.3</v>
      </c>
    </row>
    <row r="70" spans="1:13" ht="12.75">
      <c r="A70" s="23" t="s">
        <v>34</v>
      </c>
      <c r="B70" s="23"/>
      <c r="C70" s="23"/>
      <c r="D70" s="23"/>
      <c r="E70" s="23"/>
      <c r="F70" s="23"/>
      <c r="G70" s="23"/>
      <c r="H70" s="2"/>
      <c r="I70" s="2"/>
      <c r="J70" s="2"/>
      <c r="K70" s="2"/>
      <c r="L70" s="2"/>
      <c r="M70" s="2"/>
    </row>
    <row r="73" spans="1:13" ht="15">
      <c r="A73" s="1" t="s">
        <v>490</v>
      </c>
      <c r="B73" s="1"/>
      <c r="C73" s="1"/>
      <c r="D73" s="1"/>
      <c r="E73" s="1"/>
      <c r="F73" s="1"/>
      <c r="G73" s="1"/>
      <c r="H73" s="2"/>
      <c r="I73" s="2"/>
      <c r="J73" s="2"/>
      <c r="K73" s="2"/>
      <c r="L73" s="2"/>
      <c r="M73" s="2"/>
    </row>
    <row r="74" spans="1:13" ht="13.5" thickBot="1">
      <c r="A74" s="2" t="s">
        <v>486</v>
      </c>
      <c r="B74" s="2"/>
      <c r="C74" s="2"/>
      <c r="D74" s="2"/>
      <c r="E74" s="2"/>
      <c r="F74" s="2"/>
      <c r="G74" s="2"/>
      <c r="H74" s="2"/>
      <c r="I74" s="2"/>
      <c r="J74" s="2"/>
      <c r="K74" s="2"/>
      <c r="L74" s="2"/>
      <c r="M74" s="2"/>
    </row>
    <row r="75" spans="1:13" ht="12.75">
      <c r="A75" s="514" t="s">
        <v>6</v>
      </c>
      <c r="B75" s="448" t="s">
        <v>14</v>
      </c>
      <c r="C75" s="471"/>
      <c r="D75" s="471"/>
      <c r="E75" s="471"/>
      <c r="F75" s="471"/>
      <c r="G75" s="471"/>
      <c r="H75" s="471"/>
      <c r="I75" s="471"/>
      <c r="J75" s="471"/>
      <c r="K75" s="471"/>
      <c r="L75" s="471"/>
      <c r="M75" s="472"/>
    </row>
    <row r="76" spans="1:13" ht="12.75">
      <c r="A76" s="515"/>
      <c r="B76" s="444" t="s">
        <v>15</v>
      </c>
      <c r="C76" s="475"/>
      <c r="D76" s="475"/>
      <c r="E76" s="475"/>
      <c r="F76" s="475"/>
      <c r="G76" s="475"/>
      <c r="H76" s="475"/>
      <c r="I76" s="475"/>
      <c r="J76" s="475"/>
      <c r="K76" s="475"/>
      <c r="L76" s="475"/>
      <c r="M76" s="476"/>
    </row>
    <row r="77" spans="1:13" ht="12.75">
      <c r="A77" s="515"/>
      <c r="B77" s="262">
        <v>1989</v>
      </c>
      <c r="C77" s="262">
        <v>1990</v>
      </c>
      <c r="D77" s="262">
        <v>1991</v>
      </c>
      <c r="E77" s="262">
        <v>1992</v>
      </c>
      <c r="F77" s="262">
        <v>1993</v>
      </c>
      <c r="G77" s="262">
        <v>1994</v>
      </c>
      <c r="H77" s="119">
        <v>1995</v>
      </c>
      <c r="I77" s="119">
        <v>1996</v>
      </c>
      <c r="J77" s="119">
        <v>1997</v>
      </c>
      <c r="K77" s="119">
        <v>1998</v>
      </c>
      <c r="L77" s="119">
        <v>1999</v>
      </c>
      <c r="M77" s="154">
        <v>2000</v>
      </c>
    </row>
    <row r="78" spans="1:13" ht="12.75">
      <c r="A78" s="263" t="s">
        <v>482</v>
      </c>
      <c r="B78" s="18"/>
      <c r="C78" s="18"/>
      <c r="D78" s="18"/>
      <c r="E78" s="18"/>
      <c r="F78" s="18"/>
      <c r="G78" s="18"/>
      <c r="H78" s="17">
        <v>6.8</v>
      </c>
      <c r="I78" s="17">
        <v>6.5</v>
      </c>
      <c r="J78" s="17">
        <v>4.6</v>
      </c>
      <c r="K78" s="17">
        <v>4</v>
      </c>
      <c r="L78" s="17">
        <v>6.5</v>
      </c>
      <c r="M78" s="15">
        <v>8.3</v>
      </c>
    </row>
    <row r="79" spans="1:13" ht="12.75">
      <c r="A79" s="263" t="s">
        <v>22</v>
      </c>
      <c r="B79" s="18"/>
      <c r="C79" s="18"/>
      <c r="D79" s="18"/>
      <c r="E79" s="18"/>
      <c r="F79" s="18"/>
      <c r="G79" s="18"/>
      <c r="H79" s="17">
        <v>22.2</v>
      </c>
      <c r="I79" s="17">
        <v>25.1</v>
      </c>
      <c r="J79" s="17">
        <v>30.2</v>
      </c>
      <c r="K79" s="17">
        <v>30</v>
      </c>
      <c r="L79" s="17">
        <v>33.7</v>
      </c>
      <c r="M79" s="15">
        <v>40</v>
      </c>
    </row>
    <row r="80" spans="1:13" ht="12.75">
      <c r="A80" s="263" t="s">
        <v>483</v>
      </c>
      <c r="B80" s="18"/>
      <c r="C80" s="18"/>
      <c r="D80" s="18"/>
      <c r="E80" s="18"/>
      <c r="F80" s="18"/>
      <c r="G80" s="18"/>
      <c r="H80" s="17">
        <v>32.9</v>
      </c>
      <c r="I80" s="17">
        <v>39</v>
      </c>
      <c r="J80" s="17">
        <v>38.6</v>
      </c>
      <c r="K80" s="17">
        <v>32.7</v>
      </c>
      <c r="L80" s="17">
        <v>33.5</v>
      </c>
      <c r="M80" s="15">
        <v>37.3</v>
      </c>
    </row>
    <row r="81" spans="1:13" ht="12.75">
      <c r="A81" s="263" t="s">
        <v>484</v>
      </c>
      <c r="B81" s="18"/>
      <c r="C81" s="18"/>
      <c r="D81" s="18"/>
      <c r="E81" s="18"/>
      <c r="F81" s="18"/>
      <c r="G81" s="18"/>
      <c r="H81" s="17">
        <v>38.1</v>
      </c>
      <c r="I81" s="17">
        <v>29.4</v>
      </c>
      <c r="J81" s="17">
        <v>26.6</v>
      </c>
      <c r="K81" s="17">
        <v>33.3</v>
      </c>
      <c r="L81" s="17">
        <v>26.3</v>
      </c>
      <c r="M81" s="15">
        <v>14.4</v>
      </c>
    </row>
    <row r="82" spans="1:13" ht="12.75">
      <c r="A82" s="23" t="s">
        <v>33</v>
      </c>
      <c r="B82" s="34">
        <v>13963</v>
      </c>
      <c r="C82" s="34">
        <v>8621</v>
      </c>
      <c r="D82" s="34">
        <v>9122</v>
      </c>
      <c r="E82" s="34">
        <v>7006</v>
      </c>
      <c r="F82" s="34">
        <v>6193</v>
      </c>
      <c r="G82" s="34">
        <v>6193</v>
      </c>
      <c r="H82" s="2">
        <v>6188</v>
      </c>
      <c r="I82" s="2">
        <v>6188</v>
      </c>
      <c r="J82" s="2">
        <v>6188</v>
      </c>
      <c r="K82" s="2">
        <v>6175.3</v>
      </c>
      <c r="L82" s="2">
        <v>6175.3</v>
      </c>
      <c r="M82" s="2">
        <v>6175.3</v>
      </c>
    </row>
    <row r="83" spans="1:13" ht="12.75">
      <c r="A83" s="23" t="s">
        <v>34</v>
      </c>
      <c r="B83" s="23"/>
      <c r="C83" s="23"/>
      <c r="D83" s="23"/>
      <c r="E83" s="23"/>
      <c r="F83" s="23"/>
      <c r="G83" s="23"/>
      <c r="H83" s="2"/>
      <c r="I83" s="2"/>
      <c r="J83" s="2"/>
      <c r="K83" s="2"/>
      <c r="L83" s="2"/>
      <c r="M83" s="2"/>
    </row>
    <row r="85" spans="1:13" ht="13.5" thickBot="1">
      <c r="A85" s="2" t="s">
        <v>487</v>
      </c>
      <c r="B85" s="2"/>
      <c r="C85" s="2"/>
      <c r="D85" s="2"/>
      <c r="E85" s="2"/>
      <c r="F85" s="2"/>
      <c r="G85" s="2"/>
      <c r="H85" s="2"/>
      <c r="I85" s="2"/>
      <c r="J85" s="2"/>
      <c r="K85" s="2"/>
      <c r="L85" s="2"/>
      <c r="M85" s="2"/>
    </row>
    <row r="86" spans="1:13" ht="12.75">
      <c r="A86" s="514" t="s">
        <v>6</v>
      </c>
      <c r="B86" s="448" t="s">
        <v>14</v>
      </c>
      <c r="C86" s="471"/>
      <c r="D86" s="471"/>
      <c r="E86" s="471"/>
      <c r="F86" s="471"/>
      <c r="G86" s="471"/>
      <c r="H86" s="471"/>
      <c r="I86" s="471"/>
      <c r="J86" s="471"/>
      <c r="K86" s="471"/>
      <c r="L86" s="471"/>
      <c r="M86" s="472"/>
    </row>
    <row r="87" spans="1:13" ht="12.75">
      <c r="A87" s="515"/>
      <c r="B87" s="444" t="s">
        <v>15</v>
      </c>
      <c r="C87" s="475"/>
      <c r="D87" s="475"/>
      <c r="E87" s="475"/>
      <c r="F87" s="475"/>
      <c r="G87" s="475"/>
      <c r="H87" s="475"/>
      <c r="I87" s="475"/>
      <c r="J87" s="475"/>
      <c r="K87" s="475"/>
      <c r="L87" s="475"/>
      <c r="M87" s="476"/>
    </row>
    <row r="88" spans="1:13" ht="12.75">
      <c r="A88" s="515"/>
      <c r="B88" s="262">
        <v>1989</v>
      </c>
      <c r="C88" s="262">
        <v>1990</v>
      </c>
      <c r="D88" s="262">
        <v>1991</v>
      </c>
      <c r="E88" s="262">
        <v>1992</v>
      </c>
      <c r="F88" s="262">
        <v>1993</v>
      </c>
      <c r="G88" s="262">
        <v>1994</v>
      </c>
      <c r="H88" s="119">
        <v>1995</v>
      </c>
      <c r="I88" s="119">
        <v>1996</v>
      </c>
      <c r="J88" s="119">
        <v>1997</v>
      </c>
      <c r="K88" s="119">
        <v>1998</v>
      </c>
      <c r="L88" s="119">
        <v>1999</v>
      </c>
      <c r="M88" s="154">
        <v>2000</v>
      </c>
    </row>
    <row r="89" spans="1:13" ht="12.75">
      <c r="A89" s="263" t="s">
        <v>482</v>
      </c>
      <c r="B89" s="18"/>
      <c r="C89" s="18"/>
      <c r="D89" s="18"/>
      <c r="E89" s="18"/>
      <c r="F89" s="18"/>
      <c r="G89" s="18"/>
      <c r="H89" s="223">
        <v>1</v>
      </c>
      <c r="I89" s="17">
        <v>0.7</v>
      </c>
      <c r="J89" s="17">
        <v>2.5</v>
      </c>
      <c r="K89" s="17">
        <v>3.7</v>
      </c>
      <c r="L89" s="17">
        <v>3.2</v>
      </c>
      <c r="M89" s="15">
        <v>3.4</v>
      </c>
    </row>
    <row r="90" spans="1:13" ht="12.75">
      <c r="A90" s="263" t="s">
        <v>22</v>
      </c>
      <c r="B90" s="18"/>
      <c r="C90" s="18"/>
      <c r="D90" s="18"/>
      <c r="E90" s="18"/>
      <c r="F90" s="18"/>
      <c r="G90" s="18"/>
      <c r="H90" s="223">
        <v>11</v>
      </c>
      <c r="I90" s="17">
        <v>11.5</v>
      </c>
      <c r="J90" s="17">
        <v>12.2</v>
      </c>
      <c r="K90" s="17">
        <v>12.2</v>
      </c>
      <c r="L90" s="17">
        <v>17.6</v>
      </c>
      <c r="M90" s="15">
        <v>16.6</v>
      </c>
    </row>
    <row r="91" spans="1:13" ht="12.75">
      <c r="A91" s="263" t="s">
        <v>483</v>
      </c>
      <c r="B91" s="18"/>
      <c r="C91" s="18"/>
      <c r="D91" s="18"/>
      <c r="E91" s="18"/>
      <c r="F91" s="18"/>
      <c r="G91" s="18"/>
      <c r="H91" s="223">
        <v>29.7</v>
      </c>
      <c r="I91" s="17">
        <v>28.1</v>
      </c>
      <c r="J91" s="17">
        <v>35.3</v>
      </c>
      <c r="K91" s="17">
        <v>42.3</v>
      </c>
      <c r="L91" s="17">
        <v>35</v>
      </c>
      <c r="M91" s="15">
        <v>40.8</v>
      </c>
    </row>
    <row r="92" spans="1:13" ht="12.75">
      <c r="A92" s="263" t="s">
        <v>484</v>
      </c>
      <c r="B92" s="18"/>
      <c r="C92" s="18"/>
      <c r="D92" s="18"/>
      <c r="E92" s="18"/>
      <c r="F92" s="18"/>
      <c r="G92" s="18"/>
      <c r="H92" s="223">
        <v>58.3</v>
      </c>
      <c r="I92" s="17">
        <v>59.7</v>
      </c>
      <c r="J92" s="17">
        <v>50</v>
      </c>
      <c r="K92" s="17">
        <v>41.8</v>
      </c>
      <c r="L92" s="17">
        <v>44.2</v>
      </c>
      <c r="M92" s="15">
        <v>39.2</v>
      </c>
    </row>
    <row r="93" spans="1:13" ht="12.75">
      <c r="A93" s="23" t="s">
        <v>33</v>
      </c>
      <c r="B93" s="34">
        <v>13963</v>
      </c>
      <c r="C93" s="34">
        <v>8621</v>
      </c>
      <c r="D93" s="34">
        <v>9122</v>
      </c>
      <c r="E93" s="34">
        <v>7006</v>
      </c>
      <c r="F93" s="34">
        <v>6193</v>
      </c>
      <c r="G93" s="34">
        <v>6193</v>
      </c>
      <c r="H93" s="2">
        <v>6188</v>
      </c>
      <c r="I93" s="2">
        <v>6188</v>
      </c>
      <c r="J93" s="2">
        <v>6188</v>
      </c>
      <c r="K93" s="2">
        <v>6175.3</v>
      </c>
      <c r="L93" s="2">
        <v>6175.3</v>
      </c>
      <c r="M93" s="2">
        <v>6175.3</v>
      </c>
    </row>
    <row r="94" spans="1:13" ht="12.75">
      <c r="A94" s="23" t="s">
        <v>34</v>
      </c>
      <c r="B94" s="23"/>
      <c r="C94" s="23"/>
      <c r="D94" s="23"/>
      <c r="E94" s="23"/>
      <c r="F94" s="23"/>
      <c r="G94" s="23"/>
      <c r="H94" s="2"/>
      <c r="I94" s="2"/>
      <c r="J94" s="2"/>
      <c r="K94" s="2"/>
      <c r="L94" s="2"/>
      <c r="M94" s="2"/>
    </row>
    <row r="97" spans="1:13" ht="15">
      <c r="A97" s="1" t="s">
        <v>491</v>
      </c>
      <c r="B97" s="1"/>
      <c r="C97" s="1"/>
      <c r="D97" s="1"/>
      <c r="E97" s="1"/>
      <c r="F97" s="1"/>
      <c r="G97" s="1"/>
      <c r="H97" s="2"/>
      <c r="I97" s="2"/>
      <c r="J97" s="2"/>
      <c r="K97" s="2"/>
      <c r="L97" s="2"/>
      <c r="M97" s="2"/>
    </row>
    <row r="98" spans="1:13" ht="13.5" thickBot="1">
      <c r="A98" s="2" t="s">
        <v>486</v>
      </c>
      <c r="B98" s="2"/>
      <c r="C98" s="2"/>
      <c r="D98" s="2"/>
      <c r="E98" s="2"/>
      <c r="F98" s="2"/>
      <c r="G98" s="2"/>
      <c r="H98" s="2"/>
      <c r="I98" s="2"/>
      <c r="J98" s="2"/>
      <c r="K98" s="2"/>
      <c r="L98" s="2"/>
      <c r="M98" s="2"/>
    </row>
    <row r="99" spans="1:13" ht="12.75">
      <c r="A99" s="514" t="s">
        <v>6</v>
      </c>
      <c r="B99" s="448" t="s">
        <v>14</v>
      </c>
      <c r="C99" s="471"/>
      <c r="D99" s="471"/>
      <c r="E99" s="471"/>
      <c r="F99" s="471"/>
      <c r="G99" s="471"/>
      <c r="H99" s="471"/>
      <c r="I99" s="471"/>
      <c r="J99" s="471"/>
      <c r="K99" s="471"/>
      <c r="L99" s="471"/>
      <c r="M99" s="472"/>
    </row>
    <row r="100" spans="1:13" ht="12.75">
      <c r="A100" s="515"/>
      <c r="B100" s="444" t="s">
        <v>15</v>
      </c>
      <c r="C100" s="475"/>
      <c r="D100" s="475"/>
      <c r="E100" s="475"/>
      <c r="F100" s="475"/>
      <c r="G100" s="475"/>
      <c r="H100" s="475"/>
      <c r="I100" s="475"/>
      <c r="J100" s="475"/>
      <c r="K100" s="475"/>
      <c r="L100" s="475"/>
      <c r="M100" s="476"/>
    </row>
    <row r="101" spans="1:13" ht="12.75">
      <c r="A101" s="515"/>
      <c r="B101" s="262">
        <v>1989</v>
      </c>
      <c r="C101" s="262">
        <v>1990</v>
      </c>
      <c r="D101" s="262">
        <v>1991</v>
      </c>
      <c r="E101" s="262">
        <v>1992</v>
      </c>
      <c r="F101" s="262">
        <v>1993</v>
      </c>
      <c r="G101" s="262">
        <v>1994</v>
      </c>
      <c r="H101" s="119">
        <v>1995</v>
      </c>
      <c r="I101" s="119">
        <v>1996</v>
      </c>
      <c r="J101" s="119">
        <v>1997</v>
      </c>
      <c r="K101" s="119">
        <v>1998</v>
      </c>
      <c r="L101" s="119">
        <v>1999</v>
      </c>
      <c r="M101" s="154">
        <v>2000</v>
      </c>
    </row>
    <row r="102" spans="1:13" ht="12.75">
      <c r="A102" s="263" t="s">
        <v>482</v>
      </c>
      <c r="B102" s="18"/>
      <c r="C102" s="18"/>
      <c r="D102" s="18"/>
      <c r="E102" s="18"/>
      <c r="F102" s="18"/>
      <c r="G102" s="18"/>
      <c r="H102" s="17">
        <v>2.9</v>
      </c>
      <c r="I102" s="17">
        <v>4.8</v>
      </c>
      <c r="J102" s="17">
        <v>1.9</v>
      </c>
      <c r="K102" s="17">
        <v>3</v>
      </c>
      <c r="L102" s="17">
        <v>3.3</v>
      </c>
      <c r="M102" s="15">
        <v>6.3</v>
      </c>
    </row>
    <row r="103" spans="1:13" ht="12.75">
      <c r="A103" s="263" t="s">
        <v>22</v>
      </c>
      <c r="B103" s="18"/>
      <c r="C103" s="18"/>
      <c r="D103" s="18"/>
      <c r="E103" s="18"/>
      <c r="F103" s="18"/>
      <c r="G103" s="18"/>
      <c r="H103" s="17">
        <v>20.3</v>
      </c>
      <c r="I103" s="17">
        <v>23.7</v>
      </c>
      <c r="J103" s="17">
        <v>24.7</v>
      </c>
      <c r="K103" s="17">
        <v>21.7</v>
      </c>
      <c r="L103" s="17">
        <v>25.8</v>
      </c>
      <c r="M103" s="15">
        <v>34.2</v>
      </c>
    </row>
    <row r="104" spans="1:13" ht="12.75">
      <c r="A104" s="263" t="s">
        <v>483</v>
      </c>
      <c r="B104" s="18"/>
      <c r="C104" s="18"/>
      <c r="D104" s="18"/>
      <c r="E104" s="18"/>
      <c r="F104" s="18"/>
      <c r="G104" s="18"/>
      <c r="H104" s="17">
        <v>33.8</v>
      </c>
      <c r="I104" s="17">
        <v>38.7</v>
      </c>
      <c r="J104" s="17">
        <v>42.5</v>
      </c>
      <c r="K104" s="17">
        <v>36.1</v>
      </c>
      <c r="L104" s="17">
        <v>39</v>
      </c>
      <c r="M104" s="15">
        <v>42.3</v>
      </c>
    </row>
    <row r="105" spans="1:13" ht="12.75">
      <c r="A105" s="263" t="s">
        <v>484</v>
      </c>
      <c r="B105" s="18"/>
      <c r="C105" s="18"/>
      <c r="D105" s="18"/>
      <c r="E105" s="18"/>
      <c r="F105" s="18"/>
      <c r="G105" s="18"/>
      <c r="H105" s="17">
        <v>43</v>
      </c>
      <c r="I105" s="17">
        <v>32.8</v>
      </c>
      <c r="J105" s="17">
        <v>30.9</v>
      </c>
      <c r="K105" s="17">
        <v>39.2</v>
      </c>
      <c r="L105" s="17">
        <v>31.9</v>
      </c>
      <c r="M105" s="15">
        <v>17.2</v>
      </c>
    </row>
    <row r="106" spans="1:13" ht="12.75">
      <c r="A106" s="23" t="s">
        <v>33</v>
      </c>
      <c r="B106" s="34">
        <v>13963</v>
      </c>
      <c r="C106" s="34">
        <v>8621</v>
      </c>
      <c r="D106" s="34">
        <v>9122</v>
      </c>
      <c r="E106" s="34">
        <v>7006</v>
      </c>
      <c r="F106" s="34">
        <v>6193</v>
      </c>
      <c r="G106" s="34">
        <v>6193</v>
      </c>
      <c r="H106" s="2">
        <v>6188</v>
      </c>
      <c r="I106" s="2">
        <v>6188</v>
      </c>
      <c r="J106" s="2">
        <v>6188</v>
      </c>
      <c r="K106" s="2">
        <v>6175.3</v>
      </c>
      <c r="L106" s="2">
        <v>6175.3</v>
      </c>
      <c r="M106" s="2">
        <v>6175.3</v>
      </c>
    </row>
    <row r="107" spans="1:13" ht="12.75">
      <c r="A107" s="23" t="s">
        <v>34</v>
      </c>
      <c r="B107" s="23"/>
      <c r="C107" s="23"/>
      <c r="D107" s="23"/>
      <c r="E107" s="23"/>
      <c r="F107" s="23"/>
      <c r="G107" s="23"/>
      <c r="H107" s="2"/>
      <c r="I107" s="2"/>
      <c r="J107" s="2"/>
      <c r="K107" s="2"/>
      <c r="L107" s="2"/>
      <c r="M107" s="2"/>
    </row>
    <row r="108" spans="1:13" ht="12.75">
      <c r="A108" t="s">
        <v>1</v>
      </c>
      <c r="H108">
        <f aca="true" t="shared" si="1" ref="H108:M108">100-H102</f>
        <v>97.1</v>
      </c>
      <c r="I108">
        <f t="shared" si="1"/>
        <v>95.2</v>
      </c>
      <c r="J108">
        <f t="shared" si="1"/>
        <v>98.1</v>
      </c>
      <c r="K108">
        <f t="shared" si="1"/>
        <v>97</v>
      </c>
      <c r="L108">
        <f t="shared" si="1"/>
        <v>96.7</v>
      </c>
      <c r="M108">
        <f t="shared" si="1"/>
        <v>93.7</v>
      </c>
    </row>
    <row r="109" spans="1:13" ht="13.5" thickBot="1">
      <c r="A109" s="2" t="s">
        <v>487</v>
      </c>
      <c r="B109" s="2"/>
      <c r="C109" s="2"/>
      <c r="D109" s="2"/>
      <c r="E109" s="2"/>
      <c r="F109" s="2"/>
      <c r="G109" s="2"/>
      <c r="H109" s="2"/>
      <c r="I109" s="2"/>
      <c r="J109" s="2"/>
      <c r="K109" s="2"/>
      <c r="L109" s="2"/>
      <c r="M109" s="2"/>
    </row>
    <row r="110" spans="1:13" ht="12.75">
      <c r="A110" s="514" t="s">
        <v>6</v>
      </c>
      <c r="B110" s="448" t="s">
        <v>14</v>
      </c>
      <c r="C110" s="471"/>
      <c r="D110" s="471"/>
      <c r="E110" s="471"/>
      <c r="F110" s="471"/>
      <c r="G110" s="471"/>
      <c r="H110" s="471"/>
      <c r="I110" s="471"/>
      <c r="J110" s="471"/>
      <c r="K110" s="471"/>
      <c r="L110" s="471"/>
      <c r="M110" s="472"/>
    </row>
    <row r="111" spans="1:13" ht="12.75">
      <c r="A111" s="515"/>
      <c r="B111" s="444" t="s">
        <v>15</v>
      </c>
      <c r="C111" s="475"/>
      <c r="D111" s="475"/>
      <c r="E111" s="475"/>
      <c r="F111" s="475"/>
      <c r="G111" s="475"/>
      <c r="H111" s="475"/>
      <c r="I111" s="475"/>
      <c r="J111" s="475"/>
      <c r="K111" s="475"/>
      <c r="L111" s="475"/>
      <c r="M111" s="476"/>
    </row>
    <row r="112" spans="1:13" ht="12.75">
      <c r="A112" s="515"/>
      <c r="B112" s="262">
        <v>1989</v>
      </c>
      <c r="C112" s="262">
        <v>1990</v>
      </c>
      <c r="D112" s="262">
        <v>1991</v>
      </c>
      <c r="E112" s="262">
        <v>1992</v>
      </c>
      <c r="F112" s="262">
        <v>1993</v>
      </c>
      <c r="G112" s="262">
        <v>1994</v>
      </c>
      <c r="H112" s="119">
        <v>1995</v>
      </c>
      <c r="I112" s="119">
        <v>1996</v>
      </c>
      <c r="J112" s="119">
        <v>1997</v>
      </c>
      <c r="K112" s="119">
        <v>1998</v>
      </c>
      <c r="L112" s="119">
        <v>1999</v>
      </c>
      <c r="M112" s="154">
        <v>2000</v>
      </c>
    </row>
    <row r="113" spans="1:13" ht="12.75">
      <c r="A113" s="263" t="s">
        <v>482</v>
      </c>
      <c r="B113" s="18"/>
      <c r="C113" s="18"/>
      <c r="D113" s="18"/>
      <c r="E113" s="18"/>
      <c r="F113" s="18"/>
      <c r="G113" s="18"/>
      <c r="H113" s="17">
        <v>0.3</v>
      </c>
      <c r="I113" s="17">
        <v>0</v>
      </c>
      <c r="J113" s="17">
        <v>0.8</v>
      </c>
      <c r="K113" s="17">
        <v>1.4</v>
      </c>
      <c r="L113" s="17">
        <v>0.3</v>
      </c>
      <c r="M113" s="15">
        <v>0.8</v>
      </c>
    </row>
    <row r="114" spans="1:13" ht="12.75">
      <c r="A114" s="263" t="s">
        <v>22</v>
      </c>
      <c r="B114" s="18"/>
      <c r="C114" s="18"/>
      <c r="D114" s="18"/>
      <c r="E114" s="18"/>
      <c r="F114" s="18"/>
      <c r="G114" s="18"/>
      <c r="H114" s="17">
        <v>6.3</v>
      </c>
      <c r="I114" s="17">
        <v>4.5</v>
      </c>
      <c r="J114" s="17">
        <v>6.4</v>
      </c>
      <c r="K114" s="17">
        <v>9.3</v>
      </c>
      <c r="L114" s="17">
        <v>12.4</v>
      </c>
      <c r="M114" s="15">
        <v>12.3</v>
      </c>
    </row>
    <row r="115" spans="1:13" ht="12.75">
      <c r="A115" s="263" t="s">
        <v>483</v>
      </c>
      <c r="B115" s="18"/>
      <c r="C115" s="18"/>
      <c r="D115" s="18"/>
      <c r="E115" s="18"/>
      <c r="F115" s="18"/>
      <c r="G115" s="18"/>
      <c r="H115" s="17">
        <v>24.6</v>
      </c>
      <c r="I115" s="17">
        <v>24.6</v>
      </c>
      <c r="J115" s="17">
        <v>28.1</v>
      </c>
      <c r="K115" s="17">
        <v>35.2</v>
      </c>
      <c r="L115" s="17">
        <v>30</v>
      </c>
      <c r="M115" s="15">
        <v>35.6</v>
      </c>
    </row>
    <row r="116" spans="1:13" ht="12.75">
      <c r="A116" s="263" t="s">
        <v>484</v>
      </c>
      <c r="B116" s="18"/>
      <c r="C116" s="18"/>
      <c r="D116" s="18"/>
      <c r="E116" s="18"/>
      <c r="F116" s="18"/>
      <c r="G116" s="18"/>
      <c r="H116" s="17">
        <v>68.8</v>
      </c>
      <c r="I116" s="17">
        <v>70.9</v>
      </c>
      <c r="J116" s="17">
        <v>64.7</v>
      </c>
      <c r="K116" s="17">
        <v>54.1</v>
      </c>
      <c r="L116" s="17">
        <v>57.3</v>
      </c>
      <c r="M116" s="15">
        <v>51.3</v>
      </c>
    </row>
    <row r="117" spans="1:13" ht="12.75">
      <c r="A117" s="23" t="s">
        <v>33</v>
      </c>
      <c r="B117" s="34">
        <v>13963</v>
      </c>
      <c r="C117" s="34">
        <v>8621</v>
      </c>
      <c r="D117" s="34">
        <v>9122</v>
      </c>
      <c r="E117" s="34">
        <v>7006</v>
      </c>
      <c r="F117" s="34">
        <v>6193</v>
      </c>
      <c r="G117" s="34">
        <v>6193</v>
      </c>
      <c r="H117" s="2">
        <v>6188</v>
      </c>
      <c r="I117" s="2">
        <v>6188</v>
      </c>
      <c r="J117" s="2">
        <v>6188</v>
      </c>
      <c r="K117" s="2">
        <v>6175.3</v>
      </c>
      <c r="L117" s="2">
        <v>6175.3</v>
      </c>
      <c r="M117" s="2">
        <v>6175.3</v>
      </c>
    </row>
    <row r="118" spans="1:13" ht="12.75">
      <c r="A118" s="23" t="s">
        <v>34</v>
      </c>
      <c r="B118" s="23"/>
      <c r="C118" s="23"/>
      <c r="D118" s="23"/>
      <c r="E118" s="23"/>
      <c r="F118" s="23"/>
      <c r="G118" s="23"/>
      <c r="H118" s="2"/>
      <c r="I118" s="2"/>
      <c r="J118" s="2"/>
      <c r="K118" s="2"/>
      <c r="L118" s="2"/>
      <c r="M118" s="2"/>
    </row>
    <row r="121" spans="1:13" ht="15">
      <c r="A121" s="1" t="s">
        <v>492</v>
      </c>
      <c r="B121" s="1"/>
      <c r="C121" s="1"/>
      <c r="D121" s="1"/>
      <c r="E121" s="1"/>
      <c r="F121" s="1"/>
      <c r="G121" s="1"/>
      <c r="H121" s="2"/>
      <c r="I121" s="2"/>
      <c r="J121" s="2"/>
      <c r="K121" s="2"/>
      <c r="L121" s="2"/>
      <c r="M121" s="2"/>
    </row>
    <row r="122" spans="1:13" ht="13.5" thickBot="1">
      <c r="A122" s="2" t="s">
        <v>486</v>
      </c>
      <c r="B122" s="2"/>
      <c r="C122" s="2"/>
      <c r="D122" s="2"/>
      <c r="E122" s="2"/>
      <c r="F122" s="2"/>
      <c r="G122" s="2"/>
      <c r="H122" s="2"/>
      <c r="I122" s="2"/>
      <c r="J122" s="2"/>
      <c r="K122" s="2"/>
      <c r="L122" s="2"/>
      <c r="M122" s="2"/>
    </row>
    <row r="123" spans="1:13" ht="12.75">
      <c r="A123" s="514" t="s">
        <v>6</v>
      </c>
      <c r="B123" s="448" t="s">
        <v>14</v>
      </c>
      <c r="C123" s="471"/>
      <c r="D123" s="471"/>
      <c r="E123" s="471"/>
      <c r="F123" s="471"/>
      <c r="G123" s="471"/>
      <c r="H123" s="471"/>
      <c r="I123" s="471"/>
      <c r="J123" s="471"/>
      <c r="K123" s="471"/>
      <c r="L123" s="471"/>
      <c r="M123" s="472"/>
    </row>
    <row r="124" spans="1:13" ht="12.75">
      <c r="A124" s="515"/>
      <c r="B124" s="444" t="s">
        <v>15</v>
      </c>
      <c r="C124" s="475"/>
      <c r="D124" s="475"/>
      <c r="E124" s="475"/>
      <c r="F124" s="475"/>
      <c r="G124" s="475"/>
      <c r="H124" s="475"/>
      <c r="I124" s="475"/>
      <c r="J124" s="475"/>
      <c r="K124" s="475"/>
      <c r="L124" s="475"/>
      <c r="M124" s="476"/>
    </row>
    <row r="125" spans="1:13" ht="12.75">
      <c r="A125" s="515"/>
      <c r="B125" s="262">
        <v>1989</v>
      </c>
      <c r="C125" s="262">
        <v>1990</v>
      </c>
      <c r="D125" s="262">
        <v>1991</v>
      </c>
      <c r="E125" s="262">
        <v>1992</v>
      </c>
      <c r="F125" s="262">
        <v>1993</v>
      </c>
      <c r="G125" s="262">
        <v>1994</v>
      </c>
      <c r="H125" s="119">
        <v>1995</v>
      </c>
      <c r="I125" s="119">
        <v>1996</v>
      </c>
      <c r="J125" s="119">
        <v>1997</v>
      </c>
      <c r="K125" s="119">
        <v>1998</v>
      </c>
      <c r="L125" s="119">
        <v>1999</v>
      </c>
      <c r="M125" s="154">
        <v>2000</v>
      </c>
    </row>
    <row r="126" spans="1:13" ht="12.75">
      <c r="A126" s="263" t="s">
        <v>482</v>
      </c>
      <c r="B126" s="18"/>
      <c r="C126" s="18"/>
      <c r="D126" s="18"/>
      <c r="E126" s="18"/>
      <c r="F126" s="18"/>
      <c r="G126" s="18"/>
      <c r="H126" s="223">
        <v>0</v>
      </c>
      <c r="I126" s="17">
        <v>0.1</v>
      </c>
      <c r="J126" s="17">
        <v>0</v>
      </c>
      <c r="K126" s="17">
        <v>0</v>
      </c>
      <c r="L126" s="17">
        <v>0</v>
      </c>
      <c r="M126" s="15">
        <v>0</v>
      </c>
    </row>
    <row r="127" spans="1:13" ht="12.75">
      <c r="A127" s="263" t="s">
        <v>22</v>
      </c>
      <c r="B127" s="18"/>
      <c r="C127" s="18"/>
      <c r="D127" s="18"/>
      <c r="E127" s="18"/>
      <c r="F127" s="18"/>
      <c r="G127" s="18"/>
      <c r="H127" s="223">
        <v>3.1</v>
      </c>
      <c r="I127" s="17">
        <v>2.6</v>
      </c>
      <c r="J127" s="17">
        <v>3.1</v>
      </c>
      <c r="K127" s="17">
        <v>2.4</v>
      </c>
      <c r="L127" s="17">
        <v>3.9</v>
      </c>
      <c r="M127" s="15">
        <v>4.3</v>
      </c>
    </row>
    <row r="128" spans="1:13" ht="12.75">
      <c r="A128" s="263" t="s">
        <v>483</v>
      </c>
      <c r="B128" s="18"/>
      <c r="C128" s="18"/>
      <c r="D128" s="18"/>
      <c r="E128" s="18"/>
      <c r="F128" s="18"/>
      <c r="G128" s="18"/>
      <c r="H128" s="223">
        <v>11.8</v>
      </c>
      <c r="I128" s="17">
        <v>13.4</v>
      </c>
      <c r="J128" s="17">
        <v>12.1</v>
      </c>
      <c r="K128" s="17">
        <v>26.6</v>
      </c>
      <c r="L128" s="17">
        <v>29.7</v>
      </c>
      <c r="M128" s="15">
        <v>34.6</v>
      </c>
    </row>
    <row r="129" spans="1:13" ht="12.75">
      <c r="A129" s="263" t="s">
        <v>484</v>
      </c>
      <c r="B129" s="18"/>
      <c r="C129" s="18"/>
      <c r="D129" s="18"/>
      <c r="E129" s="18"/>
      <c r="F129" s="18"/>
      <c r="G129" s="18"/>
      <c r="H129" s="223">
        <v>85.1</v>
      </c>
      <c r="I129" s="17">
        <v>83.9</v>
      </c>
      <c r="J129" s="17">
        <v>84.8</v>
      </c>
      <c r="K129" s="17">
        <v>71</v>
      </c>
      <c r="L129" s="17">
        <v>66.4</v>
      </c>
      <c r="M129" s="15">
        <v>61.1</v>
      </c>
    </row>
    <row r="130" spans="1:13" ht="12.75">
      <c r="A130" s="23" t="s">
        <v>33</v>
      </c>
      <c r="B130" s="34">
        <v>13963</v>
      </c>
      <c r="C130" s="34">
        <v>8621</v>
      </c>
      <c r="D130" s="34">
        <v>9122</v>
      </c>
      <c r="E130" s="34">
        <v>7006</v>
      </c>
      <c r="F130" s="34">
        <v>6193</v>
      </c>
      <c r="G130" s="34">
        <v>6193</v>
      </c>
      <c r="H130" s="2">
        <v>6188</v>
      </c>
      <c r="I130" s="2">
        <v>6188</v>
      </c>
      <c r="J130" s="2">
        <v>6188</v>
      </c>
      <c r="K130" s="2">
        <v>6175.3</v>
      </c>
      <c r="L130" s="2">
        <v>6175.3</v>
      </c>
      <c r="M130" s="2">
        <v>6175.3</v>
      </c>
    </row>
    <row r="131" spans="1:13" ht="12.75">
      <c r="A131" s="23" t="s">
        <v>34</v>
      </c>
      <c r="B131" s="23"/>
      <c r="C131" s="23"/>
      <c r="D131" s="23"/>
      <c r="E131" s="23"/>
      <c r="F131" s="23"/>
      <c r="G131" s="23"/>
      <c r="H131" s="2"/>
      <c r="I131" s="2"/>
      <c r="J131" s="2"/>
      <c r="K131" s="2"/>
      <c r="L131" s="2"/>
      <c r="M131" s="2"/>
    </row>
    <row r="132" spans="1:13" ht="12.75">
      <c r="A132" t="s">
        <v>1</v>
      </c>
      <c r="H132" s="149">
        <f aca="true" t="shared" si="2" ref="H132:M132">100-H126</f>
        <v>100</v>
      </c>
      <c r="I132" s="149">
        <f t="shared" si="2"/>
        <v>99.9</v>
      </c>
      <c r="J132" s="149">
        <f t="shared" si="2"/>
        <v>100</v>
      </c>
      <c r="K132" s="149">
        <f t="shared" si="2"/>
        <v>100</v>
      </c>
      <c r="L132" s="149">
        <f t="shared" si="2"/>
        <v>100</v>
      </c>
      <c r="M132" s="149">
        <f t="shared" si="2"/>
        <v>100</v>
      </c>
    </row>
    <row r="133" spans="1:13" ht="13.5" thickBot="1">
      <c r="A133" s="2" t="s">
        <v>487</v>
      </c>
      <c r="B133" s="2"/>
      <c r="C133" s="2"/>
      <c r="D133" s="2"/>
      <c r="E133" s="2"/>
      <c r="F133" s="2"/>
      <c r="G133" s="2"/>
      <c r="H133" s="2"/>
      <c r="I133" s="2"/>
      <c r="J133" s="2"/>
      <c r="K133" s="2"/>
      <c r="L133" s="2"/>
      <c r="M133" s="2"/>
    </row>
    <row r="134" spans="1:13" ht="12.75">
      <c r="A134" s="514" t="s">
        <v>6</v>
      </c>
      <c r="B134" s="448" t="s">
        <v>14</v>
      </c>
      <c r="C134" s="471"/>
      <c r="D134" s="471"/>
      <c r="E134" s="471"/>
      <c r="F134" s="471"/>
      <c r="G134" s="471"/>
      <c r="H134" s="471"/>
      <c r="I134" s="471"/>
      <c r="J134" s="471"/>
      <c r="K134" s="471"/>
      <c r="L134" s="471"/>
      <c r="M134" s="472"/>
    </row>
    <row r="135" spans="1:13" ht="12.75">
      <c r="A135" s="515"/>
      <c r="B135" s="444" t="s">
        <v>15</v>
      </c>
      <c r="C135" s="475"/>
      <c r="D135" s="475"/>
      <c r="E135" s="475"/>
      <c r="F135" s="475"/>
      <c r="G135" s="475"/>
      <c r="H135" s="475"/>
      <c r="I135" s="475"/>
      <c r="J135" s="475"/>
      <c r="K135" s="475"/>
      <c r="L135" s="475"/>
      <c r="M135" s="476"/>
    </row>
    <row r="136" spans="1:13" ht="12.75">
      <c r="A136" s="515"/>
      <c r="B136" s="262">
        <v>1989</v>
      </c>
      <c r="C136" s="262">
        <v>1990</v>
      </c>
      <c r="D136" s="262">
        <v>1991</v>
      </c>
      <c r="E136" s="262">
        <v>1992</v>
      </c>
      <c r="F136" s="262">
        <v>1993</v>
      </c>
      <c r="G136" s="262">
        <v>1994</v>
      </c>
      <c r="H136" s="119">
        <v>1995</v>
      </c>
      <c r="I136" s="119">
        <v>1996</v>
      </c>
      <c r="J136" s="119">
        <v>1997</v>
      </c>
      <c r="K136" s="119">
        <v>1998</v>
      </c>
      <c r="L136" s="119">
        <v>1999</v>
      </c>
      <c r="M136" s="154">
        <v>2000</v>
      </c>
    </row>
    <row r="137" spans="1:13" ht="12.75">
      <c r="A137" s="263" t="s">
        <v>482</v>
      </c>
      <c r="B137" s="18"/>
      <c r="C137" s="18"/>
      <c r="D137" s="18"/>
      <c r="E137" s="18"/>
      <c r="F137" s="18"/>
      <c r="G137" s="18"/>
      <c r="H137" s="223">
        <v>0</v>
      </c>
      <c r="I137" s="17">
        <v>0.1</v>
      </c>
      <c r="J137" s="17">
        <v>0.1</v>
      </c>
      <c r="K137" s="17">
        <v>0</v>
      </c>
      <c r="L137" s="17">
        <v>0</v>
      </c>
      <c r="M137" s="15">
        <v>0</v>
      </c>
    </row>
    <row r="138" spans="1:13" ht="12.75">
      <c r="A138" s="263" t="s">
        <v>22</v>
      </c>
      <c r="B138" s="18"/>
      <c r="C138" s="18"/>
      <c r="D138" s="18"/>
      <c r="E138" s="18"/>
      <c r="F138" s="18"/>
      <c r="G138" s="18"/>
      <c r="H138" s="223">
        <v>3.4</v>
      </c>
      <c r="I138" s="17">
        <v>2.6</v>
      </c>
      <c r="J138" s="17">
        <v>3.8</v>
      </c>
      <c r="K138" s="17">
        <v>2.7</v>
      </c>
      <c r="L138" s="17">
        <v>3</v>
      </c>
      <c r="M138" s="15">
        <v>4.3</v>
      </c>
    </row>
    <row r="139" spans="1:13" ht="12.75">
      <c r="A139" s="263" t="s">
        <v>483</v>
      </c>
      <c r="B139" s="18"/>
      <c r="C139" s="18"/>
      <c r="D139" s="18"/>
      <c r="E139" s="18"/>
      <c r="F139" s="18"/>
      <c r="G139" s="18"/>
      <c r="H139" s="223">
        <v>13.6</v>
      </c>
      <c r="I139" s="17">
        <v>20.5</v>
      </c>
      <c r="J139" s="17">
        <v>19.7</v>
      </c>
      <c r="K139" s="17">
        <v>29.8</v>
      </c>
      <c r="L139" s="17">
        <v>29</v>
      </c>
      <c r="M139" s="15">
        <v>32.1</v>
      </c>
    </row>
    <row r="140" spans="1:13" ht="12.75">
      <c r="A140" s="263" t="s">
        <v>484</v>
      </c>
      <c r="B140" s="18"/>
      <c r="C140" s="18"/>
      <c r="D140" s="18"/>
      <c r="E140" s="18"/>
      <c r="F140" s="18"/>
      <c r="G140" s="18"/>
      <c r="H140" s="223">
        <v>83</v>
      </c>
      <c r="I140" s="17">
        <v>76.8</v>
      </c>
      <c r="J140" s="17">
        <v>76.4</v>
      </c>
      <c r="K140" s="17">
        <v>67.5</v>
      </c>
      <c r="L140" s="17">
        <v>68</v>
      </c>
      <c r="M140" s="15">
        <v>63.6</v>
      </c>
    </row>
    <row r="141" spans="1:13" ht="12.75">
      <c r="A141" s="23" t="s">
        <v>33</v>
      </c>
      <c r="B141" s="34">
        <v>13963</v>
      </c>
      <c r="C141" s="34">
        <v>8621</v>
      </c>
      <c r="D141" s="34">
        <v>9122</v>
      </c>
      <c r="E141" s="34">
        <v>7006</v>
      </c>
      <c r="F141" s="34">
        <v>6193</v>
      </c>
      <c r="G141" s="34">
        <v>6193</v>
      </c>
      <c r="H141" s="2">
        <v>6188</v>
      </c>
      <c r="I141" s="2">
        <v>6188</v>
      </c>
      <c r="J141" s="2">
        <v>6188</v>
      </c>
      <c r="K141" s="2">
        <v>6175.3</v>
      </c>
      <c r="L141" s="2">
        <v>6175.3</v>
      </c>
      <c r="M141" s="2">
        <v>6175.3</v>
      </c>
    </row>
    <row r="142" spans="1:13" ht="12.75">
      <c r="A142" s="23" t="s">
        <v>34</v>
      </c>
      <c r="B142" s="23"/>
      <c r="C142" s="23"/>
      <c r="D142" s="23"/>
      <c r="E142" s="23"/>
      <c r="F142" s="23"/>
      <c r="G142" s="23"/>
      <c r="H142" s="2"/>
      <c r="I142" s="2"/>
      <c r="J142" s="2"/>
      <c r="K142" s="2"/>
      <c r="L142" s="2"/>
      <c r="M142" s="2"/>
    </row>
    <row r="145" spans="1:13" ht="15">
      <c r="A145" s="1" t="s">
        <v>493</v>
      </c>
      <c r="B145" s="1"/>
      <c r="C145" s="1"/>
      <c r="D145" s="1"/>
      <c r="E145" s="1"/>
      <c r="F145" s="1"/>
      <c r="G145" s="1"/>
      <c r="H145" s="2"/>
      <c r="I145" s="2"/>
      <c r="J145" s="2"/>
      <c r="K145" s="2"/>
      <c r="L145" s="2"/>
      <c r="M145" s="2"/>
    </row>
    <row r="146" spans="1:13" ht="13.5" thickBot="1">
      <c r="A146" s="2" t="s">
        <v>486</v>
      </c>
      <c r="B146" s="2"/>
      <c r="C146" s="2"/>
      <c r="D146" s="2"/>
      <c r="E146" s="2"/>
      <c r="F146" s="2"/>
      <c r="G146" s="2"/>
      <c r="H146" s="2"/>
      <c r="I146" s="2"/>
      <c r="J146" s="2"/>
      <c r="K146" s="2"/>
      <c r="L146" s="2"/>
      <c r="M146" s="2"/>
    </row>
    <row r="147" spans="1:13" ht="12.75">
      <c r="A147" s="514" t="s">
        <v>6</v>
      </c>
      <c r="B147" s="448" t="s">
        <v>14</v>
      </c>
      <c r="C147" s="471"/>
      <c r="D147" s="471"/>
      <c r="E147" s="471"/>
      <c r="F147" s="471"/>
      <c r="G147" s="471"/>
      <c r="H147" s="471"/>
      <c r="I147" s="471"/>
      <c r="J147" s="471"/>
      <c r="K147" s="471"/>
      <c r="L147" s="471"/>
      <c r="M147" s="472"/>
    </row>
    <row r="148" spans="1:13" ht="12.75">
      <c r="A148" s="515"/>
      <c r="B148" s="444" t="s">
        <v>15</v>
      </c>
      <c r="C148" s="475"/>
      <c r="D148" s="475"/>
      <c r="E148" s="475"/>
      <c r="F148" s="475"/>
      <c r="G148" s="475"/>
      <c r="H148" s="475"/>
      <c r="I148" s="475"/>
      <c r="J148" s="475"/>
      <c r="K148" s="475"/>
      <c r="L148" s="475"/>
      <c r="M148" s="476"/>
    </row>
    <row r="149" spans="1:13" ht="12.75">
      <c r="A149" s="515"/>
      <c r="B149" s="262">
        <v>1989</v>
      </c>
      <c r="C149" s="262">
        <v>1990</v>
      </c>
      <c r="D149" s="262">
        <v>1991</v>
      </c>
      <c r="E149" s="262">
        <v>1992</v>
      </c>
      <c r="F149" s="262">
        <v>1993</v>
      </c>
      <c r="G149" s="262">
        <v>1994</v>
      </c>
      <c r="H149" s="119">
        <v>1995</v>
      </c>
      <c r="I149" s="119">
        <v>1996</v>
      </c>
      <c r="J149" s="119">
        <v>1997</v>
      </c>
      <c r="K149" s="119">
        <v>1998</v>
      </c>
      <c r="L149" s="119">
        <v>1999</v>
      </c>
      <c r="M149" s="154">
        <v>2000</v>
      </c>
    </row>
    <row r="150" spans="1:13" ht="12.75">
      <c r="A150" s="263" t="s">
        <v>482</v>
      </c>
      <c r="B150" s="18"/>
      <c r="C150" s="18"/>
      <c r="D150" s="18"/>
      <c r="E150" s="18"/>
      <c r="F150" s="18"/>
      <c r="G150" s="18"/>
      <c r="H150" s="223">
        <v>0</v>
      </c>
      <c r="I150" s="17">
        <v>0</v>
      </c>
      <c r="J150" s="17">
        <v>0</v>
      </c>
      <c r="K150" s="17">
        <v>0</v>
      </c>
      <c r="L150" s="17">
        <v>0</v>
      </c>
      <c r="M150" s="15">
        <v>0</v>
      </c>
    </row>
    <row r="151" spans="1:13" ht="12.75">
      <c r="A151" s="263" t="s">
        <v>22</v>
      </c>
      <c r="B151" s="18"/>
      <c r="C151" s="18"/>
      <c r="D151" s="18"/>
      <c r="E151" s="18"/>
      <c r="F151" s="18"/>
      <c r="G151" s="18"/>
      <c r="H151" s="223">
        <v>1.2</v>
      </c>
      <c r="I151" s="17">
        <v>0.8</v>
      </c>
      <c r="J151" s="17">
        <v>0.7</v>
      </c>
      <c r="K151" s="17">
        <v>0.3</v>
      </c>
      <c r="L151" s="17">
        <v>1.2</v>
      </c>
      <c r="M151" s="15">
        <v>1.8</v>
      </c>
    </row>
    <row r="152" spans="1:13" ht="12.75">
      <c r="A152" s="263" t="s">
        <v>483</v>
      </c>
      <c r="B152" s="18"/>
      <c r="C152" s="18"/>
      <c r="D152" s="18"/>
      <c r="E152" s="18"/>
      <c r="F152" s="18"/>
      <c r="G152" s="18"/>
      <c r="H152" s="223">
        <v>11.5</v>
      </c>
      <c r="I152" s="17">
        <v>13.8</v>
      </c>
      <c r="J152" s="17">
        <v>10.7</v>
      </c>
      <c r="K152" s="17">
        <v>21.3</v>
      </c>
      <c r="L152" s="17">
        <v>24.8</v>
      </c>
      <c r="M152" s="15">
        <v>33.9</v>
      </c>
    </row>
    <row r="153" spans="1:13" ht="12.75">
      <c r="A153" s="263" t="s">
        <v>484</v>
      </c>
      <c r="B153" s="18"/>
      <c r="C153" s="18"/>
      <c r="D153" s="18"/>
      <c r="E153" s="18"/>
      <c r="F153" s="18"/>
      <c r="G153" s="18"/>
      <c r="H153" s="223">
        <v>87.3</v>
      </c>
      <c r="I153" s="17">
        <v>85.4</v>
      </c>
      <c r="J153" s="17">
        <v>88.6</v>
      </c>
      <c r="K153" s="17">
        <v>78.4</v>
      </c>
      <c r="L153" s="17">
        <v>74</v>
      </c>
      <c r="M153" s="15">
        <v>64.3</v>
      </c>
    </row>
    <row r="154" spans="1:13" ht="12.75">
      <c r="A154" s="23" t="s">
        <v>33</v>
      </c>
      <c r="B154" s="34">
        <v>13963</v>
      </c>
      <c r="C154" s="34">
        <v>8621</v>
      </c>
      <c r="D154" s="34">
        <v>9122</v>
      </c>
      <c r="E154" s="34">
        <v>7006</v>
      </c>
      <c r="F154" s="34">
        <v>6193</v>
      </c>
      <c r="G154" s="34">
        <v>6193</v>
      </c>
      <c r="H154" s="2">
        <v>6188</v>
      </c>
      <c r="I154" s="2">
        <v>6188</v>
      </c>
      <c r="J154" s="2">
        <v>6188</v>
      </c>
      <c r="K154" s="2">
        <v>6175.3</v>
      </c>
      <c r="L154" s="2">
        <v>6175.3</v>
      </c>
      <c r="M154" s="2">
        <v>6175.3</v>
      </c>
    </row>
    <row r="155" spans="1:13" ht="12.75">
      <c r="A155" s="23" t="s">
        <v>34</v>
      </c>
      <c r="B155" s="23"/>
      <c r="C155" s="23"/>
      <c r="D155" s="23"/>
      <c r="E155" s="23"/>
      <c r="F155" s="23"/>
      <c r="G155" s="23"/>
      <c r="H155" s="2"/>
      <c r="I155" s="2"/>
      <c r="J155" s="2"/>
      <c r="K155" s="2"/>
      <c r="L155" s="2"/>
      <c r="M155" s="2"/>
    </row>
    <row r="157" spans="1:13" ht="13.5" thickBot="1">
      <c r="A157" s="2" t="s">
        <v>487</v>
      </c>
      <c r="B157" s="2"/>
      <c r="C157" s="2"/>
      <c r="D157" s="2"/>
      <c r="E157" s="2"/>
      <c r="F157" s="2"/>
      <c r="G157" s="2"/>
      <c r="H157" s="2"/>
      <c r="I157" s="2"/>
      <c r="J157" s="2"/>
      <c r="K157" s="2"/>
      <c r="L157" s="2"/>
      <c r="M157" s="2"/>
    </row>
    <row r="158" spans="1:13" ht="12.75">
      <c r="A158" s="514" t="s">
        <v>6</v>
      </c>
      <c r="B158" s="448" t="s">
        <v>14</v>
      </c>
      <c r="C158" s="471"/>
      <c r="D158" s="471"/>
      <c r="E158" s="471"/>
      <c r="F158" s="471"/>
      <c r="G158" s="471"/>
      <c r="H158" s="471"/>
      <c r="I158" s="471"/>
      <c r="J158" s="471"/>
      <c r="K158" s="471"/>
      <c r="L158" s="471"/>
      <c r="M158" s="472"/>
    </row>
    <row r="159" spans="1:13" ht="12.75">
      <c r="A159" s="515"/>
      <c r="B159" s="444" t="s">
        <v>15</v>
      </c>
      <c r="C159" s="475"/>
      <c r="D159" s="475"/>
      <c r="E159" s="475"/>
      <c r="F159" s="475"/>
      <c r="G159" s="475"/>
      <c r="H159" s="475"/>
      <c r="I159" s="475"/>
      <c r="J159" s="475"/>
      <c r="K159" s="475"/>
      <c r="L159" s="475"/>
      <c r="M159" s="476"/>
    </row>
    <row r="160" spans="1:13" ht="12.75">
      <c r="A160" s="515"/>
      <c r="B160" s="262">
        <v>1989</v>
      </c>
      <c r="C160" s="262">
        <v>1990</v>
      </c>
      <c r="D160" s="262">
        <v>1991</v>
      </c>
      <c r="E160" s="262">
        <v>1992</v>
      </c>
      <c r="F160" s="262">
        <v>1993</v>
      </c>
      <c r="G160" s="262">
        <v>1994</v>
      </c>
      <c r="H160" s="119">
        <v>1995</v>
      </c>
      <c r="I160" s="119">
        <v>1996</v>
      </c>
      <c r="J160" s="119">
        <v>1997</v>
      </c>
      <c r="K160" s="119">
        <v>1998</v>
      </c>
      <c r="L160" s="119">
        <v>1999</v>
      </c>
      <c r="M160" s="154">
        <v>2000</v>
      </c>
    </row>
    <row r="161" spans="1:13" ht="12.75">
      <c r="A161" s="263" t="s">
        <v>482</v>
      </c>
      <c r="B161" s="18"/>
      <c r="C161" s="18"/>
      <c r="D161" s="18"/>
      <c r="E161" s="18"/>
      <c r="F161" s="18"/>
      <c r="G161" s="18"/>
      <c r="H161" s="223">
        <v>0</v>
      </c>
      <c r="I161" s="17">
        <v>0</v>
      </c>
      <c r="J161" s="17">
        <v>0</v>
      </c>
      <c r="K161" s="17">
        <v>0</v>
      </c>
      <c r="L161" s="17">
        <v>0</v>
      </c>
      <c r="M161" s="15">
        <v>0</v>
      </c>
    </row>
    <row r="162" spans="1:13" ht="12.75">
      <c r="A162" s="263" t="s">
        <v>22</v>
      </c>
      <c r="B162" s="18"/>
      <c r="C162" s="18"/>
      <c r="D162" s="18"/>
      <c r="E162" s="18"/>
      <c r="F162" s="18"/>
      <c r="G162" s="18"/>
      <c r="H162" s="223">
        <v>0.2</v>
      </c>
      <c r="I162" s="17">
        <v>0</v>
      </c>
      <c r="J162" s="17">
        <v>0.2</v>
      </c>
      <c r="K162" s="17">
        <v>0</v>
      </c>
      <c r="L162" s="17">
        <v>0.4</v>
      </c>
      <c r="M162" s="15">
        <v>1.1</v>
      </c>
    </row>
    <row r="163" spans="1:13" ht="12.75">
      <c r="A163" s="263" t="s">
        <v>483</v>
      </c>
      <c r="B163" s="18"/>
      <c r="C163" s="18"/>
      <c r="D163" s="18"/>
      <c r="E163" s="18"/>
      <c r="F163" s="18"/>
      <c r="G163" s="18"/>
      <c r="H163" s="223">
        <v>10.3</v>
      </c>
      <c r="I163" s="17">
        <v>13</v>
      </c>
      <c r="J163" s="17">
        <v>13.4</v>
      </c>
      <c r="K163" s="17">
        <v>21.4</v>
      </c>
      <c r="L163" s="17">
        <v>19.7</v>
      </c>
      <c r="M163" s="15">
        <v>22.8</v>
      </c>
    </row>
    <row r="164" spans="1:13" ht="12.75">
      <c r="A164" s="263" t="s">
        <v>484</v>
      </c>
      <c r="B164" s="18"/>
      <c r="C164" s="18"/>
      <c r="D164" s="18"/>
      <c r="E164" s="18"/>
      <c r="F164" s="18"/>
      <c r="G164" s="18"/>
      <c r="H164" s="223">
        <v>89.5</v>
      </c>
      <c r="I164" s="17">
        <v>87</v>
      </c>
      <c r="J164" s="17">
        <v>86.4</v>
      </c>
      <c r="K164" s="17">
        <v>78.6</v>
      </c>
      <c r="L164" s="17">
        <v>79.9</v>
      </c>
      <c r="M164" s="15">
        <v>76.1</v>
      </c>
    </row>
    <row r="165" spans="1:13" ht="12.75">
      <c r="A165" s="23" t="s">
        <v>33</v>
      </c>
      <c r="B165" s="34">
        <v>13963</v>
      </c>
      <c r="C165" s="34">
        <v>8621</v>
      </c>
      <c r="D165" s="34">
        <v>9122</v>
      </c>
      <c r="E165" s="34">
        <v>7006</v>
      </c>
      <c r="F165" s="34">
        <v>6193</v>
      </c>
      <c r="G165" s="34">
        <v>6193</v>
      </c>
      <c r="H165" s="2">
        <v>6188</v>
      </c>
      <c r="I165" s="2">
        <v>6188</v>
      </c>
      <c r="J165" s="2">
        <v>6188</v>
      </c>
      <c r="K165" s="2">
        <v>6175.3</v>
      </c>
      <c r="L165" s="2">
        <v>6175.3</v>
      </c>
      <c r="M165" s="2">
        <v>6175.3</v>
      </c>
    </row>
    <row r="166" spans="1:13" ht="12.75">
      <c r="A166" s="23" t="s">
        <v>34</v>
      </c>
      <c r="B166" s="23"/>
      <c r="C166" s="23"/>
      <c r="D166" s="23"/>
      <c r="E166" s="23"/>
      <c r="F166" s="23"/>
      <c r="G166" s="23"/>
      <c r="H166" s="2"/>
      <c r="I166" s="2"/>
      <c r="J166" s="2"/>
      <c r="K166" s="2"/>
      <c r="L166" s="2"/>
      <c r="M166" s="2"/>
    </row>
    <row r="170" spans="1:13" ht="15">
      <c r="A170" s="1" t="s">
        <v>494</v>
      </c>
      <c r="B170" s="1"/>
      <c r="C170" s="1"/>
      <c r="D170" s="1"/>
      <c r="E170" s="1"/>
      <c r="F170" s="1"/>
      <c r="G170" s="1"/>
      <c r="H170" s="2"/>
      <c r="I170" s="2"/>
      <c r="J170" s="2"/>
      <c r="K170" s="2"/>
      <c r="L170" s="2"/>
      <c r="M170" s="2"/>
    </row>
    <row r="171" spans="1:13" ht="13.5" thickBot="1">
      <c r="A171" s="2" t="s">
        <v>486</v>
      </c>
      <c r="B171" s="2"/>
      <c r="C171" s="2"/>
      <c r="D171" s="2"/>
      <c r="E171" s="2"/>
      <c r="F171" s="2"/>
      <c r="G171" s="2"/>
      <c r="H171" s="2"/>
      <c r="I171" s="2"/>
      <c r="J171" s="2"/>
      <c r="K171" s="2"/>
      <c r="L171" s="2"/>
      <c r="M171" s="2"/>
    </row>
    <row r="172" spans="1:13" ht="12.75">
      <c r="A172" s="517" t="s">
        <v>6</v>
      </c>
      <c r="B172" s="448" t="s">
        <v>14</v>
      </c>
      <c r="C172" s="447"/>
      <c r="D172" s="447"/>
      <c r="E172" s="447"/>
      <c r="F172" s="447"/>
      <c r="G172" s="447"/>
      <c r="H172" s="447"/>
      <c r="I172" s="447"/>
      <c r="J172" s="447"/>
      <c r="K172" s="447"/>
      <c r="L172" s="447"/>
      <c r="M172" s="520"/>
    </row>
    <row r="173" spans="1:13" ht="12.75">
      <c r="A173" s="518"/>
      <c r="B173" s="444" t="s">
        <v>15</v>
      </c>
      <c r="C173" s="474"/>
      <c r="D173" s="474"/>
      <c r="E173" s="474"/>
      <c r="F173" s="474"/>
      <c r="G173" s="474"/>
      <c r="H173" s="474"/>
      <c r="I173" s="474"/>
      <c r="J173" s="474"/>
      <c r="K173" s="474"/>
      <c r="L173" s="474"/>
      <c r="M173" s="516"/>
    </row>
    <row r="174" spans="1:13" ht="12.75">
      <c r="A174" s="519"/>
      <c r="B174" s="262">
        <v>1989</v>
      </c>
      <c r="C174" s="262">
        <v>1990</v>
      </c>
      <c r="D174" s="262">
        <v>1991</v>
      </c>
      <c r="E174" s="262">
        <v>1992</v>
      </c>
      <c r="F174" s="262">
        <v>1993</v>
      </c>
      <c r="G174" s="262">
        <v>1994</v>
      </c>
      <c r="H174" s="119">
        <v>1995</v>
      </c>
      <c r="I174" s="119">
        <v>1996</v>
      </c>
      <c r="J174" s="119">
        <v>1997</v>
      </c>
      <c r="K174" s="119">
        <v>1998</v>
      </c>
      <c r="L174" s="119">
        <v>1999</v>
      </c>
      <c r="M174" s="154">
        <v>2000</v>
      </c>
    </row>
    <row r="175" spans="1:13" ht="12.75">
      <c r="A175" s="263" t="s">
        <v>482</v>
      </c>
      <c r="B175" s="18"/>
      <c r="C175" s="18"/>
      <c r="D175" s="18"/>
      <c r="E175" s="18"/>
      <c r="F175" s="18"/>
      <c r="G175" s="18"/>
      <c r="H175" s="223">
        <v>22.4</v>
      </c>
      <c r="I175" s="17">
        <v>26</v>
      </c>
      <c r="J175" s="17">
        <v>20.6</v>
      </c>
      <c r="K175" s="17">
        <v>25.8</v>
      </c>
      <c r="L175" s="17">
        <v>21.9</v>
      </c>
      <c r="M175" s="15">
        <v>32.1</v>
      </c>
    </row>
    <row r="176" spans="1:13" ht="12.75">
      <c r="A176" s="263" t="s">
        <v>22</v>
      </c>
      <c r="B176" s="18"/>
      <c r="C176" s="18"/>
      <c r="D176" s="18"/>
      <c r="E176" s="18"/>
      <c r="F176" s="18"/>
      <c r="G176" s="18"/>
      <c r="H176" s="223">
        <v>41</v>
      </c>
      <c r="I176" s="17">
        <v>51.2</v>
      </c>
      <c r="J176" s="17">
        <v>48.4</v>
      </c>
      <c r="K176" s="17">
        <v>36.5</v>
      </c>
      <c r="L176" s="17">
        <v>44.9</v>
      </c>
      <c r="M176" s="15">
        <v>46.5</v>
      </c>
    </row>
    <row r="177" spans="1:13" ht="12.75">
      <c r="A177" s="263" t="s">
        <v>483</v>
      </c>
      <c r="B177" s="18"/>
      <c r="C177" s="18"/>
      <c r="D177" s="18"/>
      <c r="E177" s="18"/>
      <c r="F177" s="18"/>
      <c r="G177" s="18"/>
      <c r="H177" s="223">
        <v>24</v>
      </c>
      <c r="I177" s="17">
        <v>11.7</v>
      </c>
      <c r="J177" s="17">
        <v>19</v>
      </c>
      <c r="K177" s="17">
        <v>23.5</v>
      </c>
      <c r="L177" s="17">
        <v>20.8</v>
      </c>
      <c r="M177" s="15">
        <v>13.3</v>
      </c>
    </row>
    <row r="178" spans="1:13" ht="12.75">
      <c r="A178" s="263" t="s">
        <v>484</v>
      </c>
      <c r="B178" s="18"/>
      <c r="C178" s="18"/>
      <c r="D178" s="18"/>
      <c r="E178" s="18"/>
      <c r="F178" s="18"/>
      <c r="G178" s="18"/>
      <c r="H178" s="223">
        <v>12.6</v>
      </c>
      <c r="I178" s="17">
        <v>11.1</v>
      </c>
      <c r="J178" s="17">
        <v>12</v>
      </c>
      <c r="K178" s="17">
        <v>14.2</v>
      </c>
      <c r="L178" s="17">
        <v>12.4</v>
      </c>
      <c r="M178" s="15">
        <v>8.1</v>
      </c>
    </row>
    <row r="179" spans="1:13" ht="12.75">
      <c r="A179" s="23" t="s">
        <v>33</v>
      </c>
      <c r="B179" s="34">
        <v>13963</v>
      </c>
      <c r="C179" s="34">
        <v>8621</v>
      </c>
      <c r="D179" s="34">
        <v>9122</v>
      </c>
      <c r="E179" s="34">
        <v>7006</v>
      </c>
      <c r="F179" s="34">
        <v>6193</v>
      </c>
      <c r="G179" s="34">
        <v>6193</v>
      </c>
      <c r="H179" s="2">
        <v>6188</v>
      </c>
      <c r="I179" s="2">
        <v>6188</v>
      </c>
      <c r="J179" s="2">
        <v>6188</v>
      </c>
      <c r="K179" s="2">
        <v>6175.3</v>
      </c>
      <c r="L179" s="2">
        <v>6175.3</v>
      </c>
      <c r="M179" s="2">
        <v>6175.3</v>
      </c>
    </row>
    <row r="180" spans="1:13" ht="12.75">
      <c r="A180" s="23" t="s">
        <v>34</v>
      </c>
      <c r="B180" s="23"/>
      <c r="C180" s="23"/>
      <c r="D180" s="23"/>
      <c r="E180" s="23"/>
      <c r="F180" s="23"/>
      <c r="G180" s="23"/>
      <c r="H180" s="2"/>
      <c r="I180" s="2"/>
      <c r="J180" s="2"/>
      <c r="K180" s="2"/>
      <c r="L180" s="2"/>
      <c r="M180" s="2"/>
    </row>
    <row r="181" spans="1:13" ht="12.75">
      <c r="A181" t="s">
        <v>1</v>
      </c>
      <c r="H181" s="149">
        <f aca="true" t="shared" si="3" ref="H181:M181">100-H175</f>
        <v>77.6</v>
      </c>
      <c r="I181" s="149">
        <f t="shared" si="3"/>
        <v>74</v>
      </c>
      <c r="J181" s="149">
        <f t="shared" si="3"/>
        <v>79.4</v>
      </c>
      <c r="K181" s="149">
        <f t="shared" si="3"/>
        <v>74.2</v>
      </c>
      <c r="L181" s="149">
        <f t="shared" si="3"/>
        <v>78.1</v>
      </c>
      <c r="M181" s="149">
        <f t="shared" si="3"/>
        <v>67.9</v>
      </c>
    </row>
    <row r="182" spans="1:13" ht="13.5" thickBot="1">
      <c r="A182" s="2" t="s">
        <v>487</v>
      </c>
      <c r="B182" s="2"/>
      <c r="C182" s="2"/>
      <c r="D182" s="2"/>
      <c r="E182" s="2"/>
      <c r="F182" s="2"/>
      <c r="G182" s="2"/>
      <c r="H182" s="2"/>
      <c r="I182" s="2"/>
      <c r="J182" s="2"/>
      <c r="K182" s="2"/>
      <c r="L182" s="2"/>
      <c r="M182" s="2"/>
    </row>
    <row r="183" spans="1:13" ht="12.75">
      <c r="A183" s="514" t="s">
        <v>6</v>
      </c>
      <c r="B183" s="448" t="s">
        <v>14</v>
      </c>
      <c r="C183" s="471"/>
      <c r="D183" s="471"/>
      <c r="E183" s="471"/>
      <c r="F183" s="471"/>
      <c r="G183" s="471"/>
      <c r="H183" s="471"/>
      <c r="I183" s="471"/>
      <c r="J183" s="471"/>
      <c r="K183" s="471"/>
      <c r="L183" s="471"/>
      <c r="M183" s="472"/>
    </row>
    <row r="184" spans="1:13" ht="12.75">
      <c r="A184" s="515"/>
      <c r="B184" s="444" t="s">
        <v>15</v>
      </c>
      <c r="C184" s="475"/>
      <c r="D184" s="475"/>
      <c r="E184" s="475"/>
      <c r="F184" s="475"/>
      <c r="G184" s="475"/>
      <c r="H184" s="475"/>
      <c r="I184" s="475"/>
      <c r="J184" s="475"/>
      <c r="K184" s="475"/>
      <c r="L184" s="475"/>
      <c r="M184" s="476"/>
    </row>
    <row r="185" spans="1:13" ht="12.75">
      <c r="A185" s="515"/>
      <c r="B185" s="262">
        <v>1989</v>
      </c>
      <c r="C185" s="262">
        <v>1990</v>
      </c>
      <c r="D185" s="262">
        <v>1991</v>
      </c>
      <c r="E185" s="262">
        <v>1992</v>
      </c>
      <c r="F185" s="262">
        <v>1993</v>
      </c>
      <c r="G185" s="262">
        <v>1994</v>
      </c>
      <c r="H185" s="119">
        <v>1995</v>
      </c>
      <c r="I185" s="119">
        <v>1996</v>
      </c>
      <c r="J185" s="119">
        <v>1997</v>
      </c>
      <c r="K185" s="119">
        <v>1998</v>
      </c>
      <c r="L185" s="119">
        <v>1999</v>
      </c>
      <c r="M185" s="154">
        <v>2000</v>
      </c>
    </row>
    <row r="186" spans="1:13" ht="12.75">
      <c r="A186" s="263" t="s">
        <v>482</v>
      </c>
      <c r="B186" s="18"/>
      <c r="C186" s="18"/>
      <c r="D186" s="18"/>
      <c r="E186" s="18"/>
      <c r="F186" s="18"/>
      <c r="G186" s="18"/>
      <c r="H186" s="223">
        <v>2.3</v>
      </c>
      <c r="I186" s="17">
        <v>1</v>
      </c>
      <c r="J186" s="17">
        <v>1.2</v>
      </c>
      <c r="K186" s="17">
        <v>4.8</v>
      </c>
      <c r="L186" s="17">
        <v>3.4</v>
      </c>
      <c r="M186" s="15">
        <v>3</v>
      </c>
    </row>
    <row r="187" spans="1:13" ht="12.75">
      <c r="A187" s="263" t="s">
        <v>22</v>
      </c>
      <c r="B187" s="18"/>
      <c r="C187" s="18"/>
      <c r="D187" s="18"/>
      <c r="E187" s="18"/>
      <c r="F187" s="18"/>
      <c r="G187" s="18"/>
      <c r="H187" s="223">
        <v>26.3</v>
      </c>
      <c r="I187" s="17">
        <v>23.4</v>
      </c>
      <c r="J187" s="17">
        <v>27.1</v>
      </c>
      <c r="K187" s="17">
        <v>36.8</v>
      </c>
      <c r="L187" s="17">
        <v>40.5</v>
      </c>
      <c r="M187" s="15">
        <v>45.7</v>
      </c>
    </row>
    <row r="188" spans="1:13" ht="12.75">
      <c r="A188" s="263" t="s">
        <v>483</v>
      </c>
      <c r="B188" s="18"/>
      <c r="C188" s="18"/>
      <c r="D188" s="18"/>
      <c r="E188" s="18"/>
      <c r="F188" s="18"/>
      <c r="G188" s="18"/>
      <c r="H188" s="223">
        <v>41.7</v>
      </c>
      <c r="I188" s="17">
        <v>38.1</v>
      </c>
      <c r="J188" s="17">
        <v>36.5</v>
      </c>
      <c r="K188" s="17">
        <v>33.4</v>
      </c>
      <c r="L188" s="17">
        <v>28.6</v>
      </c>
      <c r="M188" s="15">
        <v>26.5</v>
      </c>
    </row>
    <row r="189" spans="1:13" ht="12.75">
      <c r="A189" s="263" t="s">
        <v>484</v>
      </c>
      <c r="B189" s="18"/>
      <c r="C189" s="18"/>
      <c r="D189" s="18"/>
      <c r="E189" s="18"/>
      <c r="F189" s="18"/>
      <c r="G189" s="18"/>
      <c r="H189" s="223">
        <v>29.7</v>
      </c>
      <c r="I189" s="17">
        <v>37.5</v>
      </c>
      <c r="J189" s="17">
        <v>35.2</v>
      </c>
      <c r="K189" s="17">
        <v>25</v>
      </c>
      <c r="L189" s="17">
        <v>27.5</v>
      </c>
      <c r="M189" s="15">
        <v>24.8</v>
      </c>
    </row>
    <row r="190" spans="1:13" ht="12.75">
      <c r="A190" s="23" t="s">
        <v>33</v>
      </c>
      <c r="B190" s="34">
        <v>13963</v>
      </c>
      <c r="C190" s="34">
        <v>8621</v>
      </c>
      <c r="D190" s="34">
        <v>9122</v>
      </c>
      <c r="E190" s="34">
        <v>7006</v>
      </c>
      <c r="F190" s="34">
        <v>6193</v>
      </c>
      <c r="G190" s="34">
        <v>6193</v>
      </c>
      <c r="H190" s="2">
        <v>6188</v>
      </c>
      <c r="I190" s="2">
        <v>6188</v>
      </c>
      <c r="J190" s="2">
        <v>6188</v>
      </c>
      <c r="K190" s="2">
        <v>6175.3</v>
      </c>
      <c r="L190" s="2">
        <v>6175.3</v>
      </c>
      <c r="M190" s="2">
        <v>6175.3</v>
      </c>
    </row>
    <row r="191" spans="1:13" ht="12.75">
      <c r="A191" s="23" t="s">
        <v>34</v>
      </c>
      <c r="B191" s="23"/>
      <c r="C191" s="23"/>
      <c r="D191" s="23"/>
      <c r="E191" s="23"/>
      <c r="F191" s="23"/>
      <c r="G191" s="23"/>
      <c r="H191" s="2"/>
      <c r="I191" s="2"/>
      <c r="J191" s="2"/>
      <c r="K191" s="2"/>
      <c r="L191" s="2"/>
      <c r="M191" s="2"/>
    </row>
    <row r="194" spans="1:13" ht="15">
      <c r="A194" s="1" t="s">
        <v>495</v>
      </c>
      <c r="B194" s="1"/>
      <c r="C194" s="1"/>
      <c r="D194" s="1"/>
      <c r="E194" s="1"/>
      <c r="F194" s="1"/>
      <c r="G194" s="1"/>
      <c r="H194" s="2"/>
      <c r="I194" s="2"/>
      <c r="J194" s="2"/>
      <c r="K194" s="2"/>
      <c r="L194" s="2"/>
      <c r="M194" s="2"/>
    </row>
    <row r="195" spans="1:13" ht="13.5" thickBot="1">
      <c r="A195" s="2"/>
      <c r="B195" s="2"/>
      <c r="C195" s="2"/>
      <c r="D195" s="2"/>
      <c r="E195" s="2"/>
      <c r="F195" s="2"/>
      <c r="G195" s="2"/>
      <c r="H195" s="2"/>
      <c r="I195" s="2"/>
      <c r="J195" s="2"/>
      <c r="K195" s="2"/>
      <c r="L195" s="2"/>
      <c r="M195" s="2"/>
    </row>
    <row r="196" spans="1:13" ht="12.75">
      <c r="A196" s="514" t="s">
        <v>6</v>
      </c>
      <c r="B196" s="448" t="s">
        <v>14</v>
      </c>
      <c r="C196" s="471"/>
      <c r="D196" s="471"/>
      <c r="E196" s="471"/>
      <c r="F196" s="471"/>
      <c r="G196" s="471"/>
      <c r="H196" s="471"/>
      <c r="I196" s="471"/>
      <c r="J196" s="471"/>
      <c r="K196" s="471"/>
      <c r="L196" s="471"/>
      <c r="M196" s="472"/>
    </row>
    <row r="197" spans="1:13" ht="12.75">
      <c r="A197" s="515"/>
      <c r="B197" s="444" t="s">
        <v>15</v>
      </c>
      <c r="C197" s="475"/>
      <c r="D197" s="475"/>
      <c r="E197" s="475"/>
      <c r="F197" s="475"/>
      <c r="G197" s="475"/>
      <c r="H197" s="475"/>
      <c r="I197" s="475"/>
      <c r="J197" s="475"/>
      <c r="K197" s="475"/>
      <c r="L197" s="475"/>
      <c r="M197" s="476"/>
    </row>
    <row r="198" spans="1:13" ht="12.75">
      <c r="A198" s="515"/>
      <c r="B198" s="262">
        <v>1989</v>
      </c>
      <c r="C198" s="262">
        <v>1990</v>
      </c>
      <c r="D198" s="262">
        <v>1991</v>
      </c>
      <c r="E198" s="262">
        <v>1992</v>
      </c>
      <c r="F198" s="262">
        <v>1993</v>
      </c>
      <c r="G198" s="262">
        <v>1994</v>
      </c>
      <c r="H198" s="119">
        <v>1995</v>
      </c>
      <c r="I198" s="119">
        <v>1996</v>
      </c>
      <c r="J198" s="119">
        <v>1997</v>
      </c>
      <c r="K198" s="119">
        <v>1998</v>
      </c>
      <c r="L198" s="119">
        <v>1999</v>
      </c>
      <c r="M198" s="154">
        <v>2000</v>
      </c>
    </row>
    <row r="199" spans="1:13" ht="12.75">
      <c r="A199" s="263" t="s">
        <v>482</v>
      </c>
      <c r="B199" s="18"/>
      <c r="C199" s="18"/>
      <c r="D199" s="18"/>
      <c r="E199" s="18"/>
      <c r="F199" s="18"/>
      <c r="G199" s="18"/>
      <c r="H199" s="223">
        <v>0</v>
      </c>
      <c r="I199" s="17">
        <v>0</v>
      </c>
      <c r="J199" s="17">
        <v>0.2</v>
      </c>
      <c r="K199" s="17">
        <v>0.1</v>
      </c>
      <c r="L199" s="17">
        <v>0</v>
      </c>
      <c r="M199" s="15">
        <v>0.2</v>
      </c>
    </row>
    <row r="200" spans="1:13" ht="12.75">
      <c r="A200" s="263" t="s">
        <v>22</v>
      </c>
      <c r="B200" s="18"/>
      <c r="C200" s="18"/>
      <c r="D200" s="18"/>
      <c r="E200" s="18"/>
      <c r="F200" s="18"/>
      <c r="G200" s="18"/>
      <c r="H200" s="223">
        <v>75.9</v>
      </c>
      <c r="I200" s="17">
        <v>69.4</v>
      </c>
      <c r="J200" s="17">
        <v>74.3</v>
      </c>
      <c r="K200" s="17">
        <v>84.4</v>
      </c>
      <c r="L200" s="17">
        <v>90.6</v>
      </c>
      <c r="M200" s="15">
        <v>91.6</v>
      </c>
    </row>
    <row r="201" spans="1:13" ht="12.75">
      <c r="A201" s="263" t="s">
        <v>483</v>
      </c>
      <c r="B201" s="18"/>
      <c r="C201" s="18"/>
      <c r="D201" s="18"/>
      <c r="E201" s="18"/>
      <c r="F201" s="18"/>
      <c r="G201" s="18"/>
      <c r="H201" s="223">
        <v>23.4</v>
      </c>
      <c r="I201" s="17">
        <v>30.6</v>
      </c>
      <c r="J201" s="17">
        <v>25.5</v>
      </c>
      <c r="K201" s="17">
        <v>15.5</v>
      </c>
      <c r="L201" s="17">
        <v>9.4</v>
      </c>
      <c r="M201" s="15">
        <v>7.9</v>
      </c>
    </row>
    <row r="202" spans="1:13" ht="12.75">
      <c r="A202" s="263" t="s">
        <v>484</v>
      </c>
      <c r="B202" s="18"/>
      <c r="C202" s="18"/>
      <c r="D202" s="18"/>
      <c r="E202" s="18"/>
      <c r="F202" s="18"/>
      <c r="G202" s="18"/>
      <c r="H202" s="223">
        <v>0.7</v>
      </c>
      <c r="I202" s="17">
        <v>0</v>
      </c>
      <c r="J202" s="17">
        <v>0</v>
      </c>
      <c r="K202" s="17">
        <v>0</v>
      </c>
      <c r="L202" s="17">
        <v>0</v>
      </c>
      <c r="M202" s="15">
        <v>0</v>
      </c>
    </row>
    <row r="203" spans="1:13" ht="12.75">
      <c r="A203" s="23" t="s">
        <v>33</v>
      </c>
      <c r="B203" s="34">
        <v>13963</v>
      </c>
      <c r="C203" s="34">
        <v>8621</v>
      </c>
      <c r="D203" s="34">
        <v>9122</v>
      </c>
      <c r="E203" s="34">
        <v>7006</v>
      </c>
      <c r="F203" s="34">
        <v>6193</v>
      </c>
      <c r="G203" s="34">
        <v>6193</v>
      </c>
      <c r="H203" s="2">
        <v>6188</v>
      </c>
      <c r="I203" s="2">
        <v>6188</v>
      </c>
      <c r="J203" s="2">
        <v>6188</v>
      </c>
      <c r="K203" s="2">
        <v>6175.3</v>
      </c>
      <c r="L203" s="2">
        <v>6175.3</v>
      </c>
      <c r="M203" s="2">
        <v>6175.3</v>
      </c>
    </row>
    <row r="204" spans="1:13" ht="12.75">
      <c r="A204" s="23" t="s">
        <v>34</v>
      </c>
      <c r="B204" s="23"/>
      <c r="C204" s="23"/>
      <c r="D204" s="23"/>
      <c r="E204" s="23"/>
      <c r="F204" s="23"/>
      <c r="G204" s="23"/>
      <c r="H204" s="2"/>
      <c r="I204" s="2"/>
      <c r="J204" s="2"/>
      <c r="K204" s="2"/>
      <c r="L204" s="2"/>
      <c r="M204" s="2"/>
    </row>
    <row r="206" spans="1:13" ht="12.75">
      <c r="A206" s="264"/>
      <c r="B206" s="264"/>
      <c r="C206" s="264"/>
      <c r="D206" s="264"/>
      <c r="E206" s="264"/>
      <c r="F206" s="264"/>
      <c r="G206" s="264"/>
      <c r="H206" s="264"/>
      <c r="I206" s="264"/>
      <c r="J206" s="264"/>
      <c r="K206" s="264"/>
      <c r="L206" s="264"/>
      <c r="M206" s="264"/>
    </row>
    <row r="207" spans="1:13" ht="12.75">
      <c r="A207" s="265"/>
      <c r="B207" s="156"/>
      <c r="C207" s="213"/>
      <c r="D207" s="213"/>
      <c r="E207" s="213"/>
      <c r="F207" s="213"/>
      <c r="G207" s="213"/>
      <c r="H207" s="213"/>
      <c r="I207" s="213"/>
      <c r="J207" s="213"/>
      <c r="K207" s="213"/>
      <c r="L207" s="213"/>
      <c r="M207" s="213"/>
    </row>
    <row r="208" spans="1:13" ht="12.75">
      <c r="A208" s="213"/>
      <c r="B208" s="156"/>
      <c r="C208" s="213"/>
      <c r="D208" s="213"/>
      <c r="E208" s="213"/>
      <c r="F208" s="213"/>
      <c r="G208" s="213"/>
      <c r="H208" s="213"/>
      <c r="I208" s="213"/>
      <c r="J208" s="213"/>
      <c r="K208" s="213"/>
      <c r="L208" s="213"/>
      <c r="M208" s="213"/>
    </row>
    <row r="209" spans="1:13" ht="12.75">
      <c r="A209" s="213"/>
      <c r="B209" s="266"/>
      <c r="C209" s="266"/>
      <c r="D209" s="266"/>
      <c r="E209" s="266"/>
      <c r="F209" s="266"/>
      <c r="G209" s="266"/>
      <c r="H209" s="156"/>
      <c r="I209" s="156"/>
      <c r="J209" s="156"/>
      <c r="K209" s="156"/>
      <c r="L209" s="156"/>
      <c r="M209" s="156"/>
    </row>
    <row r="210" spans="1:13" ht="12.75">
      <c r="A210" s="157"/>
      <c r="B210" s="157"/>
      <c r="C210" s="157"/>
      <c r="D210" s="157"/>
      <c r="E210" s="157"/>
      <c r="F210" s="157"/>
      <c r="G210" s="157"/>
      <c r="H210" s="264"/>
      <c r="I210" s="264"/>
      <c r="J210" s="264"/>
      <c r="K210" s="264"/>
      <c r="L210" s="264"/>
      <c r="M210" s="264"/>
    </row>
    <row r="211" spans="1:13" ht="12.75">
      <c r="A211" s="157"/>
      <c r="B211" s="157"/>
      <c r="C211" s="157"/>
      <c r="D211" s="157"/>
      <c r="E211" s="157"/>
      <c r="F211" s="157"/>
      <c r="G211" s="157"/>
      <c r="H211" s="264"/>
      <c r="I211" s="264"/>
      <c r="J211" s="264"/>
      <c r="K211" s="264"/>
      <c r="L211" s="264"/>
      <c r="M211" s="264"/>
    </row>
    <row r="212" spans="1:13" ht="12.75">
      <c r="A212" s="157"/>
      <c r="B212" s="157"/>
      <c r="C212" s="157"/>
      <c r="D212" s="157"/>
      <c r="E212" s="157"/>
      <c r="F212" s="157"/>
      <c r="G212" s="157"/>
      <c r="H212" s="264"/>
      <c r="I212" s="264"/>
      <c r="J212" s="264"/>
      <c r="K212" s="264"/>
      <c r="L212" s="264"/>
      <c r="M212" s="264"/>
    </row>
    <row r="213" spans="1:13" ht="12.75">
      <c r="A213" s="157"/>
      <c r="B213" s="157"/>
      <c r="C213" s="157"/>
      <c r="D213" s="157"/>
      <c r="E213" s="157"/>
      <c r="F213" s="157"/>
      <c r="G213" s="157"/>
      <c r="H213" s="264"/>
      <c r="I213" s="264"/>
      <c r="J213" s="264"/>
      <c r="K213" s="264"/>
      <c r="L213" s="264"/>
      <c r="M213" s="264"/>
    </row>
    <row r="214" spans="1:13" ht="12.75">
      <c r="A214" s="150"/>
      <c r="B214" s="157"/>
      <c r="C214" s="157"/>
      <c r="D214" s="157"/>
      <c r="E214" s="157"/>
      <c r="F214" s="157"/>
      <c r="G214" s="157"/>
      <c r="H214" s="264"/>
      <c r="I214" s="264"/>
      <c r="J214" s="264"/>
      <c r="K214" s="264"/>
      <c r="L214" s="264"/>
      <c r="M214" s="264"/>
    </row>
    <row r="215" spans="1:13" ht="12.75">
      <c r="A215" s="23"/>
      <c r="B215" s="23"/>
      <c r="C215" s="23"/>
      <c r="D215" s="23"/>
      <c r="E215" s="23"/>
      <c r="F215" s="23"/>
      <c r="G215" s="23"/>
      <c r="H215" s="2"/>
      <c r="I215" s="2"/>
      <c r="J215" s="2"/>
      <c r="K215" s="2"/>
      <c r="L215" s="2"/>
      <c r="M215" s="2"/>
    </row>
  </sheetData>
  <mergeCells count="51">
    <mergeCell ref="A196:A198"/>
    <mergeCell ref="B196:M196"/>
    <mergeCell ref="B197:M197"/>
    <mergeCell ref="B173:M173"/>
    <mergeCell ref="A172:A174"/>
    <mergeCell ref="B172:M172"/>
    <mergeCell ref="A183:A185"/>
    <mergeCell ref="B183:M183"/>
    <mergeCell ref="B184:M184"/>
    <mergeCell ref="A147:A149"/>
    <mergeCell ref="B147:M147"/>
    <mergeCell ref="B148:M148"/>
    <mergeCell ref="A158:A160"/>
    <mergeCell ref="B158:M158"/>
    <mergeCell ref="B159:M159"/>
    <mergeCell ref="A123:A125"/>
    <mergeCell ref="B123:M123"/>
    <mergeCell ref="B124:M124"/>
    <mergeCell ref="A134:A136"/>
    <mergeCell ref="B134:M134"/>
    <mergeCell ref="B135:M135"/>
    <mergeCell ref="A99:A101"/>
    <mergeCell ref="B99:M99"/>
    <mergeCell ref="B100:M100"/>
    <mergeCell ref="A110:A112"/>
    <mergeCell ref="B110:M110"/>
    <mergeCell ref="B111:M111"/>
    <mergeCell ref="A75:A77"/>
    <mergeCell ref="B75:M75"/>
    <mergeCell ref="B76:M76"/>
    <mergeCell ref="A86:A88"/>
    <mergeCell ref="B86:M86"/>
    <mergeCell ref="B87:M87"/>
    <mergeCell ref="A51:A53"/>
    <mergeCell ref="B51:M51"/>
    <mergeCell ref="B52:M52"/>
    <mergeCell ref="A62:A64"/>
    <mergeCell ref="B62:M62"/>
    <mergeCell ref="B63:M63"/>
    <mergeCell ref="A27:A29"/>
    <mergeCell ref="B27:M27"/>
    <mergeCell ref="B28:M28"/>
    <mergeCell ref="A38:A40"/>
    <mergeCell ref="B38:M38"/>
    <mergeCell ref="B39:M39"/>
    <mergeCell ref="A3:A5"/>
    <mergeCell ref="B3:M3"/>
    <mergeCell ref="B4:M4"/>
    <mergeCell ref="A14:A16"/>
    <mergeCell ref="B14:M14"/>
    <mergeCell ref="B15:M1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39"/>
  <sheetViews>
    <sheetView workbookViewId="0" topLeftCell="A1">
      <selection activeCell="M15" sqref="M15"/>
    </sheetView>
  </sheetViews>
  <sheetFormatPr defaultColWidth="9.140625" defaultRowHeight="12.75"/>
  <cols>
    <col min="1" max="1" width="23.8515625" style="0" customWidth="1"/>
  </cols>
  <sheetData>
    <row r="1" spans="1:13" ht="15">
      <c r="A1" s="1" t="s">
        <v>496</v>
      </c>
      <c r="B1" s="1"/>
      <c r="C1" s="1"/>
      <c r="D1" s="1"/>
      <c r="E1" s="1"/>
      <c r="F1" s="1"/>
      <c r="G1" s="1"/>
      <c r="H1" s="2"/>
      <c r="I1" s="2"/>
      <c r="J1" s="2"/>
      <c r="K1" s="2"/>
      <c r="L1" s="2"/>
      <c r="M1" s="2"/>
    </row>
    <row r="2" spans="1:13" ht="13.5" thickBot="1">
      <c r="A2" s="2"/>
      <c r="B2" s="2"/>
      <c r="C2" s="2"/>
      <c r="D2" s="2"/>
      <c r="E2" s="2"/>
      <c r="F2" s="2"/>
      <c r="G2" s="2"/>
      <c r="H2" s="2"/>
      <c r="I2" s="2"/>
      <c r="J2" s="2"/>
      <c r="K2" s="2"/>
      <c r="L2" s="2"/>
      <c r="M2" s="2"/>
    </row>
    <row r="3" spans="1:13" ht="12.75">
      <c r="A3" s="514" t="s">
        <v>6</v>
      </c>
      <c r="B3" s="448" t="s">
        <v>14</v>
      </c>
      <c r="C3" s="471"/>
      <c r="D3" s="471"/>
      <c r="E3" s="471"/>
      <c r="F3" s="471"/>
      <c r="G3" s="471"/>
      <c r="H3" s="471"/>
      <c r="I3" s="471"/>
      <c r="J3" s="471"/>
      <c r="K3" s="471"/>
      <c r="L3" s="471"/>
      <c r="M3" s="472"/>
    </row>
    <row r="4" spans="1:13" ht="12.75">
      <c r="A4" s="515"/>
      <c r="B4" s="444" t="s">
        <v>15</v>
      </c>
      <c r="C4" s="475"/>
      <c r="D4" s="475"/>
      <c r="E4" s="475"/>
      <c r="F4" s="475"/>
      <c r="G4" s="475"/>
      <c r="H4" s="475"/>
      <c r="I4" s="475"/>
      <c r="J4" s="475"/>
      <c r="K4" s="475"/>
      <c r="L4" s="475"/>
      <c r="M4" s="476"/>
    </row>
    <row r="5" spans="1:13" ht="12.75">
      <c r="A5" s="515"/>
      <c r="B5" s="262">
        <v>1989</v>
      </c>
      <c r="C5" s="262">
        <v>1990</v>
      </c>
      <c r="D5" s="262">
        <v>1991</v>
      </c>
      <c r="E5" s="262">
        <v>1992</v>
      </c>
      <c r="F5" s="262">
        <v>1993</v>
      </c>
      <c r="G5" s="262">
        <v>1994</v>
      </c>
      <c r="H5" s="119">
        <v>1995</v>
      </c>
      <c r="I5" s="119">
        <v>1996</v>
      </c>
      <c r="J5" s="119">
        <v>1997</v>
      </c>
      <c r="K5" s="119">
        <v>1998</v>
      </c>
      <c r="L5" s="119">
        <v>1999</v>
      </c>
      <c r="M5" s="154">
        <v>2000</v>
      </c>
    </row>
    <row r="6" spans="1:13" ht="12.75">
      <c r="A6" s="263" t="s">
        <v>482</v>
      </c>
      <c r="B6" s="18">
        <v>35</v>
      </c>
      <c r="C6" s="18">
        <v>41</v>
      </c>
      <c r="D6" s="18">
        <v>42</v>
      </c>
      <c r="E6" s="18">
        <v>48</v>
      </c>
      <c r="F6" s="18">
        <v>54</v>
      </c>
      <c r="G6" s="18">
        <v>51</v>
      </c>
      <c r="H6" s="223">
        <v>51</v>
      </c>
      <c r="I6" s="17">
        <v>53</v>
      </c>
      <c r="J6" s="17">
        <v>57</v>
      </c>
      <c r="K6" s="17">
        <v>58</v>
      </c>
      <c r="L6" s="17">
        <v>61</v>
      </c>
      <c r="M6" s="15">
        <v>61</v>
      </c>
    </row>
    <row r="7" spans="1:13" ht="12.75">
      <c r="A7" s="263" t="s">
        <v>22</v>
      </c>
      <c r="B7" s="18">
        <v>25</v>
      </c>
      <c r="C7" s="18">
        <v>28</v>
      </c>
      <c r="D7" s="18">
        <v>24</v>
      </c>
      <c r="E7" s="18">
        <v>25</v>
      </c>
      <c r="F7" s="18">
        <v>20</v>
      </c>
      <c r="G7" s="18">
        <v>30</v>
      </c>
      <c r="H7" s="223">
        <v>27</v>
      </c>
      <c r="I7" s="17">
        <v>30</v>
      </c>
      <c r="J7" s="17">
        <v>28</v>
      </c>
      <c r="K7" s="17">
        <v>27</v>
      </c>
      <c r="L7" s="17">
        <v>25</v>
      </c>
      <c r="M7" s="15">
        <v>25</v>
      </c>
    </row>
    <row r="8" spans="1:13" ht="12.75">
      <c r="A8" s="263" t="s">
        <v>483</v>
      </c>
      <c r="B8" s="18">
        <v>18</v>
      </c>
      <c r="C8" s="18">
        <v>10</v>
      </c>
      <c r="D8" s="112">
        <v>12</v>
      </c>
      <c r="E8" s="18">
        <v>9</v>
      </c>
      <c r="F8" s="18">
        <v>11</v>
      </c>
      <c r="G8" s="18">
        <v>8</v>
      </c>
      <c r="H8" s="223">
        <v>8</v>
      </c>
      <c r="I8" s="17">
        <v>6</v>
      </c>
      <c r="J8" s="17">
        <v>6</v>
      </c>
      <c r="K8" s="17">
        <v>6</v>
      </c>
      <c r="L8" s="17">
        <v>6</v>
      </c>
      <c r="M8" s="15">
        <v>6</v>
      </c>
    </row>
    <row r="9" spans="1:13" ht="13.5" thickBot="1">
      <c r="A9" s="267" t="s">
        <v>484</v>
      </c>
      <c r="B9" s="65">
        <v>22</v>
      </c>
      <c r="C9" s="65">
        <v>21</v>
      </c>
      <c r="D9" s="117">
        <v>22</v>
      </c>
      <c r="E9" s="65">
        <v>18</v>
      </c>
      <c r="F9" s="65">
        <v>15</v>
      </c>
      <c r="G9" s="65">
        <v>11</v>
      </c>
      <c r="H9" s="224">
        <v>14</v>
      </c>
      <c r="I9" s="22">
        <v>11</v>
      </c>
      <c r="J9" s="22">
        <v>9</v>
      </c>
      <c r="K9" s="22">
        <v>9</v>
      </c>
      <c r="L9" s="22">
        <v>9</v>
      </c>
      <c r="M9" s="20">
        <v>8</v>
      </c>
    </row>
    <row r="10" spans="1:13" ht="12.75">
      <c r="A10" s="23" t="s">
        <v>33</v>
      </c>
      <c r="B10" s="34">
        <v>20000</v>
      </c>
      <c r="C10" s="34">
        <v>20000</v>
      </c>
      <c r="D10" s="34">
        <v>20000</v>
      </c>
      <c r="E10" s="34">
        <v>17790</v>
      </c>
      <c r="F10" s="34">
        <v>20442</v>
      </c>
      <c r="G10" s="34">
        <v>22040</v>
      </c>
      <c r="H10" s="34">
        <v>20664</v>
      </c>
      <c r="I10" s="2">
        <v>20862</v>
      </c>
      <c r="J10" s="2">
        <v>21726</v>
      </c>
      <c r="K10" s="2">
        <v>21934</v>
      </c>
      <c r="L10" s="2">
        <v>22106</v>
      </c>
      <c r="M10" s="2">
        <v>22012</v>
      </c>
    </row>
    <row r="11" spans="1:13" ht="12.75">
      <c r="A11" s="23" t="s">
        <v>34</v>
      </c>
      <c r="B11" s="34">
        <v>320</v>
      </c>
      <c r="C11" s="34">
        <v>320</v>
      </c>
      <c r="D11" s="34">
        <v>320</v>
      </c>
      <c r="E11" s="34">
        <v>276</v>
      </c>
      <c r="F11" s="34">
        <v>273</v>
      </c>
      <c r="G11" s="34">
        <v>320</v>
      </c>
      <c r="H11" s="34">
        <v>320</v>
      </c>
      <c r="I11" s="2">
        <v>318</v>
      </c>
      <c r="J11" s="2">
        <v>318</v>
      </c>
      <c r="K11" s="2">
        <v>318</v>
      </c>
      <c r="L11" s="2">
        <v>318</v>
      </c>
      <c r="M11" s="2">
        <v>312</v>
      </c>
    </row>
    <row r="12" spans="1:13" ht="12.75">
      <c r="A12" t="s">
        <v>1</v>
      </c>
      <c r="B12">
        <f>100-B6</f>
        <v>65</v>
      </c>
      <c r="C12">
        <f aca="true" t="shared" si="0" ref="C12:M12">100-C6</f>
        <v>59</v>
      </c>
      <c r="D12">
        <f t="shared" si="0"/>
        <v>58</v>
      </c>
      <c r="E12">
        <f t="shared" si="0"/>
        <v>52</v>
      </c>
      <c r="F12">
        <f t="shared" si="0"/>
        <v>46</v>
      </c>
      <c r="G12">
        <f t="shared" si="0"/>
        <v>49</v>
      </c>
      <c r="H12">
        <f t="shared" si="0"/>
        <v>49</v>
      </c>
      <c r="I12">
        <f t="shared" si="0"/>
        <v>47</v>
      </c>
      <c r="J12">
        <f t="shared" si="0"/>
        <v>43</v>
      </c>
      <c r="K12">
        <f t="shared" si="0"/>
        <v>42</v>
      </c>
      <c r="L12">
        <f t="shared" si="0"/>
        <v>39</v>
      </c>
      <c r="M12">
        <f t="shared" si="0"/>
        <v>39</v>
      </c>
    </row>
    <row r="14" ht="13.5" thickBot="1"/>
    <row r="15" spans="1:5" s="85" customFormat="1" ht="12.75">
      <c r="A15" s="268" t="s">
        <v>497</v>
      </c>
      <c r="B15" s="269" t="s">
        <v>482</v>
      </c>
      <c r="C15" s="269" t="s">
        <v>22</v>
      </c>
      <c r="D15" s="269" t="s">
        <v>483</v>
      </c>
      <c r="E15" s="270" t="s">
        <v>498</v>
      </c>
    </row>
    <row r="16" spans="1:5" ht="12.75">
      <c r="A16" s="271" t="s">
        <v>499</v>
      </c>
      <c r="B16" s="96">
        <v>6</v>
      </c>
      <c r="C16" s="96">
        <v>5</v>
      </c>
      <c r="D16" s="96">
        <v>4</v>
      </c>
      <c r="E16" s="240" t="s">
        <v>500</v>
      </c>
    </row>
    <row r="17" spans="1:5" ht="12.75">
      <c r="A17" s="271" t="s">
        <v>501</v>
      </c>
      <c r="B17" s="96">
        <v>5</v>
      </c>
      <c r="C17" s="96">
        <v>7</v>
      </c>
      <c r="D17" s="96">
        <v>12</v>
      </c>
      <c r="E17" s="240" t="s">
        <v>502</v>
      </c>
    </row>
    <row r="18" spans="1:5" ht="12.75">
      <c r="A18" s="271" t="s">
        <v>503</v>
      </c>
      <c r="B18" s="96">
        <v>10</v>
      </c>
      <c r="C18" s="96">
        <v>15</v>
      </c>
      <c r="D18" s="96">
        <v>25</v>
      </c>
      <c r="E18" s="240" t="s">
        <v>213</v>
      </c>
    </row>
    <row r="19" spans="1:5" ht="12.75">
      <c r="A19" s="271" t="s">
        <v>504</v>
      </c>
      <c r="B19" s="96">
        <v>10</v>
      </c>
      <c r="C19" s="96">
        <v>20</v>
      </c>
      <c r="D19" s="96">
        <v>30</v>
      </c>
      <c r="E19" s="240" t="s">
        <v>505</v>
      </c>
    </row>
    <row r="20" spans="1:5" ht="12.75">
      <c r="A20" s="271" t="s">
        <v>506</v>
      </c>
      <c r="B20" s="96">
        <v>1</v>
      </c>
      <c r="C20" s="96">
        <v>3</v>
      </c>
      <c r="D20" s="96">
        <v>10</v>
      </c>
      <c r="E20" s="240" t="s">
        <v>507</v>
      </c>
    </row>
    <row r="21" spans="1:5" ht="12.75">
      <c r="A21" s="271" t="s">
        <v>508</v>
      </c>
      <c r="B21" s="96">
        <v>0.1</v>
      </c>
      <c r="C21" s="96">
        <v>0.3</v>
      </c>
      <c r="D21" s="96">
        <v>0.5</v>
      </c>
      <c r="E21" s="240" t="s">
        <v>509</v>
      </c>
    </row>
    <row r="22" spans="1:5" ht="12.75">
      <c r="A22" s="271" t="s">
        <v>510</v>
      </c>
      <c r="B22" s="96">
        <v>10</v>
      </c>
      <c r="C22" s="96">
        <v>30</v>
      </c>
      <c r="D22" s="96" t="s">
        <v>7</v>
      </c>
      <c r="E22" s="240" t="s">
        <v>7</v>
      </c>
    </row>
    <row r="23" spans="1:5" ht="12.75">
      <c r="A23" s="271" t="s">
        <v>511</v>
      </c>
      <c r="B23" s="96">
        <v>1</v>
      </c>
      <c r="C23" s="96">
        <v>3</v>
      </c>
      <c r="D23" s="96" t="s">
        <v>7</v>
      </c>
      <c r="E23" s="240" t="s">
        <v>7</v>
      </c>
    </row>
    <row r="24" spans="1:5" ht="12.75">
      <c r="A24" s="271" t="s">
        <v>512</v>
      </c>
      <c r="B24" s="96">
        <v>0.1</v>
      </c>
      <c r="C24" s="96">
        <v>0.1</v>
      </c>
      <c r="D24" s="96">
        <v>0.1</v>
      </c>
      <c r="E24" s="240" t="s">
        <v>513</v>
      </c>
    </row>
    <row r="25" spans="1:5" ht="13.5" thickBot="1">
      <c r="A25" s="272" t="s">
        <v>514</v>
      </c>
      <c r="B25" s="273">
        <v>100000</v>
      </c>
      <c r="C25" s="100" t="s">
        <v>7</v>
      </c>
      <c r="D25" s="100" t="s">
        <v>7</v>
      </c>
      <c r="E25" s="274" t="s">
        <v>7</v>
      </c>
    </row>
    <row r="28" ht="15">
      <c r="A28" s="1" t="s">
        <v>515</v>
      </c>
    </row>
    <row r="29" ht="13.5" thickBot="1"/>
    <row r="30" spans="1:3" ht="12.75">
      <c r="A30" s="275" t="s">
        <v>6</v>
      </c>
      <c r="B30" s="276">
        <v>1999</v>
      </c>
      <c r="C30" s="277">
        <v>2000</v>
      </c>
    </row>
    <row r="31" spans="1:3" ht="12.75">
      <c r="A31" s="271" t="s">
        <v>516</v>
      </c>
      <c r="B31" s="112">
        <v>1.67</v>
      </c>
      <c r="C31" s="278">
        <v>1.15</v>
      </c>
    </row>
    <row r="32" spans="1:3" ht="12.75">
      <c r="A32" s="271" t="s">
        <v>517</v>
      </c>
      <c r="B32" s="112">
        <v>10.14</v>
      </c>
      <c r="C32" s="278">
        <v>2.32</v>
      </c>
    </row>
    <row r="33" spans="1:3" ht="12.75">
      <c r="A33" s="271" t="s">
        <v>518</v>
      </c>
      <c r="B33" s="112">
        <v>60.63</v>
      </c>
      <c r="C33" s="278">
        <v>68.07</v>
      </c>
    </row>
    <row r="34" spans="1:3" ht="12.75">
      <c r="A34" s="271" t="s">
        <v>519</v>
      </c>
      <c r="B34" s="112">
        <v>14.62</v>
      </c>
      <c r="C34" s="278">
        <v>24.14</v>
      </c>
    </row>
    <row r="35" spans="1:3" ht="12.75">
      <c r="A35" s="271" t="s">
        <v>520</v>
      </c>
      <c r="B35" s="112">
        <v>9.06</v>
      </c>
      <c r="C35" s="278">
        <v>3.48</v>
      </c>
    </row>
    <row r="36" spans="1:3" ht="12.75">
      <c r="A36" s="271" t="s">
        <v>521</v>
      </c>
      <c r="B36" s="112">
        <v>1.2</v>
      </c>
      <c r="C36" s="278">
        <v>0.34</v>
      </c>
    </row>
    <row r="37" spans="1:3" ht="12.75">
      <c r="A37" s="271" t="s">
        <v>522</v>
      </c>
      <c r="B37" s="112">
        <v>2.2</v>
      </c>
      <c r="C37" s="278"/>
    </row>
    <row r="38" spans="1:3" ht="13.5" thickBot="1">
      <c r="A38" s="272" t="s">
        <v>523</v>
      </c>
      <c r="B38" s="117">
        <v>0.48</v>
      </c>
      <c r="C38" s="242">
        <v>0.48</v>
      </c>
    </row>
    <row r="39" spans="2:3" ht="12.75">
      <c r="B39">
        <f>SUM(B31:B38)</f>
        <v>100.00000000000001</v>
      </c>
      <c r="C39">
        <f>SUM(C31:C38)</f>
        <v>99.98</v>
      </c>
    </row>
  </sheetData>
  <mergeCells count="3">
    <mergeCell ref="A3:A5"/>
    <mergeCell ref="B3:M3"/>
    <mergeCell ref="B4:M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Q92"/>
  <sheetViews>
    <sheetView workbookViewId="0" topLeftCell="G13">
      <selection activeCell="G60" sqref="G60"/>
    </sheetView>
  </sheetViews>
  <sheetFormatPr defaultColWidth="9.140625" defaultRowHeight="12.75"/>
  <cols>
    <col min="1" max="1" width="10.140625" style="0" customWidth="1"/>
    <col min="2" max="2" width="22.28125" style="0" customWidth="1"/>
    <col min="3" max="3" width="27.421875" style="0" customWidth="1"/>
    <col min="4" max="4" width="17.421875" style="0" customWidth="1"/>
    <col min="5" max="5" width="31.8515625" style="0" customWidth="1"/>
    <col min="6" max="6" width="36.7109375" style="0" customWidth="1"/>
    <col min="7" max="7" width="16.8515625" style="0" customWidth="1"/>
    <col min="8" max="8" width="12.421875" style="0" customWidth="1"/>
    <col min="11" max="12" width="9.7109375" style="0" customWidth="1"/>
    <col min="17" max="17" width="14.00390625" style="0" customWidth="1"/>
  </cols>
  <sheetData>
    <row r="1" spans="1:15" ht="15">
      <c r="A1" s="1" t="s">
        <v>195</v>
      </c>
      <c r="B1" s="2"/>
      <c r="C1" s="2"/>
      <c r="D1" s="2"/>
      <c r="E1" s="2"/>
      <c r="F1" s="2"/>
      <c r="G1" s="2"/>
      <c r="H1" s="2"/>
      <c r="I1" s="2"/>
      <c r="J1" s="2"/>
      <c r="K1" s="2"/>
      <c r="L1" s="2"/>
      <c r="M1" s="2"/>
      <c r="N1" s="2"/>
      <c r="O1" s="2"/>
    </row>
    <row r="2" spans="1:15" ht="13.5" thickBot="1">
      <c r="A2" s="2"/>
      <c r="B2" s="2"/>
      <c r="C2" s="2"/>
      <c r="D2" s="2"/>
      <c r="E2" s="2"/>
      <c r="F2" s="2"/>
      <c r="G2" s="2"/>
      <c r="H2" s="2"/>
      <c r="I2" s="2"/>
      <c r="J2" s="2"/>
      <c r="K2" s="2"/>
      <c r="L2" s="2"/>
      <c r="M2" s="2"/>
      <c r="N2" s="2"/>
      <c r="O2" s="2"/>
    </row>
    <row r="3" spans="1:15" ht="12.75">
      <c r="A3" s="77"/>
      <c r="B3" s="152"/>
      <c r="C3" s="152"/>
      <c r="D3" s="152"/>
      <c r="E3" s="152"/>
      <c r="F3" s="152"/>
      <c r="G3" s="25"/>
      <c r="H3" s="279"/>
      <c r="I3" s="280" t="s">
        <v>14</v>
      </c>
      <c r="J3" s="281"/>
      <c r="K3" s="281"/>
      <c r="L3" s="281"/>
      <c r="M3" s="282"/>
      <c r="N3" s="282"/>
      <c r="O3" s="282"/>
    </row>
    <row r="4" spans="1:15" ht="12.75">
      <c r="A4" s="5"/>
      <c r="B4" s="283" t="s">
        <v>16</v>
      </c>
      <c r="C4" s="284"/>
      <c r="D4" s="285"/>
      <c r="E4" s="285"/>
      <c r="F4" s="285"/>
      <c r="G4" s="285"/>
      <c r="H4" s="285"/>
      <c r="I4" s="286" t="s">
        <v>15</v>
      </c>
      <c r="J4" s="287"/>
      <c r="K4" s="287"/>
      <c r="L4" s="287"/>
      <c r="M4" s="282"/>
      <c r="N4" s="282"/>
      <c r="O4" s="282"/>
    </row>
    <row r="5" spans="1:15" ht="13.5">
      <c r="A5" s="28" t="s">
        <v>6</v>
      </c>
      <c r="B5" s="119" t="s">
        <v>112</v>
      </c>
      <c r="C5" s="119" t="s">
        <v>524</v>
      </c>
      <c r="D5" s="119" t="s">
        <v>113</v>
      </c>
      <c r="E5" s="119" t="s">
        <v>525</v>
      </c>
      <c r="F5" s="119" t="s">
        <v>197</v>
      </c>
      <c r="G5" s="119" t="s">
        <v>526</v>
      </c>
      <c r="H5" s="106" t="s">
        <v>527</v>
      </c>
      <c r="I5" s="119" t="s">
        <v>528</v>
      </c>
      <c r="J5" s="119"/>
      <c r="K5" s="119"/>
      <c r="L5" s="78"/>
      <c r="M5" s="178"/>
      <c r="N5" s="151"/>
      <c r="O5" s="151"/>
    </row>
    <row r="6" spans="1:15" ht="12.75">
      <c r="A6" s="121" t="s">
        <v>123</v>
      </c>
      <c r="B6" s="18" t="s">
        <v>199</v>
      </c>
      <c r="C6" s="18" t="s">
        <v>529</v>
      </c>
      <c r="D6" s="18" t="s">
        <v>211</v>
      </c>
      <c r="E6" s="18" t="s">
        <v>201</v>
      </c>
      <c r="F6" s="18" t="s">
        <v>202</v>
      </c>
      <c r="G6" s="18" t="s">
        <v>201</v>
      </c>
      <c r="H6" s="18" t="s">
        <v>233</v>
      </c>
      <c r="I6" s="241">
        <v>7.95</v>
      </c>
      <c r="J6" s="223"/>
      <c r="K6" s="223"/>
      <c r="L6" s="241"/>
      <c r="M6" s="178"/>
      <c r="N6" s="151"/>
      <c r="O6" s="151"/>
    </row>
    <row r="7" spans="1:15" ht="12.75">
      <c r="A7" s="121" t="s">
        <v>134</v>
      </c>
      <c r="B7" s="18" t="s">
        <v>136</v>
      </c>
      <c r="C7" s="18" t="s">
        <v>530</v>
      </c>
      <c r="D7" s="18" t="s">
        <v>201</v>
      </c>
      <c r="E7" s="18" t="s">
        <v>203</v>
      </c>
      <c r="F7" s="18" t="s">
        <v>204</v>
      </c>
      <c r="G7" s="18" t="s">
        <v>205</v>
      </c>
      <c r="H7" s="18" t="s">
        <v>233</v>
      </c>
      <c r="I7" s="241">
        <v>32.95</v>
      </c>
      <c r="J7" s="223"/>
      <c r="K7" s="223"/>
      <c r="L7" s="241"/>
      <c r="M7" s="178"/>
      <c r="N7" s="151"/>
      <c r="O7" s="151"/>
    </row>
    <row r="8" spans="1:15" ht="12.75">
      <c r="A8" s="121" t="s">
        <v>141</v>
      </c>
      <c r="B8" s="18" t="s">
        <v>206</v>
      </c>
      <c r="C8" s="18" t="s">
        <v>531</v>
      </c>
      <c r="D8" s="18" t="s">
        <v>203</v>
      </c>
      <c r="E8" s="18" t="s">
        <v>202</v>
      </c>
      <c r="F8" s="18" t="s">
        <v>207</v>
      </c>
      <c r="G8" s="18" t="s">
        <v>208</v>
      </c>
      <c r="H8" s="18" t="s">
        <v>242</v>
      </c>
      <c r="I8" s="241">
        <v>38.6</v>
      </c>
      <c r="J8" s="223"/>
      <c r="K8" s="223"/>
      <c r="L8" s="241"/>
      <c r="M8" s="178"/>
      <c r="N8" s="151"/>
      <c r="O8" s="151"/>
    </row>
    <row r="9" spans="1:15" ht="12.75">
      <c r="A9" s="121" t="s">
        <v>149</v>
      </c>
      <c r="B9" s="18" t="s">
        <v>151</v>
      </c>
      <c r="C9" s="18" t="s">
        <v>532</v>
      </c>
      <c r="D9" s="18" t="s">
        <v>202</v>
      </c>
      <c r="E9" s="18" t="s">
        <v>204</v>
      </c>
      <c r="F9" s="18" t="s">
        <v>209</v>
      </c>
      <c r="G9" s="18" t="s">
        <v>210</v>
      </c>
      <c r="H9" s="18" t="s">
        <v>245</v>
      </c>
      <c r="I9" s="241">
        <v>11.4</v>
      </c>
      <c r="J9" s="223"/>
      <c r="K9" s="223"/>
      <c r="L9" s="241"/>
      <c r="M9" s="178"/>
      <c r="N9" s="151"/>
      <c r="O9" s="151"/>
    </row>
    <row r="10" spans="1:15" ht="13.5" thickBot="1">
      <c r="A10" s="122" t="s">
        <v>188</v>
      </c>
      <c r="B10" s="65" t="s">
        <v>211</v>
      </c>
      <c r="C10" s="65" t="s">
        <v>207</v>
      </c>
      <c r="D10" s="65" t="s">
        <v>212</v>
      </c>
      <c r="E10" s="65" t="s">
        <v>213</v>
      </c>
      <c r="F10" s="65" t="s">
        <v>214</v>
      </c>
      <c r="G10" s="65" t="s">
        <v>215</v>
      </c>
      <c r="H10" s="65" t="s">
        <v>533</v>
      </c>
      <c r="I10" s="243">
        <v>9.1</v>
      </c>
      <c r="J10" s="224"/>
      <c r="K10" s="224"/>
      <c r="L10" s="243"/>
      <c r="M10" s="178"/>
      <c r="N10" s="151"/>
      <c r="O10" s="151"/>
    </row>
    <row r="11" spans="1:15" ht="12.75">
      <c r="A11" s="2"/>
      <c r="B11" s="2"/>
      <c r="C11" s="2"/>
      <c r="D11" s="2"/>
      <c r="E11" s="2"/>
      <c r="F11" s="2"/>
      <c r="H11" s="23" t="s">
        <v>163</v>
      </c>
      <c r="I11" s="2">
        <v>3344.55</v>
      </c>
      <c r="J11" s="2"/>
      <c r="K11" s="2"/>
      <c r="L11" s="2"/>
      <c r="M11" s="178"/>
      <c r="N11" s="151"/>
      <c r="O11" s="151"/>
    </row>
    <row r="12" spans="1:15" ht="12.75">
      <c r="A12" s="2"/>
      <c r="B12" s="2"/>
      <c r="C12" s="2"/>
      <c r="D12" s="2"/>
      <c r="E12" s="2"/>
      <c r="F12" s="2"/>
      <c r="H12" s="23" t="s">
        <v>165</v>
      </c>
      <c r="I12" s="2">
        <v>176</v>
      </c>
      <c r="J12" s="2"/>
      <c r="K12" s="2"/>
      <c r="L12" s="2"/>
      <c r="N12" s="2"/>
      <c r="O12" s="2"/>
    </row>
    <row r="13" spans="8:9" ht="12.75">
      <c r="H13" t="s">
        <v>1</v>
      </c>
      <c r="I13" s="149">
        <f>100-I6-I7</f>
        <v>59.099999999999994</v>
      </c>
    </row>
    <row r="14" spans="1:16" ht="15">
      <c r="A14" s="1" t="s">
        <v>534</v>
      </c>
      <c r="B14" s="2"/>
      <c r="C14" s="2"/>
      <c r="D14" s="2"/>
      <c r="E14" s="2"/>
      <c r="F14" s="2"/>
      <c r="G14" s="2"/>
      <c r="H14" s="2"/>
      <c r="I14" s="2"/>
      <c r="J14" s="2"/>
      <c r="K14" s="2"/>
      <c r="L14" s="2"/>
      <c r="M14" s="2"/>
      <c r="N14" s="2"/>
      <c r="O14" s="2"/>
      <c r="P14" s="2"/>
    </row>
    <row r="15" spans="1:16" ht="13.5" thickBot="1">
      <c r="A15" s="2"/>
      <c r="B15" s="2"/>
      <c r="C15" s="2"/>
      <c r="D15" s="2"/>
      <c r="E15" s="2"/>
      <c r="F15" s="2"/>
      <c r="G15" s="2"/>
      <c r="H15" s="2"/>
      <c r="I15" s="2"/>
      <c r="J15" s="2"/>
      <c r="K15" s="2"/>
      <c r="L15" s="2"/>
      <c r="M15" s="2"/>
      <c r="N15" s="2"/>
      <c r="O15" s="2"/>
      <c r="P15" s="2"/>
    </row>
    <row r="16" spans="1:16" ht="12.75">
      <c r="A16" s="77"/>
      <c r="B16" s="152"/>
      <c r="C16" s="152"/>
      <c r="D16" s="152"/>
      <c r="E16" s="152"/>
      <c r="F16" s="25"/>
      <c r="G16" s="152"/>
      <c r="H16" s="152"/>
      <c r="I16" s="152"/>
      <c r="J16" s="152"/>
      <c r="K16" s="152"/>
      <c r="L16" s="152"/>
      <c r="M16" s="280" t="s">
        <v>14</v>
      </c>
      <c r="N16" s="281"/>
      <c r="O16" s="281"/>
      <c r="P16" s="281"/>
    </row>
    <row r="17" spans="1:16" ht="12.75">
      <c r="A17" s="5"/>
      <c r="B17" s="283" t="s">
        <v>16</v>
      </c>
      <c r="C17" s="285"/>
      <c r="D17" s="285"/>
      <c r="E17" s="285"/>
      <c r="F17" s="285"/>
      <c r="G17" s="285"/>
      <c r="H17" s="285"/>
      <c r="I17" s="285"/>
      <c r="J17" s="285"/>
      <c r="K17" s="285"/>
      <c r="L17" s="285"/>
      <c r="M17" s="286" t="s">
        <v>15</v>
      </c>
      <c r="N17" s="287"/>
      <c r="O17" s="287"/>
      <c r="P17" s="287"/>
    </row>
    <row r="18" spans="1:16" ht="14.25">
      <c r="A18" s="28" t="s">
        <v>6</v>
      </c>
      <c r="B18" s="119" t="s">
        <v>114</v>
      </c>
      <c r="C18" s="119" t="s">
        <v>217</v>
      </c>
      <c r="D18" s="119" t="s">
        <v>535</v>
      </c>
      <c r="E18" s="119" t="s">
        <v>536</v>
      </c>
      <c r="F18" s="119" t="s">
        <v>537</v>
      </c>
      <c r="G18" s="119" t="s">
        <v>538</v>
      </c>
      <c r="H18" s="119" t="s">
        <v>281</v>
      </c>
      <c r="I18" s="119" t="s">
        <v>307</v>
      </c>
      <c r="J18" s="119" t="s">
        <v>539</v>
      </c>
      <c r="K18" s="119" t="s">
        <v>540</v>
      </c>
      <c r="L18" s="288" t="s">
        <v>541</v>
      </c>
      <c r="M18" s="119" t="s">
        <v>528</v>
      </c>
      <c r="N18" s="119"/>
      <c r="O18" s="119"/>
      <c r="P18" s="78"/>
    </row>
    <row r="19" spans="1:16" ht="12.75">
      <c r="A19" s="121" t="s">
        <v>123</v>
      </c>
      <c r="B19" s="289" t="s">
        <v>542</v>
      </c>
      <c r="C19" s="18" t="s">
        <v>228</v>
      </c>
      <c r="D19" s="18" t="s">
        <v>229</v>
      </c>
      <c r="E19" s="18" t="s">
        <v>230</v>
      </c>
      <c r="F19" s="18" t="s">
        <v>232</v>
      </c>
      <c r="G19" s="18" t="s">
        <v>233</v>
      </c>
      <c r="H19" s="18" t="s">
        <v>286</v>
      </c>
      <c r="I19" s="18" t="s">
        <v>234</v>
      </c>
      <c r="J19" s="18" t="s">
        <v>284</v>
      </c>
      <c r="K19" s="18" t="s">
        <v>285</v>
      </c>
      <c r="L19" s="18" t="s">
        <v>232</v>
      </c>
      <c r="M19" s="241">
        <v>4</v>
      </c>
      <c r="N19" s="223"/>
      <c r="O19" s="223"/>
      <c r="P19" s="241"/>
    </row>
    <row r="20" spans="1:16" ht="12.75">
      <c r="A20" s="121" t="s">
        <v>134</v>
      </c>
      <c r="B20" s="289" t="s">
        <v>543</v>
      </c>
      <c r="C20" s="18" t="s">
        <v>239</v>
      </c>
      <c r="D20" s="18" t="s">
        <v>240</v>
      </c>
      <c r="E20" s="18" t="s">
        <v>241</v>
      </c>
      <c r="F20" s="18" t="s">
        <v>236</v>
      </c>
      <c r="G20" s="18" t="s">
        <v>242</v>
      </c>
      <c r="H20" s="18" t="s">
        <v>287</v>
      </c>
      <c r="I20" s="18" t="s">
        <v>232</v>
      </c>
      <c r="J20" s="18" t="s">
        <v>56</v>
      </c>
      <c r="K20" s="18" t="s">
        <v>287</v>
      </c>
      <c r="L20" s="18" t="s">
        <v>236</v>
      </c>
      <c r="M20" s="241">
        <v>44.9</v>
      </c>
      <c r="N20" s="223"/>
      <c r="O20" s="223"/>
      <c r="P20" s="241"/>
    </row>
    <row r="21" spans="1:16" ht="24">
      <c r="A21" s="121" t="s">
        <v>141</v>
      </c>
      <c r="B21" s="290" t="s">
        <v>544</v>
      </c>
      <c r="C21" s="18" t="s">
        <v>246</v>
      </c>
      <c r="D21" s="18" t="s">
        <v>247</v>
      </c>
      <c r="E21" s="18" t="s">
        <v>248</v>
      </c>
      <c r="F21" s="18" t="s">
        <v>250</v>
      </c>
      <c r="G21" s="18" t="s">
        <v>234</v>
      </c>
      <c r="H21" s="18" t="s">
        <v>56</v>
      </c>
      <c r="I21" s="18" t="s">
        <v>251</v>
      </c>
      <c r="J21" s="18" t="s">
        <v>229</v>
      </c>
      <c r="K21" s="18" t="s">
        <v>289</v>
      </c>
      <c r="L21" s="18" t="s">
        <v>251</v>
      </c>
      <c r="M21" s="241">
        <v>34.7</v>
      </c>
      <c r="N21" s="223"/>
      <c r="O21" s="223"/>
      <c r="P21" s="241"/>
    </row>
    <row r="22" spans="1:16" ht="24">
      <c r="A22" s="121" t="s">
        <v>149</v>
      </c>
      <c r="B22" s="290" t="s">
        <v>545</v>
      </c>
      <c r="C22" s="18" t="s">
        <v>257</v>
      </c>
      <c r="D22" s="18" t="s">
        <v>258</v>
      </c>
      <c r="E22" s="18" t="s">
        <v>259</v>
      </c>
      <c r="F22" s="18" t="s">
        <v>261</v>
      </c>
      <c r="G22" s="18" t="s">
        <v>262</v>
      </c>
      <c r="H22" s="18" t="s">
        <v>229</v>
      </c>
      <c r="I22" s="18" t="s">
        <v>263</v>
      </c>
      <c r="J22" s="18" t="s">
        <v>291</v>
      </c>
      <c r="K22" s="18" t="s">
        <v>229</v>
      </c>
      <c r="L22" s="18" t="s">
        <v>250</v>
      </c>
      <c r="M22" s="241">
        <v>11.9</v>
      </c>
      <c r="N22" s="223"/>
      <c r="O22" s="223"/>
      <c r="P22" s="241"/>
    </row>
    <row r="23" spans="1:16" ht="13.5" thickBot="1">
      <c r="A23" s="122" t="s">
        <v>188</v>
      </c>
      <c r="B23" s="65" t="s">
        <v>546</v>
      </c>
      <c r="C23" s="65" t="s">
        <v>267</v>
      </c>
      <c r="D23" s="65" t="s">
        <v>268</v>
      </c>
      <c r="E23" s="65" t="s">
        <v>269</v>
      </c>
      <c r="F23" s="65" t="s">
        <v>271</v>
      </c>
      <c r="G23" s="65" t="s">
        <v>272</v>
      </c>
      <c r="H23" s="65" t="s">
        <v>294</v>
      </c>
      <c r="I23" s="65" t="s">
        <v>273</v>
      </c>
      <c r="J23" s="65" t="s">
        <v>293</v>
      </c>
      <c r="K23" s="65" t="s">
        <v>294</v>
      </c>
      <c r="L23" s="65" t="s">
        <v>547</v>
      </c>
      <c r="M23" s="243">
        <v>4.5</v>
      </c>
      <c r="N23" s="224"/>
      <c r="O23" s="224"/>
      <c r="P23" s="243"/>
    </row>
    <row r="24" spans="12:13" ht="12.75">
      <c r="L24" s="23" t="s">
        <v>163</v>
      </c>
      <c r="M24" s="291">
        <v>3344.55</v>
      </c>
    </row>
    <row r="25" spans="1:13" ht="15">
      <c r="A25" s="1" t="s">
        <v>548</v>
      </c>
      <c r="B25" s="2"/>
      <c r="C25" s="2"/>
      <c r="D25" s="2"/>
      <c r="E25" s="2"/>
      <c r="F25" s="2"/>
      <c r="G25" s="2"/>
      <c r="L25" s="23" t="s">
        <v>165</v>
      </c>
      <c r="M25" s="291">
        <v>176</v>
      </c>
    </row>
    <row r="26" spans="1:13" ht="13.5" thickBot="1">
      <c r="A26" s="2"/>
      <c r="B26" s="2"/>
      <c r="C26" s="2"/>
      <c r="D26" s="2"/>
      <c r="E26" s="2"/>
      <c r="F26" s="2"/>
      <c r="G26" s="2"/>
      <c r="L26" t="s">
        <v>1</v>
      </c>
      <c r="M26" s="149">
        <f>100-M19-M20</f>
        <v>51.1</v>
      </c>
    </row>
    <row r="27" spans="1:12" ht="12.75">
      <c r="A27" s="77"/>
      <c r="B27" s="152"/>
      <c r="C27" s="152"/>
      <c r="D27" s="152"/>
      <c r="E27" s="152"/>
      <c r="F27" s="25"/>
      <c r="G27" s="25"/>
      <c r="H27" s="152"/>
      <c r="I27" s="280" t="s">
        <v>14</v>
      </c>
      <c r="J27" s="281"/>
      <c r="K27" s="281"/>
      <c r="L27" s="281"/>
    </row>
    <row r="28" spans="1:12" ht="12.75">
      <c r="A28" s="5"/>
      <c r="B28" s="283" t="s">
        <v>16</v>
      </c>
      <c r="C28" s="285"/>
      <c r="D28" s="285"/>
      <c r="E28" s="285"/>
      <c r="F28" s="285"/>
      <c r="G28" s="285"/>
      <c r="H28" s="285"/>
      <c r="I28" s="286" t="s">
        <v>15</v>
      </c>
      <c r="J28" s="287"/>
      <c r="K28" s="287"/>
      <c r="L28" s="287"/>
    </row>
    <row r="29" spans="1:12" ht="14.25">
      <c r="A29" s="28" t="s">
        <v>6</v>
      </c>
      <c r="B29" s="119" t="s">
        <v>549</v>
      </c>
      <c r="C29" s="119" t="s">
        <v>550</v>
      </c>
      <c r="D29" s="119" t="s">
        <v>551</v>
      </c>
      <c r="E29" s="119" t="s">
        <v>552</v>
      </c>
      <c r="F29" s="119" t="s">
        <v>553</v>
      </c>
      <c r="G29" s="119" t="s">
        <v>554</v>
      </c>
      <c r="H29" s="154" t="s">
        <v>555</v>
      </c>
      <c r="I29" s="119" t="s">
        <v>528</v>
      </c>
      <c r="J29" s="119"/>
      <c r="K29" s="119"/>
      <c r="L29" s="78"/>
    </row>
    <row r="30" spans="1:12" ht="12.75">
      <c r="A30" s="121" t="s">
        <v>123</v>
      </c>
      <c r="B30" s="18" t="s">
        <v>234</v>
      </c>
      <c r="C30" s="18" t="s">
        <v>236</v>
      </c>
      <c r="D30" s="18" t="s">
        <v>556</v>
      </c>
      <c r="E30" s="18" t="s">
        <v>232</v>
      </c>
      <c r="F30" s="18" t="s">
        <v>250</v>
      </c>
      <c r="G30" s="18" t="s">
        <v>242</v>
      </c>
      <c r="H30" s="63" t="s">
        <v>233</v>
      </c>
      <c r="I30" s="241">
        <v>0.5</v>
      </c>
      <c r="J30" s="223"/>
      <c r="K30" s="223"/>
      <c r="L30" s="241"/>
    </row>
    <row r="31" spans="1:12" ht="12.75">
      <c r="A31" s="121" t="s">
        <v>134</v>
      </c>
      <c r="B31" s="18" t="s">
        <v>232</v>
      </c>
      <c r="C31" s="18" t="s">
        <v>244</v>
      </c>
      <c r="D31" s="18" t="s">
        <v>237</v>
      </c>
      <c r="E31" s="18" t="s">
        <v>236</v>
      </c>
      <c r="F31" s="18" t="s">
        <v>263</v>
      </c>
      <c r="G31" s="18" t="s">
        <v>301</v>
      </c>
      <c r="H31" s="63" t="s">
        <v>242</v>
      </c>
      <c r="I31" s="241">
        <v>30.7</v>
      </c>
      <c r="J31" s="223"/>
      <c r="K31" s="223"/>
      <c r="L31" s="241"/>
    </row>
    <row r="32" spans="1:12" ht="12.75">
      <c r="A32" s="121" t="s">
        <v>141</v>
      </c>
      <c r="B32" s="18" t="s">
        <v>251</v>
      </c>
      <c r="C32" s="18" t="s">
        <v>253</v>
      </c>
      <c r="D32" s="18" t="s">
        <v>242</v>
      </c>
      <c r="E32" s="18" t="s">
        <v>254</v>
      </c>
      <c r="F32" s="18" t="s">
        <v>202</v>
      </c>
      <c r="G32" s="18" t="s">
        <v>255</v>
      </c>
      <c r="H32" s="63" t="s">
        <v>301</v>
      </c>
      <c r="I32" s="241">
        <v>42</v>
      </c>
      <c r="J32" s="223"/>
      <c r="K32" s="223"/>
      <c r="L32" s="241"/>
    </row>
    <row r="33" spans="1:12" ht="12.75">
      <c r="A33" s="121" t="s">
        <v>149</v>
      </c>
      <c r="B33" s="18" t="s">
        <v>263</v>
      </c>
      <c r="C33" s="18" t="s">
        <v>264</v>
      </c>
      <c r="D33" s="18" t="s">
        <v>234</v>
      </c>
      <c r="E33" s="18" t="s">
        <v>265</v>
      </c>
      <c r="F33" s="18" t="s">
        <v>231</v>
      </c>
      <c r="G33" s="18" t="s">
        <v>236</v>
      </c>
      <c r="H33" s="63" t="s">
        <v>232</v>
      </c>
      <c r="I33" s="241">
        <v>15.4</v>
      </c>
      <c r="J33" s="223"/>
      <c r="K33" s="223"/>
      <c r="L33" s="241"/>
    </row>
    <row r="34" spans="1:12" ht="13.5" thickBot="1">
      <c r="A34" s="122" t="s">
        <v>188</v>
      </c>
      <c r="B34" s="65" t="s">
        <v>273</v>
      </c>
      <c r="C34" s="65" t="s">
        <v>275</v>
      </c>
      <c r="D34" s="65" t="s">
        <v>557</v>
      </c>
      <c r="E34" s="65" t="s">
        <v>276</v>
      </c>
      <c r="F34" s="65" t="s">
        <v>319</v>
      </c>
      <c r="G34" s="65" t="s">
        <v>277</v>
      </c>
      <c r="H34" s="66" t="s">
        <v>509</v>
      </c>
      <c r="I34" s="243">
        <v>11.4</v>
      </c>
      <c r="J34" s="224"/>
      <c r="K34" s="224"/>
      <c r="L34" s="243"/>
    </row>
    <row r="35" spans="8:9" ht="12.75">
      <c r="H35" s="23" t="s">
        <v>163</v>
      </c>
      <c r="I35" s="291">
        <v>3344.55</v>
      </c>
    </row>
    <row r="36" spans="1:10" ht="15">
      <c r="A36" s="1" t="s">
        <v>558</v>
      </c>
      <c r="B36" s="2"/>
      <c r="C36" s="2"/>
      <c r="D36" s="2"/>
      <c r="E36" s="2"/>
      <c r="F36" s="2"/>
      <c r="G36" s="2"/>
      <c r="H36" s="23" t="s">
        <v>165</v>
      </c>
      <c r="I36" s="291">
        <v>176</v>
      </c>
      <c r="J36" s="2"/>
    </row>
    <row r="37" spans="1:10" ht="13.5" thickBot="1">
      <c r="A37" s="2"/>
      <c r="B37" s="2"/>
      <c r="C37" s="2"/>
      <c r="D37" s="2"/>
      <c r="E37" s="2"/>
      <c r="F37" s="2"/>
      <c r="G37" s="2"/>
      <c r="H37" s="2" t="s">
        <v>1</v>
      </c>
      <c r="I37" s="176">
        <f>100-I30-I31</f>
        <v>68.8</v>
      </c>
      <c r="J37" s="2"/>
    </row>
    <row r="38" spans="1:10" ht="12.75">
      <c r="A38" s="77"/>
      <c r="B38" s="152"/>
      <c r="C38" s="152"/>
      <c r="D38" s="152"/>
      <c r="E38" s="152"/>
      <c r="F38" s="152"/>
      <c r="G38" s="292" t="s">
        <v>14</v>
      </c>
      <c r="H38" s="293"/>
      <c r="I38" s="293"/>
      <c r="J38" s="294"/>
    </row>
    <row r="39" spans="1:10" ht="12.75">
      <c r="A39" s="5"/>
      <c r="B39" s="283" t="s">
        <v>16</v>
      </c>
      <c r="C39" s="285"/>
      <c r="D39" s="285"/>
      <c r="E39" s="285"/>
      <c r="F39" s="295"/>
      <c r="G39" s="296" t="s">
        <v>15</v>
      </c>
      <c r="H39" s="285"/>
      <c r="I39" s="285"/>
      <c r="J39" s="297"/>
    </row>
    <row r="40" spans="1:10" ht="12.75">
      <c r="A40" s="28" t="s">
        <v>6</v>
      </c>
      <c r="B40" s="298" t="s">
        <v>298</v>
      </c>
      <c r="C40" s="284"/>
      <c r="D40" s="283" t="s">
        <v>559</v>
      </c>
      <c r="E40" s="299" t="s">
        <v>560</v>
      </c>
      <c r="F40" s="300" t="s">
        <v>561</v>
      </c>
      <c r="H40" s="28" t="s">
        <v>528</v>
      </c>
      <c r="I40" s="155"/>
      <c r="J40" s="6"/>
    </row>
    <row r="41" spans="1:10" ht="12.75">
      <c r="A41" s="121" t="s">
        <v>123</v>
      </c>
      <c r="B41" s="158" t="s">
        <v>300</v>
      </c>
      <c r="C41" s="160"/>
      <c r="D41" s="158" t="s">
        <v>300</v>
      </c>
      <c r="E41" s="18" t="s">
        <v>562</v>
      </c>
      <c r="F41" s="301" t="s">
        <v>205</v>
      </c>
      <c r="H41" s="302">
        <v>0.5</v>
      </c>
      <c r="I41" s="17"/>
      <c r="J41" s="15"/>
    </row>
    <row r="42" spans="1:10" ht="12.75">
      <c r="A42" s="121" t="s">
        <v>134</v>
      </c>
      <c r="B42" s="158" t="s">
        <v>302</v>
      </c>
      <c r="C42" s="160"/>
      <c r="D42" s="158" t="s">
        <v>302</v>
      </c>
      <c r="E42" s="18" t="s">
        <v>563</v>
      </c>
      <c r="F42" s="301" t="s">
        <v>204</v>
      </c>
      <c r="H42" s="302">
        <v>32.4</v>
      </c>
      <c r="I42" s="17"/>
      <c r="J42" s="15"/>
    </row>
    <row r="43" spans="1:10" ht="12.75">
      <c r="A43" s="121" t="s">
        <v>141</v>
      </c>
      <c r="B43" s="158" t="s">
        <v>564</v>
      </c>
      <c r="C43" s="160"/>
      <c r="D43" s="158" t="s">
        <v>564</v>
      </c>
      <c r="E43" s="18" t="s">
        <v>254</v>
      </c>
      <c r="F43" s="301" t="s">
        <v>286</v>
      </c>
      <c r="H43" s="302">
        <v>51.7</v>
      </c>
      <c r="I43" s="17"/>
      <c r="J43" s="15"/>
    </row>
    <row r="44" spans="1:10" ht="12.75">
      <c r="A44" s="121" t="s">
        <v>149</v>
      </c>
      <c r="B44" s="158" t="s">
        <v>565</v>
      </c>
      <c r="C44" s="160"/>
      <c r="D44" s="158" t="s">
        <v>565</v>
      </c>
      <c r="E44" s="18" t="s">
        <v>261</v>
      </c>
      <c r="F44" s="301" t="s">
        <v>566</v>
      </c>
      <c r="H44" s="302">
        <v>13.1</v>
      </c>
      <c r="I44" s="17"/>
      <c r="J44" s="15"/>
    </row>
    <row r="45" spans="1:10" ht="26.25" thickBot="1">
      <c r="A45" s="122" t="s">
        <v>188</v>
      </c>
      <c r="B45" s="159" t="s">
        <v>567</v>
      </c>
      <c r="C45" s="161"/>
      <c r="D45" s="159" t="s">
        <v>567</v>
      </c>
      <c r="E45" s="65" t="s">
        <v>271</v>
      </c>
      <c r="F45" s="303" t="s">
        <v>568</v>
      </c>
      <c r="G45" s="304"/>
      <c r="H45" s="305">
        <v>2.3</v>
      </c>
      <c r="I45" s="22"/>
      <c r="J45" s="20"/>
    </row>
    <row r="46" spans="6:8" ht="12.75">
      <c r="F46" s="291" t="s">
        <v>569</v>
      </c>
      <c r="G46" s="23" t="s">
        <v>163</v>
      </c>
      <c r="H46" s="291">
        <v>3344.55</v>
      </c>
    </row>
    <row r="47" spans="1:8" ht="15">
      <c r="A47" s="1" t="s">
        <v>570</v>
      </c>
      <c r="B47" s="2"/>
      <c r="C47" s="2"/>
      <c r="D47" s="2"/>
      <c r="G47" s="23" t="s">
        <v>165</v>
      </c>
      <c r="H47" s="291">
        <v>176</v>
      </c>
    </row>
    <row r="48" spans="1:8" ht="13.5" thickBot="1">
      <c r="A48" s="2"/>
      <c r="B48" s="2"/>
      <c r="C48" s="2"/>
      <c r="D48" s="2"/>
      <c r="G48" t="s">
        <v>1</v>
      </c>
      <c r="H48" s="149">
        <f>100-H41-H42</f>
        <v>67.1</v>
      </c>
    </row>
    <row r="49" spans="1:10" ht="12.75">
      <c r="A49" s="77"/>
      <c r="B49" s="152"/>
      <c r="C49" s="152"/>
      <c r="D49" s="152"/>
      <c r="E49" s="152"/>
      <c r="F49" s="152"/>
      <c r="G49" s="292" t="s">
        <v>14</v>
      </c>
      <c r="H49" s="293"/>
      <c r="I49" s="293"/>
      <c r="J49" s="294"/>
    </row>
    <row r="50" spans="1:10" ht="12.75">
      <c r="A50" s="5"/>
      <c r="B50" s="226"/>
      <c r="C50" s="306" t="s">
        <v>16</v>
      </c>
      <c r="D50" s="285"/>
      <c r="E50" s="307"/>
      <c r="F50" s="285"/>
      <c r="G50" s="296" t="s">
        <v>15</v>
      </c>
      <c r="H50" s="285"/>
      <c r="I50" s="285"/>
      <c r="J50" s="297"/>
    </row>
    <row r="51" spans="1:10" ht="12.75">
      <c r="A51" s="28" t="s">
        <v>6</v>
      </c>
      <c r="B51" s="283" t="s">
        <v>571</v>
      </c>
      <c r="C51" s="308"/>
      <c r="D51" s="283" t="s">
        <v>572</v>
      </c>
      <c r="E51" s="308"/>
      <c r="F51" s="283" t="s">
        <v>573</v>
      </c>
      <c r="G51" s="28" t="s">
        <v>528</v>
      </c>
      <c r="H51" s="119"/>
      <c r="I51" s="155"/>
      <c r="J51" s="6"/>
    </row>
    <row r="52" spans="1:10" ht="12.75">
      <c r="A52" s="121" t="s">
        <v>123</v>
      </c>
      <c r="B52" s="158" t="s">
        <v>30</v>
      </c>
      <c r="C52" s="309"/>
      <c r="D52" s="158" t="s">
        <v>30</v>
      </c>
      <c r="E52" s="309"/>
      <c r="F52" s="158">
        <v>0</v>
      </c>
      <c r="G52" s="302">
        <v>0</v>
      </c>
      <c r="H52" s="223"/>
      <c r="I52" s="17"/>
      <c r="J52" s="15"/>
    </row>
    <row r="53" spans="1:10" ht="12.75">
      <c r="A53" s="121" t="s">
        <v>134</v>
      </c>
      <c r="B53" s="158" t="s">
        <v>203</v>
      </c>
      <c r="C53" s="309"/>
      <c r="D53" s="158" t="s">
        <v>201</v>
      </c>
      <c r="E53" s="309"/>
      <c r="F53" s="158" t="s">
        <v>211</v>
      </c>
      <c r="G53" s="302">
        <v>1.7</v>
      </c>
      <c r="H53" s="223"/>
      <c r="I53" s="17"/>
      <c r="J53" s="15"/>
    </row>
    <row r="54" spans="1:10" ht="12.75">
      <c r="A54" s="121" t="s">
        <v>141</v>
      </c>
      <c r="B54" s="158" t="s">
        <v>260</v>
      </c>
      <c r="C54" s="309"/>
      <c r="D54" s="158" t="s">
        <v>204</v>
      </c>
      <c r="E54" s="309"/>
      <c r="F54" s="158" t="s">
        <v>203</v>
      </c>
      <c r="G54" s="302">
        <v>8</v>
      </c>
      <c r="H54" s="223"/>
      <c r="I54" s="17"/>
      <c r="J54" s="15"/>
    </row>
    <row r="55" spans="1:10" ht="12.75">
      <c r="A55" s="121" t="s">
        <v>149</v>
      </c>
      <c r="B55" s="158" t="s">
        <v>574</v>
      </c>
      <c r="C55" s="309"/>
      <c r="D55" s="158" t="s">
        <v>287</v>
      </c>
      <c r="E55" s="309"/>
      <c r="F55" s="158" t="s">
        <v>260</v>
      </c>
      <c r="G55" s="302">
        <v>46</v>
      </c>
      <c r="H55" s="223"/>
      <c r="I55" s="17"/>
      <c r="J55" s="15"/>
    </row>
    <row r="56" spans="1:10" ht="13.5" thickBot="1">
      <c r="A56" s="122" t="s">
        <v>188</v>
      </c>
      <c r="B56" s="159" t="s">
        <v>575</v>
      </c>
      <c r="C56" s="310"/>
      <c r="D56" s="159" t="s">
        <v>576</v>
      </c>
      <c r="E56" s="310"/>
      <c r="F56" s="159" t="s">
        <v>270</v>
      </c>
      <c r="G56" s="305">
        <v>44.3</v>
      </c>
      <c r="H56" s="224"/>
      <c r="I56" s="22"/>
      <c r="J56" s="20"/>
    </row>
    <row r="57" spans="6:7" ht="12.75">
      <c r="F57" s="23" t="s">
        <v>163</v>
      </c>
      <c r="G57" s="291">
        <v>3344.55</v>
      </c>
    </row>
    <row r="58" spans="1:17" ht="15">
      <c r="A58" s="1" t="s">
        <v>577</v>
      </c>
      <c r="B58" s="2"/>
      <c r="C58" s="2"/>
      <c r="D58" s="2"/>
      <c r="E58" s="2"/>
      <c r="F58" s="23" t="s">
        <v>165</v>
      </c>
      <c r="G58" s="291">
        <v>176</v>
      </c>
      <c r="H58" s="2"/>
      <c r="I58" s="2"/>
      <c r="J58" s="2"/>
      <c r="K58" s="2"/>
      <c r="L58" s="2"/>
      <c r="M58" s="2"/>
      <c r="N58" s="2"/>
      <c r="O58" s="2"/>
      <c r="P58" s="2"/>
      <c r="Q58" s="2"/>
    </row>
    <row r="59" spans="1:17" ht="13.5" thickBot="1">
      <c r="A59" s="2"/>
      <c r="B59" s="2"/>
      <c r="C59" s="2"/>
      <c r="D59" s="2"/>
      <c r="E59" s="2"/>
      <c r="F59" s="2" t="s">
        <v>1</v>
      </c>
      <c r="G59" s="176">
        <f>100-G52-G53</f>
        <v>98.3</v>
      </c>
      <c r="H59" s="2"/>
      <c r="I59" s="2"/>
      <c r="J59" s="2"/>
      <c r="K59" s="2"/>
      <c r="L59" s="2"/>
      <c r="M59" s="2"/>
      <c r="N59" s="2"/>
      <c r="O59" s="2"/>
      <c r="P59" s="2"/>
      <c r="Q59" s="2"/>
    </row>
    <row r="60" spans="1:17" ht="12.75">
      <c r="A60" s="77"/>
      <c r="B60" s="152"/>
      <c r="C60" s="152"/>
      <c r="D60" s="152"/>
      <c r="E60" s="152"/>
      <c r="F60" s="152"/>
      <c r="G60" s="152"/>
      <c r="H60" s="152"/>
      <c r="I60" s="152"/>
      <c r="J60" s="152"/>
      <c r="K60" s="152"/>
      <c r="L60" s="152"/>
      <c r="M60" s="152"/>
      <c r="N60" s="152"/>
      <c r="O60" s="4"/>
      <c r="P60" s="2"/>
      <c r="Q60" s="2"/>
    </row>
    <row r="61" spans="1:17" ht="12.75">
      <c r="A61" s="5"/>
      <c r="B61" s="283" t="s">
        <v>16</v>
      </c>
      <c r="C61" s="285"/>
      <c r="D61" s="285"/>
      <c r="E61" s="285"/>
      <c r="F61" s="285"/>
      <c r="G61" s="285"/>
      <c r="H61" s="285"/>
      <c r="I61" s="285"/>
      <c r="J61" s="285"/>
      <c r="K61" s="285"/>
      <c r="L61" s="311"/>
      <c r="M61" s="312"/>
      <c r="N61" s="312"/>
      <c r="O61" s="297"/>
      <c r="P61" s="2"/>
      <c r="Q61" s="2"/>
    </row>
    <row r="62" spans="1:17" ht="12.75">
      <c r="A62" s="28" t="s">
        <v>6</v>
      </c>
      <c r="B62" s="288" t="s">
        <v>578</v>
      </c>
      <c r="C62" s="119" t="s">
        <v>579</v>
      </c>
      <c r="D62" s="119" t="s">
        <v>580</v>
      </c>
      <c r="E62" s="119" t="s">
        <v>581</v>
      </c>
      <c r="F62" s="119" t="s">
        <v>582</v>
      </c>
      <c r="G62" s="119" t="s">
        <v>583</v>
      </c>
      <c r="H62" s="119" t="s">
        <v>584</v>
      </c>
      <c r="I62" s="119" t="s">
        <v>585</v>
      </c>
      <c r="J62" s="119" t="s">
        <v>586</v>
      </c>
      <c r="K62" s="119" t="s">
        <v>587</v>
      </c>
      <c r="L62" s="119" t="s">
        <v>588</v>
      </c>
      <c r="M62" s="119" t="s">
        <v>589</v>
      </c>
      <c r="N62" s="119" t="s">
        <v>590</v>
      </c>
      <c r="O62" s="119" t="s">
        <v>591</v>
      </c>
      <c r="P62" s="2"/>
      <c r="Q62" s="2"/>
    </row>
    <row r="63" spans="1:17" ht="12.75">
      <c r="A63" s="121" t="s">
        <v>123</v>
      </c>
      <c r="B63" s="18" t="s">
        <v>242</v>
      </c>
      <c r="C63" s="18" t="s">
        <v>211</v>
      </c>
      <c r="D63" s="18" t="s">
        <v>203</v>
      </c>
      <c r="E63" s="18" t="s">
        <v>203</v>
      </c>
      <c r="F63" s="18" t="s">
        <v>201</v>
      </c>
      <c r="G63" s="18" t="s">
        <v>231</v>
      </c>
      <c r="H63" s="18" t="s">
        <v>203</v>
      </c>
      <c r="I63" s="18" t="s">
        <v>202</v>
      </c>
      <c r="J63" s="18" t="s">
        <v>231</v>
      </c>
      <c r="K63" s="18" t="s">
        <v>203</v>
      </c>
      <c r="L63" s="18" t="s">
        <v>232</v>
      </c>
      <c r="M63" s="18" t="s">
        <v>203</v>
      </c>
      <c r="N63" s="18" t="s">
        <v>260</v>
      </c>
      <c r="O63" s="63" t="s">
        <v>231</v>
      </c>
      <c r="P63" s="2"/>
      <c r="Q63" s="2"/>
    </row>
    <row r="64" spans="1:17" ht="12.75">
      <c r="A64" s="121" t="s">
        <v>134</v>
      </c>
      <c r="B64" s="18" t="s">
        <v>301</v>
      </c>
      <c r="C64" s="18" t="s">
        <v>201</v>
      </c>
      <c r="D64" s="18" t="s">
        <v>231</v>
      </c>
      <c r="E64" s="18" t="s">
        <v>231</v>
      </c>
      <c r="F64" s="18" t="s">
        <v>203</v>
      </c>
      <c r="G64" s="18" t="s">
        <v>260</v>
      </c>
      <c r="H64" s="18" t="s">
        <v>231</v>
      </c>
      <c r="I64" s="18" t="s">
        <v>231</v>
      </c>
      <c r="J64" s="18" t="s">
        <v>284</v>
      </c>
      <c r="K64" s="18" t="s">
        <v>231</v>
      </c>
      <c r="L64" s="18" t="s">
        <v>30</v>
      </c>
      <c r="M64" s="18" t="s">
        <v>284</v>
      </c>
      <c r="N64" s="18" t="s">
        <v>229</v>
      </c>
      <c r="O64" s="63" t="s">
        <v>284</v>
      </c>
      <c r="P64" s="2"/>
      <c r="Q64" s="2"/>
    </row>
    <row r="65" spans="1:17" ht="12.75">
      <c r="A65" s="121" t="s">
        <v>141</v>
      </c>
      <c r="B65" s="18" t="s">
        <v>232</v>
      </c>
      <c r="C65" s="18" t="s">
        <v>203</v>
      </c>
      <c r="D65" s="18" t="s">
        <v>284</v>
      </c>
      <c r="E65" s="18" t="s">
        <v>284</v>
      </c>
      <c r="F65" s="18" t="s">
        <v>284</v>
      </c>
      <c r="G65" s="18" t="s">
        <v>56</v>
      </c>
      <c r="H65" s="18" t="s">
        <v>284</v>
      </c>
      <c r="I65" s="18" t="s">
        <v>260</v>
      </c>
      <c r="J65" s="18" t="s">
        <v>260</v>
      </c>
      <c r="K65" s="18" t="s">
        <v>284</v>
      </c>
      <c r="L65" s="18" t="s">
        <v>201</v>
      </c>
      <c r="M65" s="18" t="s">
        <v>260</v>
      </c>
      <c r="N65" s="18" t="s">
        <v>240</v>
      </c>
      <c r="O65" s="63" t="s">
        <v>56</v>
      </c>
      <c r="P65" s="2"/>
      <c r="Q65" s="2"/>
    </row>
    <row r="66" spans="1:17" ht="12.75">
      <c r="A66" s="121" t="s">
        <v>149</v>
      </c>
      <c r="B66" s="18" t="s">
        <v>236</v>
      </c>
      <c r="C66" s="18" t="s">
        <v>231</v>
      </c>
      <c r="D66" s="18" t="s">
        <v>260</v>
      </c>
      <c r="E66" s="18" t="s">
        <v>260</v>
      </c>
      <c r="F66" s="18" t="s">
        <v>260</v>
      </c>
      <c r="G66" s="18" t="s">
        <v>240</v>
      </c>
      <c r="H66" s="18" t="s">
        <v>260</v>
      </c>
      <c r="I66" s="18" t="s">
        <v>56</v>
      </c>
      <c r="J66" s="18" t="s">
        <v>240</v>
      </c>
      <c r="K66" s="18" t="s">
        <v>260</v>
      </c>
      <c r="L66" s="18" t="s">
        <v>231</v>
      </c>
      <c r="M66" s="18" t="s">
        <v>574</v>
      </c>
      <c r="N66" s="18" t="s">
        <v>574</v>
      </c>
      <c r="O66" s="63" t="s">
        <v>240</v>
      </c>
      <c r="P66" s="2"/>
      <c r="Q66" s="2"/>
    </row>
    <row r="67" spans="1:17" ht="13.5" thickBot="1">
      <c r="A67" s="122" t="s">
        <v>188</v>
      </c>
      <c r="B67" s="65" t="s">
        <v>277</v>
      </c>
      <c r="C67" s="65" t="s">
        <v>319</v>
      </c>
      <c r="D67" s="65" t="s">
        <v>270</v>
      </c>
      <c r="E67" s="65" t="s">
        <v>270</v>
      </c>
      <c r="F67" s="65" t="s">
        <v>270</v>
      </c>
      <c r="G67" s="65" t="s">
        <v>320</v>
      </c>
      <c r="H67" s="65" t="s">
        <v>270</v>
      </c>
      <c r="I67" s="65" t="s">
        <v>295</v>
      </c>
      <c r="J67" s="65" t="s">
        <v>320</v>
      </c>
      <c r="K67" s="65" t="s">
        <v>270</v>
      </c>
      <c r="L67" s="65" t="s">
        <v>319</v>
      </c>
      <c r="M67" s="65" t="s">
        <v>575</v>
      </c>
      <c r="N67" s="65" t="s">
        <v>575</v>
      </c>
      <c r="O67" s="66" t="s">
        <v>320</v>
      </c>
      <c r="P67" s="2"/>
      <c r="Q67" s="2"/>
    </row>
    <row r="69" spans="1:12" ht="15">
      <c r="A69" s="1" t="s">
        <v>592</v>
      </c>
      <c r="B69" s="2"/>
      <c r="C69" s="2"/>
      <c r="D69" s="2"/>
      <c r="E69" s="2"/>
      <c r="F69" s="2"/>
      <c r="G69" s="2"/>
      <c r="H69" s="2"/>
      <c r="I69" s="2"/>
      <c r="J69" s="2"/>
      <c r="K69" s="2"/>
      <c r="L69" s="2"/>
    </row>
    <row r="70" spans="1:12" ht="13.5" thickBot="1">
      <c r="A70" s="2"/>
      <c r="B70" s="2"/>
      <c r="C70" s="2"/>
      <c r="D70" s="2"/>
      <c r="E70" s="2"/>
      <c r="F70" s="2"/>
      <c r="G70" s="2"/>
      <c r="H70" s="2"/>
      <c r="I70" s="2"/>
      <c r="J70" s="2"/>
      <c r="K70" s="2"/>
      <c r="L70" s="2"/>
    </row>
    <row r="71" spans="1:16" ht="12.75">
      <c r="A71" s="77"/>
      <c r="B71" s="152"/>
      <c r="C71" s="152"/>
      <c r="D71" s="152"/>
      <c r="E71" s="313" t="s">
        <v>14</v>
      </c>
      <c r="F71" s="282"/>
      <c r="G71" s="282"/>
      <c r="H71" s="282"/>
      <c r="I71" s="151"/>
      <c r="J71" s="151"/>
      <c r="K71" s="151"/>
      <c r="L71" s="151"/>
      <c r="M71" s="178"/>
      <c r="N71" s="178"/>
      <c r="O71" s="178"/>
      <c r="P71" s="178"/>
    </row>
    <row r="72" spans="1:16" ht="13.5" thickBot="1">
      <c r="A72" s="5"/>
      <c r="B72" s="314" t="s">
        <v>16</v>
      </c>
      <c r="C72" s="285"/>
      <c r="D72" s="285"/>
      <c r="E72" s="315" t="s">
        <v>15</v>
      </c>
      <c r="F72" s="282"/>
      <c r="G72" s="282"/>
      <c r="H72" s="282"/>
      <c r="I72" s="282"/>
      <c r="J72" s="282"/>
      <c r="K72" s="282"/>
      <c r="L72" s="282"/>
      <c r="M72" s="178"/>
      <c r="N72" s="178"/>
      <c r="O72" s="178"/>
      <c r="P72" s="178"/>
    </row>
    <row r="73" spans="1:16" ht="13.5">
      <c r="A73" s="28" t="s">
        <v>6</v>
      </c>
      <c r="B73" s="288" t="s">
        <v>593</v>
      </c>
      <c r="C73" s="119" t="s">
        <v>594</v>
      </c>
      <c r="D73" s="119" t="s">
        <v>595</v>
      </c>
      <c r="E73" s="28" t="s">
        <v>528</v>
      </c>
      <c r="F73" s="156"/>
      <c r="G73" s="151"/>
      <c r="H73" s="151"/>
      <c r="I73" s="156"/>
      <c r="J73" s="156"/>
      <c r="K73" s="156"/>
      <c r="L73" s="156"/>
      <c r="M73" s="178"/>
      <c r="N73" s="178"/>
      <c r="O73" s="178"/>
      <c r="P73" s="178"/>
    </row>
    <row r="74" spans="1:16" ht="12.75">
      <c r="A74" s="121" t="s">
        <v>123</v>
      </c>
      <c r="B74" s="18" t="s">
        <v>252</v>
      </c>
      <c r="C74" s="18" t="s">
        <v>202</v>
      </c>
      <c r="D74" s="18" t="s">
        <v>201</v>
      </c>
      <c r="E74" s="302">
        <v>8.3</v>
      </c>
      <c r="F74" s="316"/>
      <c r="G74" s="151"/>
      <c r="H74" s="151"/>
      <c r="I74" s="157"/>
      <c r="J74" s="157"/>
      <c r="K74" s="157"/>
      <c r="L74" s="157"/>
      <c r="M74" s="178"/>
      <c r="N74" s="178"/>
      <c r="O74" s="178"/>
      <c r="P74" s="178"/>
    </row>
    <row r="75" spans="1:16" ht="12.75">
      <c r="A75" s="121" t="s">
        <v>134</v>
      </c>
      <c r="B75" s="18" t="s">
        <v>233</v>
      </c>
      <c r="C75" s="18" t="s">
        <v>284</v>
      </c>
      <c r="D75" s="18" t="s">
        <v>203</v>
      </c>
      <c r="E75" s="302">
        <v>11</v>
      </c>
      <c r="F75" s="316"/>
      <c r="G75" s="151"/>
      <c r="H75" s="151"/>
      <c r="I75" s="157"/>
      <c r="J75" s="157"/>
      <c r="K75" s="157"/>
      <c r="L75" s="157"/>
      <c r="M75" s="178"/>
      <c r="N75" s="178"/>
      <c r="O75" s="178"/>
      <c r="P75" s="178"/>
    </row>
    <row r="76" spans="1:16" ht="12.75">
      <c r="A76" s="121" t="s">
        <v>141</v>
      </c>
      <c r="B76" s="18" t="s">
        <v>242</v>
      </c>
      <c r="C76" s="18" t="s">
        <v>56</v>
      </c>
      <c r="D76" s="18" t="s">
        <v>284</v>
      </c>
      <c r="E76" s="302">
        <v>18.6</v>
      </c>
      <c r="F76" s="316"/>
      <c r="G76" s="43"/>
      <c r="H76" s="43"/>
      <c r="I76" s="157"/>
      <c r="J76" s="157"/>
      <c r="K76" s="157"/>
      <c r="L76" s="157"/>
      <c r="M76" s="178"/>
      <c r="N76" s="178"/>
      <c r="O76" s="178"/>
      <c r="P76" s="178"/>
    </row>
    <row r="77" spans="1:16" ht="12.75">
      <c r="A77" s="121" t="s">
        <v>149</v>
      </c>
      <c r="B77" s="18" t="s">
        <v>234</v>
      </c>
      <c r="C77" s="18" t="s">
        <v>240</v>
      </c>
      <c r="D77" s="18" t="s">
        <v>260</v>
      </c>
      <c r="E77" s="302">
        <v>37.9</v>
      </c>
      <c r="F77" s="316"/>
      <c r="G77" s="43"/>
      <c r="H77" s="43"/>
      <c r="I77" s="157"/>
      <c r="J77" s="157"/>
      <c r="K77" s="157"/>
      <c r="L77" s="157"/>
      <c r="M77" s="178"/>
      <c r="N77" s="178"/>
      <c r="O77" s="178"/>
      <c r="P77" s="178"/>
    </row>
    <row r="78" spans="1:16" ht="13.5" thickBot="1">
      <c r="A78" s="122" t="s">
        <v>188</v>
      </c>
      <c r="B78" s="65" t="s">
        <v>557</v>
      </c>
      <c r="C78" s="65" t="s">
        <v>320</v>
      </c>
      <c r="D78" s="65" t="s">
        <v>270</v>
      </c>
      <c r="E78" s="305">
        <v>24.2</v>
      </c>
      <c r="F78" s="316"/>
      <c r="G78" s="43"/>
      <c r="H78" s="43"/>
      <c r="I78" s="157"/>
      <c r="J78" s="157"/>
      <c r="K78" s="157"/>
      <c r="L78" s="157"/>
      <c r="M78" s="178"/>
      <c r="N78" s="178"/>
      <c r="O78" s="178"/>
      <c r="P78" s="178"/>
    </row>
    <row r="79" ht="12.75">
      <c r="B79" s="291" t="s">
        <v>596</v>
      </c>
    </row>
    <row r="80" spans="4:5" ht="12.75">
      <c r="D80" s="23" t="s">
        <v>163</v>
      </c>
      <c r="E80" s="291">
        <v>2800.35</v>
      </c>
    </row>
    <row r="81" spans="1:5" ht="15">
      <c r="A81" s="1" t="s">
        <v>597</v>
      </c>
      <c r="B81" s="2"/>
      <c r="C81" s="2"/>
      <c r="D81" s="23" t="s">
        <v>165</v>
      </c>
      <c r="E81" s="291">
        <v>145</v>
      </c>
    </row>
    <row r="82" spans="1:3" ht="13.5" thickBot="1">
      <c r="A82" s="2"/>
      <c r="B82" s="2"/>
      <c r="C82" s="2"/>
    </row>
    <row r="83" spans="1:5" ht="12.75">
      <c r="A83" s="77"/>
      <c r="B83" s="152"/>
      <c r="C83" s="152"/>
      <c r="D83" s="280" t="s">
        <v>14</v>
      </c>
      <c r="E83" s="317"/>
    </row>
    <row r="84" spans="1:5" ht="12.75">
      <c r="A84" s="5"/>
      <c r="B84" s="306" t="s">
        <v>16</v>
      </c>
      <c r="C84" s="285"/>
      <c r="D84" s="7" t="s">
        <v>15</v>
      </c>
      <c r="E84" s="318"/>
    </row>
    <row r="85" spans="1:5" ht="12.75">
      <c r="A85" s="28" t="s">
        <v>6</v>
      </c>
      <c r="B85" s="288" t="s">
        <v>598</v>
      </c>
      <c r="C85" s="288" t="s">
        <v>599</v>
      </c>
      <c r="D85" s="28" t="s">
        <v>528</v>
      </c>
      <c r="E85" s="319"/>
    </row>
    <row r="86" spans="1:5" ht="12.75">
      <c r="A86" s="121" t="s">
        <v>123</v>
      </c>
      <c r="B86" s="18" t="s">
        <v>56</v>
      </c>
      <c r="C86" s="18" t="s">
        <v>574</v>
      </c>
      <c r="D86" s="302">
        <v>77.4</v>
      </c>
      <c r="E86" s="320"/>
    </row>
    <row r="87" spans="1:5" ht="12.75">
      <c r="A87" s="121" t="s">
        <v>134</v>
      </c>
      <c r="B87" s="18" t="s">
        <v>240</v>
      </c>
      <c r="C87" s="18" t="s">
        <v>600</v>
      </c>
      <c r="D87" s="302">
        <v>22.6</v>
      </c>
      <c r="E87" s="320"/>
    </row>
    <row r="88" spans="1:5" ht="12.75">
      <c r="A88" s="121" t="s">
        <v>141</v>
      </c>
      <c r="B88" s="18" t="s">
        <v>601</v>
      </c>
      <c r="C88" s="18" t="s">
        <v>601</v>
      </c>
      <c r="D88" s="302">
        <v>0</v>
      </c>
      <c r="E88" s="320"/>
    </row>
    <row r="89" spans="1:5" ht="12.75">
      <c r="A89" s="121" t="s">
        <v>149</v>
      </c>
      <c r="B89" s="18" t="s">
        <v>602</v>
      </c>
      <c r="C89" s="18" t="s">
        <v>602</v>
      </c>
      <c r="D89" s="302">
        <v>0</v>
      </c>
      <c r="E89" s="320"/>
    </row>
    <row r="90" spans="1:5" ht="13.5" thickBot="1">
      <c r="A90" s="122" t="s">
        <v>188</v>
      </c>
      <c r="B90" s="65" t="s">
        <v>603</v>
      </c>
      <c r="C90" s="65" t="s">
        <v>603</v>
      </c>
      <c r="D90" s="305">
        <v>0</v>
      </c>
      <c r="E90" s="321"/>
    </row>
    <row r="91" spans="1:4" ht="12.75">
      <c r="A91" s="2"/>
      <c r="B91" s="2"/>
      <c r="C91" s="23" t="s">
        <v>163</v>
      </c>
      <c r="D91" s="291">
        <v>1143.6</v>
      </c>
    </row>
    <row r="92" spans="3:4" ht="12.75">
      <c r="C92" s="23" t="s">
        <v>165</v>
      </c>
      <c r="D92" s="291">
        <v>31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S141"/>
  <sheetViews>
    <sheetView workbookViewId="0" topLeftCell="A1">
      <selection activeCell="J143" sqref="J143"/>
    </sheetView>
  </sheetViews>
  <sheetFormatPr defaultColWidth="9.140625" defaultRowHeight="12.75"/>
  <cols>
    <col min="1" max="1" width="10.8515625" style="0" bestFit="1" customWidth="1"/>
    <col min="5" max="5" width="9.140625" style="397" customWidth="1"/>
    <col min="7" max="7" width="9.140625" style="397" customWidth="1"/>
    <col min="9" max="9" width="9.140625" style="394" customWidth="1"/>
    <col min="11" max="11" width="9.140625" style="394" customWidth="1"/>
    <col min="13" max="13" width="9.140625" style="365" customWidth="1"/>
    <col min="15" max="15" width="9.140625" style="365" customWidth="1"/>
    <col min="17" max="17" width="9.140625" style="365" customWidth="1"/>
    <col min="19" max="19" width="9.140625" style="394" customWidth="1"/>
  </cols>
  <sheetData>
    <row r="1" spans="1:18" ht="12.75">
      <c r="A1" s="322" t="s">
        <v>604</v>
      </c>
      <c r="B1" s="322" t="s">
        <v>605</v>
      </c>
      <c r="C1" s="322" t="s">
        <v>606</v>
      </c>
      <c r="D1" s="322" t="s">
        <v>607</v>
      </c>
      <c r="E1" s="395"/>
      <c r="F1" s="322" t="s">
        <v>608</v>
      </c>
      <c r="G1" s="395"/>
      <c r="H1" s="322" t="s">
        <v>609</v>
      </c>
      <c r="I1" s="392"/>
      <c r="J1" s="322" t="s">
        <v>610</v>
      </c>
      <c r="K1" s="392"/>
      <c r="L1" s="322" t="s">
        <v>611</v>
      </c>
      <c r="M1" s="390"/>
      <c r="N1" s="322" t="s">
        <v>612</v>
      </c>
      <c r="O1" s="390"/>
      <c r="P1" s="322" t="s">
        <v>613</v>
      </c>
      <c r="Q1" s="390"/>
      <c r="R1" s="322" t="s">
        <v>614</v>
      </c>
    </row>
    <row r="2" spans="1:19" ht="12.75">
      <c r="A2" s="323">
        <v>1010</v>
      </c>
      <c r="B2" s="324" t="s">
        <v>615</v>
      </c>
      <c r="C2" s="324" t="s">
        <v>616</v>
      </c>
      <c r="D2" s="324" t="s">
        <v>617</v>
      </c>
      <c r="E2" s="396">
        <v>3</v>
      </c>
      <c r="F2" s="324" t="s">
        <v>617</v>
      </c>
      <c r="G2" s="396">
        <v>3</v>
      </c>
      <c r="H2" s="324" t="s">
        <v>617</v>
      </c>
      <c r="I2" s="393">
        <v>3</v>
      </c>
      <c r="J2" s="324" t="s">
        <v>618</v>
      </c>
      <c r="K2" s="393">
        <v>2.5</v>
      </c>
      <c r="L2" s="324" t="s">
        <v>619</v>
      </c>
      <c r="M2" s="391">
        <v>2.5</v>
      </c>
      <c r="N2" s="324" t="s">
        <v>619</v>
      </c>
      <c r="O2" s="391">
        <v>2.5</v>
      </c>
      <c r="P2" s="324" t="s">
        <v>619</v>
      </c>
      <c r="Q2" s="391">
        <v>2.5</v>
      </c>
      <c r="R2" s="324" t="s">
        <v>618</v>
      </c>
      <c r="S2" s="393">
        <v>2.5</v>
      </c>
    </row>
    <row r="3" spans="1:19" ht="12.75">
      <c r="A3" s="323">
        <v>1070</v>
      </c>
      <c r="B3" s="324" t="s">
        <v>615</v>
      </c>
      <c r="C3" s="324" t="s">
        <v>620</v>
      </c>
      <c r="D3" s="324" t="s">
        <v>617</v>
      </c>
      <c r="E3" s="396">
        <v>3</v>
      </c>
      <c r="F3" s="324" t="s">
        <v>617</v>
      </c>
      <c r="G3" s="396">
        <v>3</v>
      </c>
      <c r="H3" s="324" t="s">
        <v>617</v>
      </c>
      <c r="I3" s="393">
        <v>3</v>
      </c>
      <c r="J3" s="324" t="s">
        <v>618</v>
      </c>
      <c r="K3" s="393">
        <v>2.5</v>
      </c>
      <c r="L3" s="324" t="s">
        <v>619</v>
      </c>
      <c r="M3" s="391">
        <v>2.5</v>
      </c>
      <c r="N3" s="324" t="s">
        <v>619</v>
      </c>
      <c r="O3" s="391">
        <v>2.5</v>
      </c>
      <c r="P3" s="324" t="s">
        <v>619</v>
      </c>
      <c r="Q3" s="391">
        <v>2.5</v>
      </c>
      <c r="R3" s="324" t="s">
        <v>618</v>
      </c>
      <c r="S3" s="393">
        <v>2.5</v>
      </c>
    </row>
    <row r="4" spans="1:19" ht="12.75">
      <c r="A4" s="323">
        <v>1082</v>
      </c>
      <c r="B4" s="324" t="s">
        <v>615</v>
      </c>
      <c r="C4" s="324" t="s">
        <v>621</v>
      </c>
      <c r="D4" s="324" t="s">
        <v>619</v>
      </c>
      <c r="E4" s="396">
        <v>2.5</v>
      </c>
      <c r="F4" s="324" t="s">
        <v>617</v>
      </c>
      <c r="G4" s="396">
        <v>3</v>
      </c>
      <c r="H4" s="324" t="s">
        <v>617</v>
      </c>
      <c r="I4" s="393">
        <v>3</v>
      </c>
      <c r="J4" s="324" t="s">
        <v>618</v>
      </c>
      <c r="K4" s="393">
        <v>2.5</v>
      </c>
      <c r="L4" s="324" t="s">
        <v>619</v>
      </c>
      <c r="M4" s="391">
        <v>2.5</v>
      </c>
      <c r="N4" s="324" t="s">
        <v>619</v>
      </c>
      <c r="O4" s="391">
        <v>2.5</v>
      </c>
      <c r="P4" s="324" t="s">
        <v>619</v>
      </c>
      <c r="Q4" s="391">
        <v>2.5</v>
      </c>
      <c r="R4" s="324" t="s">
        <v>618</v>
      </c>
      <c r="S4" s="393">
        <v>2.5</v>
      </c>
    </row>
    <row r="5" spans="1:19" ht="12.75">
      <c r="A5" s="323">
        <v>1140</v>
      </c>
      <c r="B5" s="324" t="s">
        <v>622</v>
      </c>
      <c r="C5" s="324" t="s">
        <v>623</v>
      </c>
      <c r="D5" s="324" t="s">
        <v>624</v>
      </c>
      <c r="E5" s="396">
        <v>4</v>
      </c>
      <c r="F5" s="324" t="s">
        <v>624</v>
      </c>
      <c r="G5" s="396">
        <v>4</v>
      </c>
      <c r="H5" s="324" t="s">
        <v>624</v>
      </c>
      <c r="I5" s="393">
        <v>4</v>
      </c>
      <c r="J5" s="324" t="s">
        <v>624</v>
      </c>
      <c r="K5" s="393">
        <v>4</v>
      </c>
      <c r="L5" s="324" t="s">
        <v>624</v>
      </c>
      <c r="M5" s="391">
        <v>4</v>
      </c>
      <c r="N5" s="324" t="s">
        <v>624</v>
      </c>
      <c r="O5" s="391">
        <v>4</v>
      </c>
      <c r="P5" s="324" t="s">
        <v>624</v>
      </c>
      <c r="Q5" s="391">
        <v>4</v>
      </c>
      <c r="R5" s="324" t="s">
        <v>624</v>
      </c>
      <c r="S5" s="393">
        <v>4</v>
      </c>
    </row>
    <row r="6" spans="1:19" ht="12.75">
      <c r="A6" s="323">
        <v>1260</v>
      </c>
      <c r="B6" s="324" t="s">
        <v>625</v>
      </c>
      <c r="C6" s="324" t="s">
        <v>626</v>
      </c>
      <c r="D6" s="324" t="s">
        <v>627</v>
      </c>
      <c r="E6" s="396">
        <v>3.5</v>
      </c>
      <c r="F6" s="324" t="s">
        <v>628</v>
      </c>
      <c r="G6" s="396">
        <v>3.5</v>
      </c>
      <c r="H6" s="324" t="s">
        <v>627</v>
      </c>
      <c r="I6" s="393">
        <v>3.5</v>
      </c>
      <c r="J6" s="324" t="s">
        <v>627</v>
      </c>
      <c r="K6" s="393">
        <v>3.5</v>
      </c>
      <c r="L6" s="324" t="s">
        <v>627</v>
      </c>
      <c r="M6" s="391">
        <v>3.5</v>
      </c>
      <c r="N6" s="324" t="s">
        <v>617</v>
      </c>
      <c r="O6" s="391">
        <v>3</v>
      </c>
      <c r="P6" s="324" t="s">
        <v>617</v>
      </c>
      <c r="Q6" s="391">
        <v>3</v>
      </c>
      <c r="R6" s="324" t="s">
        <v>629</v>
      </c>
      <c r="S6" s="394">
        <v>3.5</v>
      </c>
    </row>
    <row r="7" spans="1:19" ht="25.5">
      <c r="A7" s="323">
        <v>1320</v>
      </c>
      <c r="B7" s="324" t="s">
        <v>630</v>
      </c>
      <c r="C7" s="324" t="s">
        <v>631</v>
      </c>
      <c r="D7" s="324" t="s">
        <v>618</v>
      </c>
      <c r="E7" s="396">
        <v>2.5</v>
      </c>
      <c r="F7" s="324" t="s">
        <v>627</v>
      </c>
      <c r="G7" s="396">
        <v>3.5</v>
      </c>
      <c r="H7" s="324" t="s">
        <v>619</v>
      </c>
      <c r="I7" s="393">
        <v>2.5</v>
      </c>
      <c r="J7" s="324" t="s">
        <v>619</v>
      </c>
      <c r="K7" s="393">
        <v>2.5</v>
      </c>
      <c r="L7" s="324" t="s">
        <v>617</v>
      </c>
      <c r="M7" s="391">
        <v>3</v>
      </c>
      <c r="N7" s="324" t="s">
        <v>619</v>
      </c>
      <c r="O7" s="391">
        <v>2.5</v>
      </c>
      <c r="P7" s="324" t="s">
        <v>632</v>
      </c>
      <c r="Q7" s="391">
        <v>2</v>
      </c>
      <c r="R7" s="324" t="s">
        <v>633</v>
      </c>
      <c r="S7" s="393"/>
    </row>
    <row r="8" spans="1:19" ht="12.75">
      <c r="A8" s="323">
        <v>2010</v>
      </c>
      <c r="B8" s="324" t="s">
        <v>634</v>
      </c>
      <c r="C8" s="324" t="s">
        <v>635</v>
      </c>
      <c r="D8" s="324" t="s">
        <v>619</v>
      </c>
      <c r="E8" s="396">
        <v>2.5</v>
      </c>
      <c r="F8" s="324" t="s">
        <v>636</v>
      </c>
      <c r="G8" s="396">
        <v>2.5</v>
      </c>
      <c r="H8" s="324" t="s">
        <v>619</v>
      </c>
      <c r="I8" s="393">
        <v>2.5</v>
      </c>
      <c r="J8" s="324" t="s">
        <v>619</v>
      </c>
      <c r="K8" s="393">
        <v>2.5</v>
      </c>
      <c r="L8" s="324" t="s">
        <v>632</v>
      </c>
      <c r="M8" s="391">
        <v>2</v>
      </c>
      <c r="N8" s="324" t="s">
        <v>636</v>
      </c>
      <c r="O8" s="391">
        <v>2.5</v>
      </c>
      <c r="P8" s="324" t="s">
        <v>619</v>
      </c>
      <c r="Q8" s="391">
        <v>2.5</v>
      </c>
      <c r="R8" s="324" t="s">
        <v>619</v>
      </c>
      <c r="S8" s="393">
        <v>2.5</v>
      </c>
    </row>
    <row r="9" spans="1:19" ht="12.75">
      <c r="A9" s="323">
        <v>2035</v>
      </c>
      <c r="B9" s="324" t="s">
        <v>634</v>
      </c>
      <c r="C9" s="324" t="s">
        <v>637</v>
      </c>
      <c r="D9" s="324" t="s">
        <v>619</v>
      </c>
      <c r="E9" s="396">
        <v>2.5</v>
      </c>
      <c r="F9" s="324" t="s">
        <v>619</v>
      </c>
      <c r="G9" s="396">
        <v>2.5</v>
      </c>
      <c r="H9" s="324" t="s">
        <v>619</v>
      </c>
      <c r="I9" s="393">
        <v>2.5</v>
      </c>
      <c r="J9" s="324" t="s">
        <v>619</v>
      </c>
      <c r="K9" s="393">
        <v>2.5</v>
      </c>
      <c r="L9" s="324" t="s">
        <v>636</v>
      </c>
      <c r="M9" s="391">
        <v>2.5</v>
      </c>
      <c r="N9" s="324" t="s">
        <v>636</v>
      </c>
      <c r="O9" s="391">
        <v>2.5</v>
      </c>
      <c r="P9" s="324" t="s">
        <v>619</v>
      </c>
      <c r="Q9" s="391">
        <v>2.5</v>
      </c>
      <c r="R9" s="324" t="s">
        <v>619</v>
      </c>
      <c r="S9" s="393">
        <v>2.5</v>
      </c>
    </row>
    <row r="10" spans="1:19" ht="25.5">
      <c r="A10" s="323">
        <v>2070</v>
      </c>
      <c r="B10" s="324" t="s">
        <v>634</v>
      </c>
      <c r="C10" s="324" t="s">
        <v>638</v>
      </c>
      <c r="D10" s="324" t="s">
        <v>619</v>
      </c>
      <c r="E10" s="396">
        <v>2.5</v>
      </c>
      <c r="F10" s="324" t="s">
        <v>619</v>
      </c>
      <c r="G10" s="396">
        <v>2.5</v>
      </c>
      <c r="H10" s="324" t="s">
        <v>619</v>
      </c>
      <c r="I10" s="393">
        <v>2.5</v>
      </c>
      <c r="J10" s="324" t="s">
        <v>619</v>
      </c>
      <c r="K10" s="393">
        <v>2.5</v>
      </c>
      <c r="L10" s="324" t="s">
        <v>619</v>
      </c>
      <c r="M10" s="391">
        <v>2.5</v>
      </c>
      <c r="N10" s="324" t="s">
        <v>636</v>
      </c>
      <c r="O10" s="391">
        <v>2.5</v>
      </c>
      <c r="P10" s="324" t="s">
        <v>619</v>
      </c>
      <c r="Q10" s="391">
        <v>2.5</v>
      </c>
      <c r="R10" s="324" t="s">
        <v>618</v>
      </c>
      <c r="S10" s="393">
        <v>2.5</v>
      </c>
    </row>
    <row r="11" spans="1:19" ht="12.75">
      <c r="A11" s="323">
        <v>2090</v>
      </c>
      <c r="B11" s="324" t="s">
        <v>634</v>
      </c>
      <c r="C11" s="324" t="s">
        <v>639</v>
      </c>
      <c r="D11" s="324" t="s">
        <v>633</v>
      </c>
      <c r="E11" s="396"/>
      <c r="F11" s="324" t="s">
        <v>633</v>
      </c>
      <c r="G11" s="396"/>
      <c r="H11" s="324" t="s">
        <v>633</v>
      </c>
      <c r="I11" s="393"/>
      <c r="J11" s="324" t="s">
        <v>617</v>
      </c>
      <c r="K11" s="393">
        <v>3</v>
      </c>
      <c r="L11" s="324" t="s">
        <v>618</v>
      </c>
      <c r="M11" s="391">
        <v>2.5</v>
      </c>
      <c r="N11" s="324" t="s">
        <v>619</v>
      </c>
      <c r="O11" s="391">
        <v>2.5</v>
      </c>
      <c r="P11" s="324" t="s">
        <v>618</v>
      </c>
      <c r="Q11" s="391">
        <v>2.5</v>
      </c>
      <c r="R11" s="324" t="s">
        <v>618</v>
      </c>
      <c r="S11" s="393">
        <v>2.5</v>
      </c>
    </row>
    <row r="12" spans="1:19" ht="12.75">
      <c r="A12" s="323">
        <v>2110</v>
      </c>
      <c r="B12" s="324" t="s">
        <v>634</v>
      </c>
      <c r="C12" s="324" t="s">
        <v>640</v>
      </c>
      <c r="D12" s="324" t="s">
        <v>619</v>
      </c>
      <c r="E12" s="396">
        <v>2.5</v>
      </c>
      <c r="F12" s="324" t="s">
        <v>619</v>
      </c>
      <c r="G12" s="396">
        <v>2.5</v>
      </c>
      <c r="H12" s="324" t="s">
        <v>619</v>
      </c>
      <c r="I12" s="393">
        <v>2.5</v>
      </c>
      <c r="J12" s="324" t="s">
        <v>619</v>
      </c>
      <c r="K12" s="393">
        <v>2.5</v>
      </c>
      <c r="L12" s="324" t="s">
        <v>619</v>
      </c>
      <c r="M12" s="391">
        <v>2.5</v>
      </c>
      <c r="N12" s="324" t="s">
        <v>619</v>
      </c>
      <c r="O12" s="391">
        <v>2.5</v>
      </c>
      <c r="P12" s="324" t="s">
        <v>619</v>
      </c>
      <c r="Q12" s="391">
        <v>2.5</v>
      </c>
      <c r="R12" s="324" t="s">
        <v>618</v>
      </c>
      <c r="S12" s="393">
        <v>2.5</v>
      </c>
    </row>
    <row r="13" spans="1:19" ht="12.75">
      <c r="A13" s="323">
        <v>2150</v>
      </c>
      <c r="B13" s="324" t="s">
        <v>634</v>
      </c>
      <c r="C13" s="324" t="s">
        <v>641</v>
      </c>
      <c r="D13" s="324" t="s">
        <v>633</v>
      </c>
      <c r="E13" s="396"/>
      <c r="F13" s="324" t="s">
        <v>633</v>
      </c>
      <c r="G13" s="396"/>
      <c r="H13" s="324" t="s">
        <v>633</v>
      </c>
      <c r="I13" s="393"/>
      <c r="J13" s="324" t="s">
        <v>617</v>
      </c>
      <c r="K13" s="393">
        <v>3</v>
      </c>
      <c r="L13" s="324" t="s">
        <v>617</v>
      </c>
      <c r="M13" s="391">
        <v>3</v>
      </c>
      <c r="N13" s="324" t="s">
        <v>618</v>
      </c>
      <c r="O13" s="391">
        <v>2.5</v>
      </c>
      <c r="P13" s="324" t="s">
        <v>617</v>
      </c>
      <c r="Q13" s="391">
        <v>3</v>
      </c>
      <c r="R13" s="324" t="s">
        <v>618</v>
      </c>
      <c r="S13" s="393">
        <v>2.5</v>
      </c>
    </row>
    <row r="14" spans="1:19" ht="12.75">
      <c r="A14" s="323">
        <v>2200</v>
      </c>
      <c r="B14" s="324" t="s">
        <v>634</v>
      </c>
      <c r="C14" s="324" t="s">
        <v>642</v>
      </c>
      <c r="D14" s="324" t="s">
        <v>619</v>
      </c>
      <c r="E14" s="396">
        <v>2.5</v>
      </c>
      <c r="F14" s="324" t="s">
        <v>619</v>
      </c>
      <c r="G14" s="396">
        <v>2.5</v>
      </c>
      <c r="H14" s="324" t="s">
        <v>619</v>
      </c>
      <c r="I14" s="393">
        <v>2.5</v>
      </c>
      <c r="J14" s="324" t="s">
        <v>619</v>
      </c>
      <c r="K14" s="393">
        <v>2.5</v>
      </c>
      <c r="L14" s="324" t="s">
        <v>636</v>
      </c>
      <c r="M14" s="391">
        <v>2.5</v>
      </c>
      <c r="N14" s="324" t="s">
        <v>619</v>
      </c>
      <c r="O14" s="391">
        <v>2.5</v>
      </c>
      <c r="P14" s="324" t="s">
        <v>619</v>
      </c>
      <c r="Q14" s="391">
        <v>2.5</v>
      </c>
      <c r="R14" s="324" t="s">
        <v>619</v>
      </c>
      <c r="S14" s="393">
        <v>2.5</v>
      </c>
    </row>
    <row r="15" spans="1:19" ht="25.5">
      <c r="A15" s="323">
        <v>2240</v>
      </c>
      <c r="B15" s="324" t="s">
        <v>643</v>
      </c>
      <c r="C15" s="324" t="s">
        <v>644</v>
      </c>
      <c r="D15" s="324" t="s">
        <v>619</v>
      </c>
      <c r="E15" s="396">
        <v>2.5</v>
      </c>
      <c r="F15" s="324" t="s">
        <v>619</v>
      </c>
      <c r="G15" s="396">
        <v>2.5</v>
      </c>
      <c r="H15" s="324" t="s">
        <v>619</v>
      </c>
      <c r="I15" s="393">
        <v>2.5</v>
      </c>
      <c r="J15" s="324" t="s">
        <v>619</v>
      </c>
      <c r="K15" s="393">
        <v>2.5</v>
      </c>
      <c r="L15" s="324" t="s">
        <v>636</v>
      </c>
      <c r="M15" s="391">
        <v>2.5</v>
      </c>
      <c r="N15" s="324" t="s">
        <v>636</v>
      </c>
      <c r="O15" s="391">
        <v>2.5</v>
      </c>
      <c r="P15" s="324" t="s">
        <v>617</v>
      </c>
      <c r="Q15" s="391">
        <v>3</v>
      </c>
      <c r="R15" s="324" t="s">
        <v>617</v>
      </c>
      <c r="S15" s="394">
        <v>3</v>
      </c>
    </row>
    <row r="16" spans="1:19" ht="12.75">
      <c r="A16" s="323">
        <v>2260</v>
      </c>
      <c r="B16" s="324" t="s">
        <v>643</v>
      </c>
      <c r="C16" s="324" t="s">
        <v>645</v>
      </c>
      <c r="D16" s="324" t="s">
        <v>619</v>
      </c>
      <c r="E16" s="396">
        <v>2.5</v>
      </c>
      <c r="F16" s="324" t="s">
        <v>619</v>
      </c>
      <c r="G16" s="396">
        <v>2.5</v>
      </c>
      <c r="H16" s="324" t="s">
        <v>619</v>
      </c>
      <c r="I16" s="393">
        <v>2.5</v>
      </c>
      <c r="J16" s="324" t="s">
        <v>619</v>
      </c>
      <c r="K16" s="393">
        <v>2.5</v>
      </c>
      <c r="L16" s="324" t="s">
        <v>617</v>
      </c>
      <c r="M16" s="391">
        <v>3</v>
      </c>
      <c r="N16" s="324" t="s">
        <v>618</v>
      </c>
      <c r="O16" s="391">
        <v>2.5</v>
      </c>
      <c r="P16" s="324" t="s">
        <v>617</v>
      </c>
      <c r="Q16" s="391">
        <v>3</v>
      </c>
      <c r="R16" s="324" t="s">
        <v>617</v>
      </c>
      <c r="S16" s="394">
        <v>3</v>
      </c>
    </row>
    <row r="17" spans="1:19" ht="12.75">
      <c r="A17" s="323">
        <v>2390</v>
      </c>
      <c r="B17" s="324" t="s">
        <v>646</v>
      </c>
      <c r="C17" s="324" t="s">
        <v>645</v>
      </c>
      <c r="D17" s="324" t="s">
        <v>619</v>
      </c>
      <c r="E17" s="396">
        <v>2.5</v>
      </c>
      <c r="F17" s="324" t="s">
        <v>619</v>
      </c>
      <c r="G17" s="396">
        <v>2.5</v>
      </c>
      <c r="H17" s="324" t="s">
        <v>619</v>
      </c>
      <c r="I17" s="393">
        <v>2.5</v>
      </c>
      <c r="J17" s="324" t="s">
        <v>619</v>
      </c>
      <c r="K17" s="393">
        <v>2.5</v>
      </c>
      <c r="L17" s="324" t="s">
        <v>636</v>
      </c>
      <c r="M17" s="391">
        <v>2.5</v>
      </c>
      <c r="N17" s="324" t="s">
        <v>618</v>
      </c>
      <c r="O17" s="391">
        <v>2.5</v>
      </c>
      <c r="P17" s="324" t="s">
        <v>617</v>
      </c>
      <c r="Q17" s="391">
        <v>3</v>
      </c>
      <c r="R17" s="324" t="s">
        <v>617</v>
      </c>
      <c r="S17" s="394">
        <v>3</v>
      </c>
    </row>
    <row r="18" spans="1:18" ht="12.75">
      <c r="A18" s="323">
        <v>2472</v>
      </c>
      <c r="B18" s="324" t="s">
        <v>647</v>
      </c>
      <c r="C18" s="324" t="s">
        <v>648</v>
      </c>
      <c r="D18" s="324" t="s">
        <v>619</v>
      </c>
      <c r="E18" s="396">
        <v>2.5</v>
      </c>
      <c r="F18" s="324" t="s">
        <v>633</v>
      </c>
      <c r="G18" s="396"/>
      <c r="H18" s="324" t="s">
        <v>633</v>
      </c>
      <c r="I18" s="393"/>
      <c r="J18" s="324" t="s">
        <v>633</v>
      </c>
      <c r="K18" s="393"/>
      <c r="L18" s="324" t="s">
        <v>633</v>
      </c>
      <c r="M18" s="391"/>
      <c r="N18" s="324" t="s">
        <v>633</v>
      </c>
      <c r="O18" s="391"/>
      <c r="P18" s="324" t="s">
        <v>633</v>
      </c>
      <c r="Q18" s="391"/>
      <c r="R18" s="324" t="s">
        <v>633</v>
      </c>
    </row>
    <row r="19" spans="1:18" ht="12.75">
      <c r="A19" s="323">
        <v>2530</v>
      </c>
      <c r="B19" s="324" t="s">
        <v>649</v>
      </c>
      <c r="C19" s="324" t="s">
        <v>650</v>
      </c>
      <c r="D19" s="324" t="s">
        <v>632</v>
      </c>
      <c r="E19" s="396">
        <v>2</v>
      </c>
      <c r="F19" s="324" t="s">
        <v>633</v>
      </c>
      <c r="G19" s="396"/>
      <c r="H19" s="324" t="s">
        <v>633</v>
      </c>
      <c r="I19" s="393"/>
      <c r="J19" s="324" t="s">
        <v>633</v>
      </c>
      <c r="K19" s="393"/>
      <c r="L19" s="324" t="s">
        <v>633</v>
      </c>
      <c r="M19" s="391"/>
      <c r="N19" s="324" t="s">
        <v>633</v>
      </c>
      <c r="O19" s="391"/>
      <c r="P19" s="324" t="s">
        <v>633</v>
      </c>
      <c r="Q19" s="391"/>
      <c r="R19" s="324" t="s">
        <v>633</v>
      </c>
    </row>
    <row r="20" spans="1:18" ht="12.75">
      <c r="A20" s="323">
        <v>2560</v>
      </c>
      <c r="B20" s="324" t="s">
        <v>651</v>
      </c>
      <c r="C20" s="324" t="s">
        <v>652</v>
      </c>
      <c r="D20" s="324" t="s">
        <v>632</v>
      </c>
      <c r="E20" s="396">
        <v>2</v>
      </c>
      <c r="F20" s="324" t="s">
        <v>633</v>
      </c>
      <c r="G20" s="396"/>
      <c r="H20" s="324" t="s">
        <v>633</v>
      </c>
      <c r="I20" s="393"/>
      <c r="J20" s="324" t="s">
        <v>633</v>
      </c>
      <c r="K20" s="393"/>
      <c r="L20" s="324" t="s">
        <v>633</v>
      </c>
      <c r="M20" s="391"/>
      <c r="N20" s="324" t="s">
        <v>633</v>
      </c>
      <c r="O20" s="391"/>
      <c r="P20" s="324" t="s">
        <v>633</v>
      </c>
      <c r="Q20" s="391"/>
      <c r="R20" s="324" t="s">
        <v>633</v>
      </c>
    </row>
    <row r="21" spans="1:19" ht="25.5">
      <c r="A21" s="323">
        <v>2650</v>
      </c>
      <c r="B21" s="324" t="s">
        <v>653</v>
      </c>
      <c r="C21" s="324" t="s">
        <v>654</v>
      </c>
      <c r="D21" s="324" t="s">
        <v>619</v>
      </c>
      <c r="E21" s="396">
        <v>2.5</v>
      </c>
      <c r="F21" s="324" t="s">
        <v>618</v>
      </c>
      <c r="G21" s="396">
        <v>2.5</v>
      </c>
      <c r="H21" s="324" t="s">
        <v>617</v>
      </c>
      <c r="I21" s="393">
        <v>3</v>
      </c>
      <c r="J21" s="324" t="s">
        <v>617</v>
      </c>
      <c r="K21" s="393">
        <v>3</v>
      </c>
      <c r="L21" s="324" t="s">
        <v>619</v>
      </c>
      <c r="M21" s="391">
        <v>2.5</v>
      </c>
      <c r="N21" s="324" t="s">
        <v>618</v>
      </c>
      <c r="O21" s="391">
        <v>2.5</v>
      </c>
      <c r="P21" s="324" t="s">
        <v>619</v>
      </c>
      <c r="Q21" s="391">
        <v>2.5</v>
      </c>
      <c r="R21" s="324" t="s">
        <v>617</v>
      </c>
      <c r="S21" s="394">
        <v>3</v>
      </c>
    </row>
    <row r="22" spans="1:19" ht="12.75">
      <c r="A22" s="323">
        <v>2900</v>
      </c>
      <c r="B22" s="324" t="s">
        <v>655</v>
      </c>
      <c r="C22" s="324" t="s">
        <v>656</v>
      </c>
      <c r="D22" s="324" t="s">
        <v>619</v>
      </c>
      <c r="E22" s="396">
        <v>2.5</v>
      </c>
      <c r="F22" s="324" t="s">
        <v>619</v>
      </c>
      <c r="G22" s="396">
        <v>2.5</v>
      </c>
      <c r="H22" s="324" t="s">
        <v>617</v>
      </c>
      <c r="I22" s="393">
        <v>3</v>
      </c>
      <c r="J22" s="324" t="s">
        <v>619</v>
      </c>
      <c r="K22" s="393">
        <v>2.5</v>
      </c>
      <c r="L22" s="324" t="s">
        <v>618</v>
      </c>
      <c r="M22" s="391">
        <v>2.5</v>
      </c>
      <c r="N22" s="324" t="s">
        <v>619</v>
      </c>
      <c r="O22" s="391">
        <v>2.5</v>
      </c>
      <c r="P22" s="324" t="s">
        <v>619</v>
      </c>
      <c r="Q22" s="391">
        <v>2.5</v>
      </c>
      <c r="R22" s="324" t="s">
        <v>617</v>
      </c>
      <c r="S22" s="394">
        <v>3</v>
      </c>
    </row>
    <row r="23" spans="1:19" ht="25.5">
      <c r="A23" s="323">
        <v>3010</v>
      </c>
      <c r="B23" s="324" t="s">
        <v>657</v>
      </c>
      <c r="C23" s="324" t="s">
        <v>658</v>
      </c>
      <c r="D23" s="324" t="s">
        <v>632</v>
      </c>
      <c r="E23" s="396">
        <v>2</v>
      </c>
      <c r="F23" s="324" t="s">
        <v>632</v>
      </c>
      <c r="G23" s="396">
        <v>2</v>
      </c>
      <c r="H23" s="324" t="s">
        <v>659</v>
      </c>
      <c r="I23" s="393">
        <v>1.5</v>
      </c>
      <c r="J23" s="324" t="s">
        <v>660</v>
      </c>
      <c r="K23" s="393">
        <v>1.5</v>
      </c>
      <c r="L23" s="324" t="s">
        <v>659</v>
      </c>
      <c r="M23" s="391">
        <v>1.5</v>
      </c>
      <c r="N23" s="324" t="s">
        <v>659</v>
      </c>
      <c r="O23" s="391">
        <v>1.5</v>
      </c>
      <c r="P23" s="324" t="s">
        <v>632</v>
      </c>
      <c r="Q23" s="391">
        <v>2</v>
      </c>
      <c r="R23" s="324">
        <v>2</v>
      </c>
      <c r="S23" s="394">
        <v>2</v>
      </c>
    </row>
    <row r="24" spans="1:19" ht="25.5">
      <c r="A24" s="323">
        <v>3080</v>
      </c>
      <c r="B24" s="324" t="s">
        <v>657</v>
      </c>
      <c r="C24" s="324" t="s">
        <v>661</v>
      </c>
      <c r="D24" s="324" t="s">
        <v>618</v>
      </c>
      <c r="E24" s="396">
        <v>2.5</v>
      </c>
      <c r="F24" s="324" t="s">
        <v>632</v>
      </c>
      <c r="G24" s="396">
        <v>2</v>
      </c>
      <c r="H24" s="324" t="s">
        <v>632</v>
      </c>
      <c r="I24" s="393">
        <v>2</v>
      </c>
      <c r="J24" s="324" t="s">
        <v>632</v>
      </c>
      <c r="K24" s="393">
        <v>2</v>
      </c>
      <c r="L24" s="324" t="s">
        <v>632</v>
      </c>
      <c r="M24" s="391">
        <v>2</v>
      </c>
      <c r="N24" s="324" t="s">
        <v>632</v>
      </c>
      <c r="O24" s="391">
        <v>2</v>
      </c>
      <c r="P24" s="324" t="s">
        <v>632</v>
      </c>
      <c r="Q24" s="391">
        <v>2</v>
      </c>
      <c r="R24" s="324">
        <v>2</v>
      </c>
      <c r="S24" s="394">
        <v>2</v>
      </c>
    </row>
    <row r="25" spans="1:19" ht="25.5">
      <c r="A25" s="323">
        <v>3200</v>
      </c>
      <c r="B25" s="324" t="s">
        <v>662</v>
      </c>
      <c r="C25" s="324" t="s">
        <v>663</v>
      </c>
      <c r="D25" s="324" t="s">
        <v>659</v>
      </c>
      <c r="E25" s="396">
        <v>1.5</v>
      </c>
      <c r="F25" s="324" t="s">
        <v>632</v>
      </c>
      <c r="G25" s="396">
        <v>2</v>
      </c>
      <c r="H25" s="324" t="s">
        <v>632</v>
      </c>
      <c r="I25" s="393">
        <v>2</v>
      </c>
      <c r="J25" s="324" t="s">
        <v>632</v>
      </c>
      <c r="K25" s="393">
        <v>2</v>
      </c>
      <c r="L25" s="324" t="s">
        <v>632</v>
      </c>
      <c r="M25" s="391">
        <v>2</v>
      </c>
      <c r="N25" s="324" t="s">
        <v>632</v>
      </c>
      <c r="O25" s="391">
        <v>2</v>
      </c>
      <c r="P25" s="324" t="s">
        <v>632</v>
      </c>
      <c r="Q25" s="391">
        <v>2</v>
      </c>
      <c r="R25" s="324">
        <v>2</v>
      </c>
      <c r="S25" s="394">
        <v>2</v>
      </c>
    </row>
    <row r="26" spans="1:19" ht="25.5">
      <c r="A26" s="323">
        <v>3250</v>
      </c>
      <c r="B26" s="324" t="s">
        <v>662</v>
      </c>
      <c r="C26" s="324" t="s">
        <v>664</v>
      </c>
      <c r="D26" s="324" t="s">
        <v>619</v>
      </c>
      <c r="E26" s="396">
        <v>2.5</v>
      </c>
      <c r="F26" s="324" t="s">
        <v>636</v>
      </c>
      <c r="G26" s="396">
        <v>2.5</v>
      </c>
      <c r="H26" s="324" t="s">
        <v>632</v>
      </c>
      <c r="I26" s="393">
        <v>2</v>
      </c>
      <c r="J26" s="324" t="s">
        <v>632</v>
      </c>
      <c r="K26" s="393">
        <v>2</v>
      </c>
      <c r="L26" s="324" t="s">
        <v>632</v>
      </c>
      <c r="M26" s="391">
        <v>2</v>
      </c>
      <c r="N26" s="324" t="s">
        <v>632</v>
      </c>
      <c r="O26" s="391">
        <v>2</v>
      </c>
      <c r="P26" s="324" t="s">
        <v>636</v>
      </c>
      <c r="Q26" s="391">
        <v>2.5</v>
      </c>
      <c r="R26" s="324">
        <v>2</v>
      </c>
      <c r="S26" s="394">
        <v>2</v>
      </c>
    </row>
    <row r="27" spans="1:19" ht="25.5">
      <c r="A27" s="323">
        <v>3350</v>
      </c>
      <c r="B27" s="324" t="s">
        <v>665</v>
      </c>
      <c r="C27" s="324" t="s">
        <v>666</v>
      </c>
      <c r="D27" s="324" t="s">
        <v>619</v>
      </c>
      <c r="E27" s="396">
        <v>2.5</v>
      </c>
      <c r="F27" s="324" t="s">
        <v>619</v>
      </c>
      <c r="G27" s="396">
        <v>2.5</v>
      </c>
      <c r="H27" s="324" t="s">
        <v>619</v>
      </c>
      <c r="I27" s="393">
        <v>2.5</v>
      </c>
      <c r="J27" s="324" t="s">
        <v>619</v>
      </c>
      <c r="K27" s="393">
        <v>2.5</v>
      </c>
      <c r="L27" s="324" t="s">
        <v>636</v>
      </c>
      <c r="M27" s="391">
        <v>2.5</v>
      </c>
      <c r="N27" s="324" t="s">
        <v>632</v>
      </c>
      <c r="O27" s="391">
        <v>2</v>
      </c>
      <c r="P27" s="324" t="s">
        <v>619</v>
      </c>
      <c r="Q27" s="391">
        <v>2.5</v>
      </c>
      <c r="R27" s="324" t="s">
        <v>636</v>
      </c>
      <c r="S27" s="394">
        <v>2.5</v>
      </c>
    </row>
    <row r="28" spans="1:19" ht="12.75">
      <c r="A28" s="323">
        <v>3450</v>
      </c>
      <c r="B28" s="324" t="s">
        <v>667</v>
      </c>
      <c r="C28" s="324" t="s">
        <v>668</v>
      </c>
      <c r="D28" s="324" t="s">
        <v>632</v>
      </c>
      <c r="E28" s="396">
        <v>2</v>
      </c>
      <c r="F28" s="324" t="s">
        <v>619</v>
      </c>
      <c r="G28" s="396">
        <v>2.5</v>
      </c>
      <c r="H28" s="324" t="s">
        <v>636</v>
      </c>
      <c r="I28" s="393">
        <v>2.5</v>
      </c>
      <c r="J28" s="324" t="s">
        <v>636</v>
      </c>
      <c r="K28" s="393">
        <v>2.5</v>
      </c>
      <c r="L28" s="324" t="s">
        <v>632</v>
      </c>
      <c r="M28" s="391">
        <v>2</v>
      </c>
      <c r="N28" s="324" t="s">
        <v>632</v>
      </c>
      <c r="O28" s="391">
        <v>2</v>
      </c>
      <c r="P28" s="324" t="s">
        <v>636</v>
      </c>
      <c r="Q28" s="391">
        <v>2.5</v>
      </c>
      <c r="R28" s="324" t="s">
        <v>636</v>
      </c>
      <c r="S28" s="394">
        <v>2.5</v>
      </c>
    </row>
    <row r="29" spans="1:19" ht="25.5">
      <c r="A29" s="323">
        <v>3500</v>
      </c>
      <c r="B29" s="324" t="s">
        <v>667</v>
      </c>
      <c r="C29" s="324" t="s">
        <v>669</v>
      </c>
      <c r="D29" s="324" t="s">
        <v>619</v>
      </c>
      <c r="E29" s="396">
        <v>2.5</v>
      </c>
      <c r="F29" s="324" t="s">
        <v>618</v>
      </c>
      <c r="G29" s="396">
        <v>2.5</v>
      </c>
      <c r="H29" s="324" t="s">
        <v>619</v>
      </c>
      <c r="I29" s="393">
        <v>2.5</v>
      </c>
      <c r="J29" s="324" t="s">
        <v>629</v>
      </c>
      <c r="K29" s="393">
        <v>3.5</v>
      </c>
      <c r="L29" s="324" t="s">
        <v>617</v>
      </c>
      <c r="M29" s="391">
        <v>3</v>
      </c>
      <c r="N29" s="324" t="s">
        <v>619</v>
      </c>
      <c r="O29" s="391">
        <v>2.5</v>
      </c>
      <c r="P29" s="324" t="s">
        <v>619</v>
      </c>
      <c r="Q29" s="391">
        <v>2.5</v>
      </c>
      <c r="R29" s="324" t="s">
        <v>617</v>
      </c>
      <c r="S29" s="394">
        <v>3</v>
      </c>
    </row>
    <row r="30" spans="1:19" ht="12.75">
      <c r="A30" s="323">
        <v>3530</v>
      </c>
      <c r="B30" s="324" t="s">
        <v>667</v>
      </c>
      <c r="C30" s="324" t="s">
        <v>670</v>
      </c>
      <c r="D30" s="324" t="s">
        <v>629</v>
      </c>
      <c r="E30" s="396">
        <v>3.5</v>
      </c>
      <c r="F30" s="324" t="s">
        <v>617</v>
      </c>
      <c r="G30" s="396">
        <v>3</v>
      </c>
      <c r="H30" s="324" t="s">
        <v>627</v>
      </c>
      <c r="I30" s="393">
        <v>3.5</v>
      </c>
      <c r="J30" s="324" t="s">
        <v>619</v>
      </c>
      <c r="K30" s="393">
        <v>2.5</v>
      </c>
      <c r="L30" s="324" t="s">
        <v>619</v>
      </c>
      <c r="M30" s="391">
        <v>2.5</v>
      </c>
      <c r="N30" s="324" t="s">
        <v>619</v>
      </c>
      <c r="O30" s="391">
        <v>2.5</v>
      </c>
      <c r="P30" s="324" t="s">
        <v>619</v>
      </c>
      <c r="Q30" s="391">
        <v>2.5</v>
      </c>
      <c r="R30" s="324" t="s">
        <v>619</v>
      </c>
      <c r="S30" s="394">
        <v>2.5</v>
      </c>
    </row>
    <row r="31" spans="1:19" ht="25.5">
      <c r="A31" s="323">
        <v>3570</v>
      </c>
      <c r="B31" s="324" t="s">
        <v>667</v>
      </c>
      <c r="C31" s="324" t="s">
        <v>671</v>
      </c>
      <c r="D31" s="324" t="s">
        <v>617</v>
      </c>
      <c r="E31" s="396">
        <v>3</v>
      </c>
      <c r="F31" s="324" t="s">
        <v>619</v>
      </c>
      <c r="G31" s="396">
        <v>2.5</v>
      </c>
      <c r="H31" s="324" t="s">
        <v>617</v>
      </c>
      <c r="I31" s="393">
        <v>3</v>
      </c>
      <c r="J31" s="324" t="s">
        <v>619</v>
      </c>
      <c r="K31" s="393">
        <v>2.5</v>
      </c>
      <c r="L31" s="324" t="s">
        <v>636</v>
      </c>
      <c r="M31" s="391">
        <v>2.5</v>
      </c>
      <c r="N31" s="324" t="s">
        <v>619</v>
      </c>
      <c r="O31" s="391">
        <v>2.5</v>
      </c>
      <c r="P31" s="324" t="s">
        <v>636</v>
      </c>
      <c r="Q31" s="391">
        <v>2.5</v>
      </c>
      <c r="R31" s="324" t="s">
        <v>636</v>
      </c>
      <c r="S31" s="394">
        <v>2.5</v>
      </c>
    </row>
    <row r="32" spans="1:19" ht="12.75">
      <c r="A32" s="323">
        <v>3590</v>
      </c>
      <c r="B32" s="324" t="s">
        <v>667</v>
      </c>
      <c r="C32" s="324" t="s">
        <v>672</v>
      </c>
      <c r="D32" s="324" t="s">
        <v>627</v>
      </c>
      <c r="E32" s="396">
        <v>3.5</v>
      </c>
      <c r="F32" s="324" t="s">
        <v>627</v>
      </c>
      <c r="G32" s="396">
        <v>3.5</v>
      </c>
      <c r="H32" s="324" t="s">
        <v>627</v>
      </c>
      <c r="I32" s="393">
        <v>3.5</v>
      </c>
      <c r="J32" s="324" t="s">
        <v>617</v>
      </c>
      <c r="K32" s="393">
        <v>3</v>
      </c>
      <c r="L32" s="324" t="s">
        <v>617</v>
      </c>
      <c r="M32" s="391">
        <v>3</v>
      </c>
      <c r="N32" s="324" t="s">
        <v>617</v>
      </c>
      <c r="O32" s="391">
        <v>3</v>
      </c>
      <c r="P32" s="324" t="s">
        <v>617</v>
      </c>
      <c r="Q32" s="391">
        <v>3</v>
      </c>
      <c r="R32" s="324" t="s">
        <v>617</v>
      </c>
      <c r="S32" s="394">
        <v>3</v>
      </c>
    </row>
    <row r="33" spans="1:19" ht="12.75">
      <c r="A33" s="323">
        <v>3650</v>
      </c>
      <c r="B33" s="324" t="s">
        <v>667</v>
      </c>
      <c r="C33" s="324" t="s">
        <v>673</v>
      </c>
      <c r="D33" s="324" t="s">
        <v>619</v>
      </c>
      <c r="E33" s="396">
        <v>2.5</v>
      </c>
      <c r="F33" s="324" t="s">
        <v>617</v>
      </c>
      <c r="G33" s="396">
        <v>3</v>
      </c>
      <c r="H33" s="324" t="s">
        <v>617</v>
      </c>
      <c r="I33" s="393">
        <v>3</v>
      </c>
      <c r="J33" s="324" t="s">
        <v>619</v>
      </c>
      <c r="K33" s="393">
        <v>2.5</v>
      </c>
      <c r="L33" s="324" t="s">
        <v>617</v>
      </c>
      <c r="M33" s="391">
        <v>3</v>
      </c>
      <c r="N33" s="324" t="s">
        <v>617</v>
      </c>
      <c r="O33" s="391">
        <v>3</v>
      </c>
      <c r="P33" s="324" t="s">
        <v>618</v>
      </c>
      <c r="Q33" s="391">
        <v>2.5</v>
      </c>
      <c r="R33" s="324" t="s">
        <v>618</v>
      </c>
      <c r="S33" s="394">
        <v>2.5</v>
      </c>
    </row>
    <row r="34" spans="1:19" ht="12.75">
      <c r="A34" s="323">
        <v>3725</v>
      </c>
      <c r="B34" s="324" t="s">
        <v>667</v>
      </c>
      <c r="C34" s="324" t="s">
        <v>674</v>
      </c>
      <c r="D34" s="324" t="s">
        <v>627</v>
      </c>
      <c r="E34" s="396">
        <v>3.5</v>
      </c>
      <c r="F34" s="324" t="s">
        <v>627</v>
      </c>
      <c r="G34" s="396">
        <v>3.5</v>
      </c>
      <c r="H34" s="324" t="s">
        <v>629</v>
      </c>
      <c r="I34" s="393">
        <v>3.5</v>
      </c>
      <c r="J34" s="324" t="s">
        <v>617</v>
      </c>
      <c r="K34" s="393">
        <v>3</v>
      </c>
      <c r="L34" s="324" t="s">
        <v>617</v>
      </c>
      <c r="M34" s="391">
        <v>3</v>
      </c>
      <c r="N34" s="324" t="s">
        <v>617</v>
      </c>
      <c r="O34" s="391">
        <v>3</v>
      </c>
      <c r="P34" s="324" t="s">
        <v>617</v>
      </c>
      <c r="Q34" s="391">
        <v>3</v>
      </c>
      <c r="R34" s="324" t="s">
        <v>618</v>
      </c>
      <c r="S34" s="394">
        <v>2.5</v>
      </c>
    </row>
    <row r="35" spans="1:19" ht="38.25">
      <c r="A35" s="323">
        <v>3744</v>
      </c>
      <c r="B35" s="324" t="s">
        <v>667</v>
      </c>
      <c r="C35" s="324" t="s">
        <v>675</v>
      </c>
      <c r="D35" s="324" t="s">
        <v>627</v>
      </c>
      <c r="E35" s="396">
        <v>3.5</v>
      </c>
      <c r="F35" s="324" t="s">
        <v>627</v>
      </c>
      <c r="G35" s="396">
        <v>3.5</v>
      </c>
      <c r="H35" s="324" t="s">
        <v>627</v>
      </c>
      <c r="I35" s="393">
        <v>3.5</v>
      </c>
      <c r="J35" s="324" t="s">
        <v>617</v>
      </c>
      <c r="K35" s="393">
        <v>3</v>
      </c>
      <c r="L35" s="324" t="s">
        <v>617</v>
      </c>
      <c r="M35" s="391">
        <v>3</v>
      </c>
      <c r="N35" s="324" t="s">
        <v>617</v>
      </c>
      <c r="O35" s="391">
        <v>3</v>
      </c>
      <c r="P35" s="324" t="s">
        <v>617</v>
      </c>
      <c r="Q35" s="391">
        <v>3</v>
      </c>
      <c r="R35" s="324" t="s">
        <v>618</v>
      </c>
      <c r="S35" s="394">
        <v>2.5</v>
      </c>
    </row>
    <row r="36" spans="1:19" ht="12.75">
      <c r="A36" s="323">
        <v>3760</v>
      </c>
      <c r="B36" s="324" t="s">
        <v>667</v>
      </c>
      <c r="C36" s="324" t="s">
        <v>676</v>
      </c>
      <c r="D36" s="324" t="s">
        <v>627</v>
      </c>
      <c r="E36" s="396">
        <v>3.5</v>
      </c>
      <c r="F36" s="324" t="s">
        <v>617</v>
      </c>
      <c r="G36" s="396">
        <v>3</v>
      </c>
      <c r="H36" s="324" t="s">
        <v>617</v>
      </c>
      <c r="I36" s="393">
        <v>3</v>
      </c>
      <c r="J36" s="324" t="s">
        <v>617</v>
      </c>
      <c r="K36" s="393">
        <v>3</v>
      </c>
      <c r="L36" s="324" t="s">
        <v>617</v>
      </c>
      <c r="M36" s="391">
        <v>3</v>
      </c>
      <c r="N36" s="324" t="s">
        <v>619</v>
      </c>
      <c r="O36" s="391">
        <v>2.5</v>
      </c>
      <c r="P36" s="324" t="s">
        <v>619</v>
      </c>
      <c r="Q36" s="391">
        <v>2.5</v>
      </c>
      <c r="R36" s="324" t="s">
        <v>619</v>
      </c>
      <c r="S36" s="394">
        <v>2.5</v>
      </c>
    </row>
    <row r="37" spans="1:19" ht="12.75">
      <c r="A37" s="323">
        <v>3830</v>
      </c>
      <c r="B37" s="324" t="s">
        <v>667</v>
      </c>
      <c r="C37" s="324" t="s">
        <v>677</v>
      </c>
      <c r="D37" s="324" t="s">
        <v>627</v>
      </c>
      <c r="E37" s="396">
        <v>3.5</v>
      </c>
      <c r="F37" s="324" t="s">
        <v>629</v>
      </c>
      <c r="G37" s="396">
        <v>3.5</v>
      </c>
      <c r="H37" s="324" t="s">
        <v>627</v>
      </c>
      <c r="I37" s="393">
        <v>3.5</v>
      </c>
      <c r="J37" s="324" t="s">
        <v>617</v>
      </c>
      <c r="K37" s="393">
        <v>3</v>
      </c>
      <c r="L37" s="324" t="s">
        <v>617</v>
      </c>
      <c r="M37" s="391">
        <v>3</v>
      </c>
      <c r="N37" s="324" t="s">
        <v>617</v>
      </c>
      <c r="O37" s="391">
        <v>3</v>
      </c>
      <c r="P37" s="324" t="s">
        <v>617</v>
      </c>
      <c r="Q37" s="391">
        <v>3</v>
      </c>
      <c r="R37" s="324" t="s">
        <v>629</v>
      </c>
      <c r="S37" s="394">
        <v>3.5</v>
      </c>
    </row>
    <row r="38" spans="1:19" ht="51">
      <c r="A38" s="323">
        <v>3860</v>
      </c>
      <c r="B38" s="324" t="s">
        <v>667</v>
      </c>
      <c r="C38" s="324" t="s">
        <v>678</v>
      </c>
      <c r="D38" s="324" t="s">
        <v>617</v>
      </c>
      <c r="E38" s="396">
        <v>3</v>
      </c>
      <c r="F38" s="324" t="s">
        <v>617</v>
      </c>
      <c r="G38" s="396">
        <v>3</v>
      </c>
      <c r="H38" s="324" t="s">
        <v>617</v>
      </c>
      <c r="I38" s="393">
        <v>3</v>
      </c>
      <c r="J38" s="324" t="s">
        <v>617</v>
      </c>
      <c r="K38" s="393">
        <v>3</v>
      </c>
      <c r="L38" s="324" t="s">
        <v>618</v>
      </c>
      <c r="M38" s="391">
        <v>2.5</v>
      </c>
      <c r="N38" s="324" t="s">
        <v>618</v>
      </c>
      <c r="O38" s="391">
        <v>2.5</v>
      </c>
      <c r="P38" s="324" t="s">
        <v>618</v>
      </c>
      <c r="Q38" s="391">
        <v>2.5</v>
      </c>
      <c r="R38" s="324" t="s">
        <v>617</v>
      </c>
      <c r="S38" s="394">
        <v>3</v>
      </c>
    </row>
    <row r="39" spans="1:19" ht="25.5">
      <c r="A39" s="323">
        <v>4080</v>
      </c>
      <c r="B39" s="324" t="s">
        <v>679</v>
      </c>
      <c r="C39" s="324" t="s">
        <v>680</v>
      </c>
      <c r="D39" s="324" t="s">
        <v>619</v>
      </c>
      <c r="E39" s="396">
        <v>2.5</v>
      </c>
      <c r="F39" s="324" t="s">
        <v>636</v>
      </c>
      <c r="G39" s="396">
        <v>2.5</v>
      </c>
      <c r="H39" s="324" t="s">
        <v>636</v>
      </c>
      <c r="I39" s="393">
        <v>2.5</v>
      </c>
      <c r="J39" s="324" t="s">
        <v>636</v>
      </c>
      <c r="K39" s="393">
        <v>2.5</v>
      </c>
      <c r="L39" s="324" t="s">
        <v>632</v>
      </c>
      <c r="M39" s="391">
        <v>2</v>
      </c>
      <c r="N39" s="324" t="s">
        <v>636</v>
      </c>
      <c r="O39" s="391">
        <v>2.5</v>
      </c>
      <c r="P39" s="324" t="s">
        <v>619</v>
      </c>
      <c r="Q39" s="391">
        <v>2.5</v>
      </c>
      <c r="R39" s="324" t="s">
        <v>619</v>
      </c>
      <c r="S39" s="394">
        <v>2.5</v>
      </c>
    </row>
    <row r="40" spans="1:19" ht="12.75">
      <c r="A40" s="323">
        <v>4170</v>
      </c>
      <c r="B40" s="324" t="s">
        <v>681</v>
      </c>
      <c r="C40" s="324" t="s">
        <v>682</v>
      </c>
      <c r="D40" s="324" t="s">
        <v>619</v>
      </c>
      <c r="E40" s="396">
        <v>2.5</v>
      </c>
      <c r="F40" s="324" t="s">
        <v>636</v>
      </c>
      <c r="G40" s="396">
        <v>2.5</v>
      </c>
      <c r="H40" s="324" t="s">
        <v>636</v>
      </c>
      <c r="I40" s="393">
        <v>2.5</v>
      </c>
      <c r="J40" s="324" t="s">
        <v>619</v>
      </c>
      <c r="K40" s="393">
        <v>2.5</v>
      </c>
      <c r="L40" s="324" t="s">
        <v>618</v>
      </c>
      <c r="M40" s="391">
        <v>2.5</v>
      </c>
      <c r="N40" s="324" t="s">
        <v>636</v>
      </c>
      <c r="O40" s="391">
        <v>2.5</v>
      </c>
      <c r="P40" s="324" t="s">
        <v>618</v>
      </c>
      <c r="Q40" s="391">
        <v>2.5</v>
      </c>
      <c r="R40" s="324" t="s">
        <v>636</v>
      </c>
      <c r="S40" s="394">
        <v>2.5</v>
      </c>
    </row>
    <row r="41" spans="1:18" ht="12.75">
      <c r="A41" s="323">
        <v>4202</v>
      </c>
      <c r="B41" s="324" t="s">
        <v>683</v>
      </c>
      <c r="C41" s="324" t="s">
        <v>684</v>
      </c>
      <c r="D41" s="324" t="s">
        <v>619</v>
      </c>
      <c r="E41" s="396">
        <v>2.5</v>
      </c>
      <c r="F41" s="324" t="s">
        <v>636</v>
      </c>
      <c r="G41" s="396">
        <v>2.5</v>
      </c>
      <c r="H41" s="324" t="s">
        <v>633</v>
      </c>
      <c r="I41" s="393"/>
      <c r="J41" s="324" t="s">
        <v>633</v>
      </c>
      <c r="K41" s="393"/>
      <c r="L41" s="324" t="s">
        <v>633</v>
      </c>
      <c r="M41" s="391"/>
      <c r="N41" s="324" t="s">
        <v>633</v>
      </c>
      <c r="O41" s="391"/>
      <c r="P41" s="324" t="s">
        <v>633</v>
      </c>
      <c r="Q41" s="391"/>
      <c r="R41" s="324" t="s">
        <v>633</v>
      </c>
    </row>
    <row r="42" spans="1:19" ht="12.75">
      <c r="A42" s="323">
        <v>4208</v>
      </c>
      <c r="B42" s="324" t="s">
        <v>683</v>
      </c>
      <c r="C42" s="324" t="s">
        <v>685</v>
      </c>
      <c r="D42" s="324" t="s">
        <v>624</v>
      </c>
      <c r="E42" s="396">
        <v>4</v>
      </c>
      <c r="F42" s="324" t="s">
        <v>624</v>
      </c>
      <c r="G42" s="396">
        <v>4</v>
      </c>
      <c r="H42" s="324" t="s">
        <v>624</v>
      </c>
      <c r="I42" s="393">
        <v>4</v>
      </c>
      <c r="J42" s="324" t="s">
        <v>619</v>
      </c>
      <c r="K42" s="393">
        <v>2.5</v>
      </c>
      <c r="L42" s="324" t="s">
        <v>618</v>
      </c>
      <c r="M42" s="391">
        <v>2.5</v>
      </c>
      <c r="N42" s="324" t="s">
        <v>636</v>
      </c>
      <c r="O42" s="391">
        <v>2.5</v>
      </c>
      <c r="P42" s="324" t="s">
        <v>632</v>
      </c>
      <c r="Q42" s="391">
        <v>2</v>
      </c>
      <c r="R42" s="324" t="s">
        <v>636</v>
      </c>
      <c r="S42" s="394">
        <v>2.5</v>
      </c>
    </row>
    <row r="43" spans="1:18" ht="25.5">
      <c r="A43" s="323">
        <v>4210</v>
      </c>
      <c r="B43" s="324" t="s">
        <v>686</v>
      </c>
      <c r="C43" s="324" t="s">
        <v>687</v>
      </c>
      <c r="D43" s="324" t="s">
        <v>632</v>
      </c>
      <c r="E43" s="396">
        <v>2</v>
      </c>
      <c r="F43" s="324" t="s">
        <v>632</v>
      </c>
      <c r="G43" s="396">
        <v>2</v>
      </c>
      <c r="H43" s="324" t="s">
        <v>659</v>
      </c>
      <c r="I43" s="393">
        <v>1.5</v>
      </c>
      <c r="J43" s="324" t="s">
        <v>632</v>
      </c>
      <c r="K43" s="393">
        <v>2</v>
      </c>
      <c r="L43" s="324" t="s">
        <v>659</v>
      </c>
      <c r="M43" s="391">
        <v>1.5</v>
      </c>
      <c r="N43" s="324" t="s">
        <v>632</v>
      </c>
      <c r="O43" s="391">
        <v>2</v>
      </c>
      <c r="P43" s="324" t="s">
        <v>632</v>
      </c>
      <c r="Q43" s="391">
        <v>2</v>
      </c>
      <c r="R43" s="324" t="s">
        <v>633</v>
      </c>
    </row>
    <row r="44" spans="1:18" ht="12.75">
      <c r="A44" s="323">
        <v>4270</v>
      </c>
      <c r="B44" s="324" t="s">
        <v>688</v>
      </c>
      <c r="C44" s="324" t="s">
        <v>689</v>
      </c>
      <c r="D44" s="324" t="s">
        <v>632</v>
      </c>
      <c r="E44" s="396">
        <v>2</v>
      </c>
      <c r="F44" s="324" t="s">
        <v>632</v>
      </c>
      <c r="G44" s="396">
        <v>2</v>
      </c>
      <c r="H44" s="324" t="s">
        <v>659</v>
      </c>
      <c r="I44" s="393">
        <v>1.5</v>
      </c>
      <c r="J44" s="324" t="s">
        <v>632</v>
      </c>
      <c r="K44" s="393">
        <v>2</v>
      </c>
      <c r="L44" s="324" t="s">
        <v>659</v>
      </c>
      <c r="M44" s="391">
        <v>1.5</v>
      </c>
      <c r="N44" s="324" t="s">
        <v>632</v>
      </c>
      <c r="O44" s="391">
        <v>2</v>
      </c>
      <c r="P44" s="324" t="s">
        <v>632</v>
      </c>
      <c r="Q44" s="391">
        <v>2</v>
      </c>
      <c r="R44" s="324" t="s">
        <v>633</v>
      </c>
    </row>
    <row r="45" spans="1:19" ht="38.25">
      <c r="A45" s="323">
        <v>4360</v>
      </c>
      <c r="B45" s="324" t="s">
        <v>690</v>
      </c>
      <c r="C45" s="324" t="s">
        <v>691</v>
      </c>
      <c r="D45" s="324" t="s">
        <v>659</v>
      </c>
      <c r="E45" s="396">
        <v>1.5</v>
      </c>
      <c r="F45" s="324" t="s">
        <v>659</v>
      </c>
      <c r="G45" s="396">
        <v>1.5</v>
      </c>
      <c r="H45" s="324" t="s">
        <v>660</v>
      </c>
      <c r="I45" s="393">
        <v>1.5</v>
      </c>
      <c r="J45" s="324" t="s">
        <v>659</v>
      </c>
      <c r="K45" s="393">
        <v>1.5</v>
      </c>
      <c r="L45" s="324" t="s">
        <v>692</v>
      </c>
      <c r="M45" s="391">
        <v>1.5</v>
      </c>
      <c r="N45" s="324" t="s">
        <v>659</v>
      </c>
      <c r="O45" s="391">
        <v>1.5</v>
      </c>
      <c r="P45" s="324" t="s">
        <v>659</v>
      </c>
      <c r="Q45" s="391">
        <v>1.5</v>
      </c>
      <c r="R45" s="324" t="s">
        <v>659</v>
      </c>
      <c r="S45" s="394">
        <v>1.5</v>
      </c>
    </row>
    <row r="46" spans="1:18" ht="25.5">
      <c r="A46" s="323">
        <v>4410</v>
      </c>
      <c r="B46" s="324" t="s">
        <v>690</v>
      </c>
      <c r="C46" s="324" t="s">
        <v>693</v>
      </c>
      <c r="D46" s="324" t="s">
        <v>632</v>
      </c>
      <c r="E46" s="396">
        <v>2</v>
      </c>
      <c r="F46" s="324" t="s">
        <v>636</v>
      </c>
      <c r="G46" s="396">
        <v>2.5</v>
      </c>
      <c r="H46" s="324" t="s">
        <v>633</v>
      </c>
      <c r="I46" s="393"/>
      <c r="J46" s="324" t="s">
        <v>632</v>
      </c>
      <c r="K46" s="393">
        <v>2</v>
      </c>
      <c r="L46" s="324" t="s">
        <v>633</v>
      </c>
      <c r="M46" s="391"/>
      <c r="N46" s="324" t="s">
        <v>633</v>
      </c>
      <c r="O46" s="391"/>
      <c r="P46" s="324" t="s">
        <v>633</v>
      </c>
      <c r="Q46" s="391"/>
      <c r="R46" s="324" t="s">
        <v>633</v>
      </c>
    </row>
    <row r="47" spans="1:18" ht="25.5">
      <c r="A47" s="323">
        <v>4440</v>
      </c>
      <c r="B47" s="324" t="s">
        <v>690</v>
      </c>
      <c r="C47" s="324" t="s">
        <v>694</v>
      </c>
      <c r="D47" s="324" t="s">
        <v>619</v>
      </c>
      <c r="E47" s="396">
        <v>2.5</v>
      </c>
      <c r="F47" s="324" t="s">
        <v>617</v>
      </c>
      <c r="G47" s="396">
        <v>3</v>
      </c>
      <c r="H47" s="324" t="s">
        <v>633</v>
      </c>
      <c r="I47" s="393"/>
      <c r="J47" s="324" t="s">
        <v>617</v>
      </c>
      <c r="K47" s="393">
        <v>3</v>
      </c>
      <c r="L47" s="324" t="s">
        <v>633</v>
      </c>
      <c r="M47" s="391"/>
      <c r="N47" s="324" t="s">
        <v>633</v>
      </c>
      <c r="O47" s="391"/>
      <c r="P47" s="324" t="s">
        <v>633</v>
      </c>
      <c r="Q47" s="391"/>
      <c r="R47" s="324" t="s">
        <v>633</v>
      </c>
    </row>
    <row r="48" spans="1:19" ht="25.5">
      <c r="A48" s="323">
        <v>4470</v>
      </c>
      <c r="B48" s="324" t="s">
        <v>690</v>
      </c>
      <c r="C48" s="324" t="s">
        <v>695</v>
      </c>
      <c r="D48" s="324" t="s">
        <v>624</v>
      </c>
      <c r="E48" s="396">
        <v>4</v>
      </c>
      <c r="F48" s="324" t="s">
        <v>624</v>
      </c>
      <c r="G48" s="396">
        <v>4</v>
      </c>
      <c r="H48" s="324" t="s">
        <v>624</v>
      </c>
      <c r="I48" s="393">
        <v>4</v>
      </c>
      <c r="J48" s="324" t="s">
        <v>624</v>
      </c>
      <c r="K48" s="393">
        <v>4</v>
      </c>
      <c r="L48" s="324" t="s">
        <v>624</v>
      </c>
      <c r="M48" s="391">
        <v>4</v>
      </c>
      <c r="N48" s="324" t="s">
        <v>624</v>
      </c>
      <c r="O48" s="391">
        <v>4</v>
      </c>
      <c r="P48" s="324" t="s">
        <v>624</v>
      </c>
      <c r="Q48" s="391">
        <v>4</v>
      </c>
      <c r="R48" s="324" t="s">
        <v>624</v>
      </c>
      <c r="S48" s="394">
        <v>4</v>
      </c>
    </row>
    <row r="49" spans="1:18" ht="12.75">
      <c r="A49" s="323">
        <v>4655</v>
      </c>
      <c r="B49" s="324" t="s">
        <v>696</v>
      </c>
      <c r="C49" s="324" t="s">
        <v>697</v>
      </c>
      <c r="D49" s="324" t="s">
        <v>617</v>
      </c>
      <c r="E49" s="396">
        <v>3</v>
      </c>
      <c r="F49" s="324" t="s">
        <v>627</v>
      </c>
      <c r="G49" s="396">
        <v>3.5</v>
      </c>
      <c r="H49" s="324" t="s">
        <v>627</v>
      </c>
      <c r="I49" s="393">
        <v>3.5</v>
      </c>
      <c r="J49" s="324" t="s">
        <v>627</v>
      </c>
      <c r="K49" s="393">
        <v>3.5</v>
      </c>
      <c r="L49" s="324" t="s">
        <v>627</v>
      </c>
      <c r="M49" s="391">
        <v>3.5</v>
      </c>
      <c r="N49" s="324" t="s">
        <v>627</v>
      </c>
      <c r="O49" s="391">
        <v>3.5</v>
      </c>
      <c r="P49" s="324" t="s">
        <v>633</v>
      </c>
      <c r="Q49" s="391"/>
      <c r="R49" s="324" t="s">
        <v>633</v>
      </c>
    </row>
    <row r="50" spans="1:19" ht="12.75">
      <c r="A50" s="323">
        <v>4700</v>
      </c>
      <c r="B50" s="324" t="s">
        <v>698</v>
      </c>
      <c r="C50" s="324" t="s">
        <v>676</v>
      </c>
      <c r="D50" s="324" t="s">
        <v>632</v>
      </c>
      <c r="E50" s="396">
        <v>2</v>
      </c>
      <c r="F50" s="324" t="s">
        <v>636</v>
      </c>
      <c r="G50" s="396">
        <v>2.5</v>
      </c>
      <c r="H50" s="324" t="s">
        <v>619</v>
      </c>
      <c r="I50" s="393">
        <v>2.5</v>
      </c>
      <c r="J50" s="324" t="s">
        <v>619</v>
      </c>
      <c r="K50" s="393">
        <v>2.5</v>
      </c>
      <c r="L50" s="324" t="s">
        <v>636</v>
      </c>
      <c r="M50" s="391">
        <v>2.5</v>
      </c>
      <c r="N50" s="324" t="s">
        <v>636</v>
      </c>
      <c r="O50" s="391">
        <v>2.5</v>
      </c>
      <c r="P50" s="324" t="s">
        <v>636</v>
      </c>
      <c r="Q50" s="391">
        <v>2.5</v>
      </c>
      <c r="R50" s="324" t="s">
        <v>619</v>
      </c>
      <c r="S50" s="394">
        <v>2.5</v>
      </c>
    </row>
    <row r="51" spans="1:19" ht="25.5">
      <c r="A51" s="323">
        <v>4720</v>
      </c>
      <c r="B51" s="324" t="s">
        <v>699</v>
      </c>
      <c r="C51" s="324" t="s">
        <v>700</v>
      </c>
      <c r="D51" s="324" t="s">
        <v>627</v>
      </c>
      <c r="E51" s="396">
        <v>3.5</v>
      </c>
      <c r="F51" s="324" t="s">
        <v>624</v>
      </c>
      <c r="G51" s="396">
        <v>4</v>
      </c>
      <c r="H51" s="324" t="s">
        <v>624</v>
      </c>
      <c r="I51" s="393">
        <v>4</v>
      </c>
      <c r="J51" s="324" t="s">
        <v>624</v>
      </c>
      <c r="K51" s="393">
        <v>4</v>
      </c>
      <c r="L51" s="324" t="s">
        <v>624</v>
      </c>
      <c r="M51" s="391">
        <v>4</v>
      </c>
      <c r="N51" s="324" t="s">
        <v>624</v>
      </c>
      <c r="O51" s="391">
        <v>4</v>
      </c>
      <c r="P51" s="324" t="s">
        <v>624</v>
      </c>
      <c r="Q51" s="391">
        <v>4</v>
      </c>
      <c r="R51" s="324" t="s">
        <v>628</v>
      </c>
      <c r="S51" s="394">
        <v>3.5</v>
      </c>
    </row>
    <row r="52" spans="1:19" ht="12.75">
      <c r="A52" s="323">
        <v>4750</v>
      </c>
      <c r="B52" s="324" t="s">
        <v>699</v>
      </c>
      <c r="C52" s="324" t="s">
        <v>701</v>
      </c>
      <c r="D52" s="324" t="s">
        <v>619</v>
      </c>
      <c r="E52" s="396">
        <v>2.5</v>
      </c>
      <c r="F52" s="324" t="s">
        <v>617</v>
      </c>
      <c r="G52" s="396">
        <v>3</v>
      </c>
      <c r="H52" s="324" t="s">
        <v>627</v>
      </c>
      <c r="I52" s="393">
        <v>3.5</v>
      </c>
      <c r="J52" s="324" t="s">
        <v>617</v>
      </c>
      <c r="K52" s="393">
        <v>3</v>
      </c>
      <c r="L52" s="324" t="s">
        <v>627</v>
      </c>
      <c r="M52" s="391">
        <v>3.5</v>
      </c>
      <c r="N52" s="324" t="s">
        <v>617</v>
      </c>
      <c r="O52" s="391">
        <v>3</v>
      </c>
      <c r="P52" s="324" t="s">
        <v>628</v>
      </c>
      <c r="Q52" s="391">
        <v>3.5</v>
      </c>
      <c r="R52" s="324" t="s">
        <v>617</v>
      </c>
      <c r="S52" s="394">
        <v>3</v>
      </c>
    </row>
    <row r="53" spans="1:19" ht="25.5">
      <c r="A53" s="323">
        <v>4818</v>
      </c>
      <c r="B53" s="324" t="s">
        <v>702</v>
      </c>
      <c r="C53" s="324" t="s">
        <v>703</v>
      </c>
      <c r="D53" s="324" t="s">
        <v>633</v>
      </c>
      <c r="E53" s="396"/>
      <c r="F53" s="324" t="s">
        <v>633</v>
      </c>
      <c r="G53" s="396"/>
      <c r="H53" s="324" t="s">
        <v>632</v>
      </c>
      <c r="I53" s="393">
        <v>2</v>
      </c>
      <c r="J53" s="324" t="s">
        <v>632</v>
      </c>
      <c r="K53" s="393">
        <v>2</v>
      </c>
      <c r="L53" s="324" t="s">
        <v>632</v>
      </c>
      <c r="M53" s="391">
        <v>2</v>
      </c>
      <c r="N53" s="324" t="s">
        <v>632</v>
      </c>
      <c r="O53" s="391">
        <v>2</v>
      </c>
      <c r="P53" s="324" t="s">
        <v>632</v>
      </c>
      <c r="Q53" s="391">
        <v>2</v>
      </c>
      <c r="R53" s="324" t="s">
        <v>632</v>
      </c>
      <c r="S53" s="394">
        <v>2</v>
      </c>
    </row>
    <row r="54" spans="1:19" ht="12.75">
      <c r="A54" s="323">
        <v>4820</v>
      </c>
      <c r="B54" s="324" t="s">
        <v>702</v>
      </c>
      <c r="C54" s="324" t="s">
        <v>704</v>
      </c>
      <c r="D54" s="324" t="s">
        <v>632</v>
      </c>
      <c r="E54" s="396">
        <v>2</v>
      </c>
      <c r="F54" s="324" t="s">
        <v>632</v>
      </c>
      <c r="G54" s="396">
        <v>2</v>
      </c>
      <c r="H54" s="324" t="s">
        <v>632</v>
      </c>
      <c r="I54" s="393">
        <v>2</v>
      </c>
      <c r="J54" s="324" t="s">
        <v>632</v>
      </c>
      <c r="K54" s="393">
        <v>2</v>
      </c>
      <c r="L54" s="324" t="s">
        <v>632</v>
      </c>
      <c r="M54" s="391">
        <v>2</v>
      </c>
      <c r="N54" s="324" t="s">
        <v>632</v>
      </c>
      <c r="O54" s="391">
        <v>2</v>
      </c>
      <c r="P54" s="324" t="s">
        <v>632</v>
      </c>
      <c r="Q54" s="391">
        <v>2</v>
      </c>
      <c r="R54" s="324" t="s">
        <v>632</v>
      </c>
      <c r="S54" s="394">
        <v>2</v>
      </c>
    </row>
    <row r="55" spans="1:19" ht="12.75">
      <c r="A55" s="323">
        <v>4830</v>
      </c>
      <c r="B55" s="324" t="s">
        <v>702</v>
      </c>
      <c r="C55" s="324" t="s">
        <v>705</v>
      </c>
      <c r="D55" s="324" t="s">
        <v>632</v>
      </c>
      <c r="E55" s="396">
        <v>2</v>
      </c>
      <c r="F55" s="324" t="s">
        <v>632</v>
      </c>
      <c r="G55" s="396">
        <v>2</v>
      </c>
      <c r="H55" s="324" t="s">
        <v>632</v>
      </c>
      <c r="I55" s="393">
        <v>2</v>
      </c>
      <c r="J55" s="324" t="s">
        <v>632</v>
      </c>
      <c r="K55" s="393">
        <v>2</v>
      </c>
      <c r="L55" s="324" t="s">
        <v>632</v>
      </c>
      <c r="M55" s="391">
        <v>2</v>
      </c>
      <c r="N55" s="324" t="s">
        <v>632</v>
      </c>
      <c r="O55" s="391">
        <v>2</v>
      </c>
      <c r="P55" s="324" t="s">
        <v>632</v>
      </c>
      <c r="Q55" s="391">
        <v>2</v>
      </c>
      <c r="R55" s="324" t="s">
        <v>632</v>
      </c>
      <c r="S55" s="394">
        <v>2</v>
      </c>
    </row>
    <row r="56" spans="1:19" ht="12.75">
      <c r="A56" s="323">
        <v>4860</v>
      </c>
      <c r="B56" s="324" t="s">
        <v>702</v>
      </c>
      <c r="C56" s="324" t="s">
        <v>706</v>
      </c>
      <c r="D56" s="324" t="s">
        <v>619</v>
      </c>
      <c r="E56" s="396">
        <v>2.5</v>
      </c>
      <c r="F56" s="324" t="s">
        <v>619</v>
      </c>
      <c r="G56" s="396">
        <v>2.5</v>
      </c>
      <c r="H56" s="324" t="s">
        <v>619</v>
      </c>
      <c r="I56" s="393">
        <v>2.5</v>
      </c>
      <c r="J56" s="324" t="s">
        <v>619</v>
      </c>
      <c r="K56" s="393">
        <v>2.5</v>
      </c>
      <c r="L56" s="324" t="s">
        <v>619</v>
      </c>
      <c r="M56" s="391">
        <v>2.5</v>
      </c>
      <c r="N56" s="324" t="s">
        <v>619</v>
      </c>
      <c r="O56" s="391">
        <v>2.5</v>
      </c>
      <c r="P56" s="324" t="s">
        <v>636</v>
      </c>
      <c r="Q56" s="391">
        <v>2.5</v>
      </c>
      <c r="R56" s="324" t="s">
        <v>617</v>
      </c>
      <c r="S56" s="394">
        <v>3</v>
      </c>
    </row>
    <row r="57" spans="1:19" ht="12.75">
      <c r="A57" s="323">
        <v>4940</v>
      </c>
      <c r="B57" s="324" t="s">
        <v>707</v>
      </c>
      <c r="C57" s="324" t="s">
        <v>708</v>
      </c>
      <c r="D57" s="324" t="s">
        <v>629</v>
      </c>
      <c r="E57" s="396">
        <v>3.5</v>
      </c>
      <c r="F57" s="324" t="s">
        <v>624</v>
      </c>
      <c r="G57" s="396">
        <v>4</v>
      </c>
      <c r="H57" s="324" t="s">
        <v>624</v>
      </c>
      <c r="I57" s="393">
        <v>4</v>
      </c>
      <c r="J57" s="324" t="s">
        <v>624</v>
      </c>
      <c r="K57" s="393">
        <v>4</v>
      </c>
      <c r="L57" s="324" t="s">
        <v>624</v>
      </c>
      <c r="M57" s="391">
        <v>4</v>
      </c>
      <c r="N57" s="324" t="s">
        <v>624</v>
      </c>
      <c r="O57" s="391">
        <v>4</v>
      </c>
      <c r="P57" s="324" t="s">
        <v>628</v>
      </c>
      <c r="Q57" s="391">
        <v>3.5</v>
      </c>
      <c r="R57" s="324" t="s">
        <v>627</v>
      </c>
      <c r="S57" s="394">
        <v>3.5</v>
      </c>
    </row>
    <row r="58" spans="1:19" ht="25.5">
      <c r="A58" s="323">
        <v>4975</v>
      </c>
      <c r="B58" s="324" t="s">
        <v>709</v>
      </c>
      <c r="C58" s="324" t="s">
        <v>710</v>
      </c>
      <c r="D58" s="324" t="s">
        <v>633</v>
      </c>
      <c r="E58" s="396"/>
      <c r="F58" s="324" t="s">
        <v>636</v>
      </c>
      <c r="G58" s="396">
        <v>2.5</v>
      </c>
      <c r="H58" s="324" t="s">
        <v>617</v>
      </c>
      <c r="I58" s="393">
        <v>3</v>
      </c>
      <c r="J58" s="324" t="s">
        <v>619</v>
      </c>
      <c r="K58" s="393">
        <v>2.5</v>
      </c>
      <c r="L58" s="324" t="s">
        <v>619</v>
      </c>
      <c r="M58" s="391">
        <v>2.5</v>
      </c>
      <c r="N58" s="324" t="s">
        <v>619</v>
      </c>
      <c r="O58" s="391">
        <v>2.5</v>
      </c>
      <c r="P58" s="324" t="s">
        <v>632</v>
      </c>
      <c r="Q58" s="391">
        <v>2</v>
      </c>
      <c r="R58" s="324" t="s">
        <v>632</v>
      </c>
      <c r="S58" s="394">
        <v>2</v>
      </c>
    </row>
    <row r="59" spans="1:19" ht="25.5">
      <c r="A59" s="323">
        <v>4980</v>
      </c>
      <c r="B59" s="324" t="s">
        <v>711</v>
      </c>
      <c r="C59" s="324" t="s">
        <v>712</v>
      </c>
      <c r="D59" s="324" t="s">
        <v>633</v>
      </c>
      <c r="E59" s="396"/>
      <c r="F59" s="324" t="s">
        <v>633</v>
      </c>
      <c r="G59" s="396"/>
      <c r="H59" s="324" t="s">
        <v>624</v>
      </c>
      <c r="I59" s="393">
        <v>4</v>
      </c>
      <c r="J59" s="324" t="s">
        <v>617</v>
      </c>
      <c r="K59" s="393">
        <v>3</v>
      </c>
      <c r="L59" s="324" t="s">
        <v>624</v>
      </c>
      <c r="M59" s="391">
        <v>4</v>
      </c>
      <c r="N59" s="324" t="s">
        <v>624</v>
      </c>
      <c r="O59" s="391">
        <v>4</v>
      </c>
      <c r="P59" s="324" t="s">
        <v>632</v>
      </c>
      <c r="Q59" s="391">
        <v>2</v>
      </c>
      <c r="R59" s="324" t="s">
        <v>624</v>
      </c>
      <c r="S59" s="394">
        <v>4</v>
      </c>
    </row>
    <row r="60" spans="1:19" ht="25.5">
      <c r="A60" s="323">
        <v>5060</v>
      </c>
      <c r="B60" s="324" t="s">
        <v>713</v>
      </c>
      <c r="C60" s="324" t="s">
        <v>714</v>
      </c>
      <c r="D60" s="324" t="s">
        <v>619</v>
      </c>
      <c r="E60" s="396">
        <v>2.5</v>
      </c>
      <c r="F60" s="324" t="s">
        <v>617</v>
      </c>
      <c r="G60" s="396">
        <v>3</v>
      </c>
      <c r="H60" s="324" t="s">
        <v>617</v>
      </c>
      <c r="I60" s="393">
        <v>3</v>
      </c>
      <c r="J60" s="324" t="s">
        <v>619</v>
      </c>
      <c r="K60" s="393">
        <v>2.5</v>
      </c>
      <c r="L60" s="324" t="s">
        <v>619</v>
      </c>
      <c r="M60" s="391">
        <v>2.5</v>
      </c>
      <c r="N60" s="324" t="s">
        <v>619</v>
      </c>
      <c r="O60" s="391">
        <v>2.5</v>
      </c>
      <c r="P60" s="324" t="s">
        <v>619</v>
      </c>
      <c r="Q60" s="391">
        <v>2.5</v>
      </c>
      <c r="R60" s="324" t="s">
        <v>619</v>
      </c>
      <c r="S60" s="394">
        <v>2.5</v>
      </c>
    </row>
    <row r="61" spans="1:19" ht="25.5">
      <c r="A61" s="323">
        <v>5110</v>
      </c>
      <c r="B61" s="324" t="s">
        <v>713</v>
      </c>
      <c r="C61" s="324" t="s">
        <v>715</v>
      </c>
      <c r="D61" s="324" t="s">
        <v>624</v>
      </c>
      <c r="E61" s="396">
        <v>4</v>
      </c>
      <c r="F61" s="324" t="s">
        <v>624</v>
      </c>
      <c r="G61" s="396">
        <v>4</v>
      </c>
      <c r="H61" s="324" t="s">
        <v>624</v>
      </c>
      <c r="I61" s="393">
        <v>4</v>
      </c>
      <c r="J61" s="324" t="s">
        <v>624</v>
      </c>
      <c r="K61" s="393">
        <v>4</v>
      </c>
      <c r="L61" s="324" t="s">
        <v>624</v>
      </c>
      <c r="M61" s="391">
        <v>4</v>
      </c>
      <c r="N61" s="324" t="s">
        <v>624</v>
      </c>
      <c r="O61" s="391">
        <v>4</v>
      </c>
      <c r="P61" s="324" t="s">
        <v>628</v>
      </c>
      <c r="Q61" s="391">
        <v>3.5</v>
      </c>
      <c r="R61" s="324" t="s">
        <v>627</v>
      </c>
      <c r="S61" s="394">
        <v>3.5</v>
      </c>
    </row>
    <row r="62" spans="1:19" ht="38.25">
      <c r="A62" s="323">
        <v>5130</v>
      </c>
      <c r="B62" s="324" t="s">
        <v>716</v>
      </c>
      <c r="C62" s="324" t="s">
        <v>717</v>
      </c>
      <c r="D62" s="324" t="s">
        <v>632</v>
      </c>
      <c r="E62" s="396">
        <v>2</v>
      </c>
      <c r="F62" s="324" t="s">
        <v>632</v>
      </c>
      <c r="G62" s="396">
        <v>2</v>
      </c>
      <c r="H62" s="324" t="s">
        <v>632</v>
      </c>
      <c r="I62" s="393">
        <v>2</v>
      </c>
      <c r="J62" s="324" t="s">
        <v>632</v>
      </c>
      <c r="K62" s="393">
        <v>2</v>
      </c>
      <c r="L62" s="324" t="s">
        <v>632</v>
      </c>
      <c r="M62" s="391">
        <v>2</v>
      </c>
      <c r="N62" s="324" t="s">
        <v>632</v>
      </c>
      <c r="O62" s="391">
        <v>2</v>
      </c>
      <c r="P62" s="324" t="s">
        <v>632</v>
      </c>
      <c r="Q62" s="391">
        <v>2</v>
      </c>
      <c r="R62" s="324" t="s">
        <v>632</v>
      </c>
      <c r="S62" s="394">
        <v>2</v>
      </c>
    </row>
    <row r="63" spans="1:18" ht="38.25">
      <c r="A63" s="323">
        <v>5150</v>
      </c>
      <c r="B63" s="324" t="s">
        <v>718</v>
      </c>
      <c r="C63" s="324" t="s">
        <v>717</v>
      </c>
      <c r="D63" s="324" t="s">
        <v>632</v>
      </c>
      <c r="E63" s="396">
        <v>2</v>
      </c>
      <c r="F63" s="324" t="s">
        <v>632</v>
      </c>
      <c r="G63" s="396">
        <v>2</v>
      </c>
      <c r="H63" s="324" t="s">
        <v>633</v>
      </c>
      <c r="I63" s="393"/>
      <c r="J63" s="324" t="s">
        <v>633</v>
      </c>
      <c r="K63" s="393"/>
      <c r="L63" s="324" t="s">
        <v>633</v>
      </c>
      <c r="M63" s="391"/>
      <c r="N63" s="324" t="s">
        <v>633</v>
      </c>
      <c r="O63" s="391"/>
      <c r="P63" s="324" t="s">
        <v>633</v>
      </c>
      <c r="Q63" s="391"/>
      <c r="R63" s="324" t="s">
        <v>633</v>
      </c>
    </row>
    <row r="64" spans="1:19" ht="25.5">
      <c r="A64" s="323">
        <v>5160</v>
      </c>
      <c r="B64" s="324" t="s">
        <v>719</v>
      </c>
      <c r="C64" s="324" t="s">
        <v>720</v>
      </c>
      <c r="D64" s="324" t="s">
        <v>633</v>
      </c>
      <c r="E64" s="396"/>
      <c r="F64" s="324" t="s">
        <v>633</v>
      </c>
      <c r="G64" s="396"/>
      <c r="H64" s="324" t="s">
        <v>632</v>
      </c>
      <c r="I64" s="393">
        <v>2</v>
      </c>
      <c r="J64" s="324" t="s">
        <v>632</v>
      </c>
      <c r="K64" s="393">
        <v>2</v>
      </c>
      <c r="L64" s="324" t="s">
        <v>660</v>
      </c>
      <c r="M64" s="391">
        <v>1.5</v>
      </c>
      <c r="N64" s="324" t="s">
        <v>632</v>
      </c>
      <c r="O64" s="391">
        <v>2</v>
      </c>
      <c r="P64" s="324" t="s">
        <v>632</v>
      </c>
      <c r="Q64" s="391">
        <v>2</v>
      </c>
      <c r="R64" s="324" t="s">
        <v>636</v>
      </c>
      <c r="S64" s="394">
        <v>2.5</v>
      </c>
    </row>
    <row r="65" spans="1:18" ht="12.75">
      <c r="A65" s="323">
        <v>5270</v>
      </c>
      <c r="B65" s="324" t="s">
        <v>721</v>
      </c>
      <c r="C65" s="324" t="s">
        <v>721</v>
      </c>
      <c r="D65" s="324" t="s">
        <v>632</v>
      </c>
      <c r="E65" s="396">
        <v>2</v>
      </c>
      <c r="F65" s="324" t="s">
        <v>632</v>
      </c>
      <c r="G65" s="396">
        <v>2</v>
      </c>
      <c r="H65" s="324" t="s">
        <v>633</v>
      </c>
      <c r="I65" s="393"/>
      <c r="J65" s="324" t="s">
        <v>633</v>
      </c>
      <c r="K65" s="393"/>
      <c r="L65" s="324" t="s">
        <v>633</v>
      </c>
      <c r="M65" s="391"/>
      <c r="N65" s="324" t="s">
        <v>633</v>
      </c>
      <c r="O65" s="391"/>
      <c r="P65" s="324" t="s">
        <v>633</v>
      </c>
      <c r="Q65" s="391"/>
      <c r="R65" s="324" t="s">
        <v>633</v>
      </c>
    </row>
    <row r="66" spans="1:19" ht="25.5">
      <c r="A66" s="323">
        <v>5310</v>
      </c>
      <c r="B66" s="324" t="s">
        <v>722</v>
      </c>
      <c r="C66" s="324" t="s">
        <v>721</v>
      </c>
      <c r="D66" s="324" t="s">
        <v>633</v>
      </c>
      <c r="E66" s="396"/>
      <c r="F66" s="324" t="s">
        <v>632</v>
      </c>
      <c r="G66" s="396">
        <v>2</v>
      </c>
      <c r="H66" s="324" t="s">
        <v>632</v>
      </c>
      <c r="I66" s="393">
        <v>2</v>
      </c>
      <c r="J66" s="324" t="s">
        <v>632</v>
      </c>
      <c r="K66" s="393">
        <v>2</v>
      </c>
      <c r="L66" s="324" t="s">
        <v>632</v>
      </c>
      <c r="M66" s="391">
        <v>2</v>
      </c>
      <c r="N66" s="324" t="s">
        <v>632</v>
      </c>
      <c r="O66" s="391">
        <v>2</v>
      </c>
      <c r="P66" s="324" t="s">
        <v>632</v>
      </c>
      <c r="Q66" s="391">
        <v>2</v>
      </c>
      <c r="R66" s="324" t="s">
        <v>636</v>
      </c>
      <c r="S66" s="394">
        <v>2.5</v>
      </c>
    </row>
    <row r="67" spans="1:19" ht="38.25">
      <c r="A67" s="323">
        <v>5680</v>
      </c>
      <c r="B67" s="324" t="s">
        <v>723</v>
      </c>
      <c r="C67" s="324" t="s">
        <v>724</v>
      </c>
      <c r="D67" s="324" t="s">
        <v>636</v>
      </c>
      <c r="E67" s="396">
        <v>2.5</v>
      </c>
      <c r="F67" s="324" t="s">
        <v>619</v>
      </c>
      <c r="G67" s="396">
        <v>2.5</v>
      </c>
      <c r="H67" s="324" t="s">
        <v>619</v>
      </c>
      <c r="I67" s="393">
        <v>2.5</v>
      </c>
      <c r="J67" s="324" t="s">
        <v>619</v>
      </c>
      <c r="K67" s="393">
        <v>2.5</v>
      </c>
      <c r="L67" s="324" t="s">
        <v>619</v>
      </c>
      <c r="M67" s="391">
        <v>2.5</v>
      </c>
      <c r="N67" s="324" t="s">
        <v>619</v>
      </c>
      <c r="O67" s="391">
        <v>2.5</v>
      </c>
      <c r="P67" s="324" t="s">
        <v>618</v>
      </c>
      <c r="Q67" s="391">
        <v>2.5</v>
      </c>
      <c r="R67" s="324" t="s">
        <v>636</v>
      </c>
      <c r="S67" s="394">
        <v>2.5</v>
      </c>
    </row>
    <row r="68" spans="1:19" ht="25.5">
      <c r="A68" s="323">
        <v>5770</v>
      </c>
      <c r="B68" s="324" t="s">
        <v>725</v>
      </c>
      <c r="C68" s="324" t="s">
        <v>726</v>
      </c>
      <c r="D68" s="324" t="s">
        <v>632</v>
      </c>
      <c r="E68" s="396">
        <v>2</v>
      </c>
      <c r="F68" s="324" t="s">
        <v>617</v>
      </c>
      <c r="G68" s="396">
        <v>3</v>
      </c>
      <c r="H68" s="324" t="s">
        <v>619</v>
      </c>
      <c r="I68" s="393">
        <v>2.5</v>
      </c>
      <c r="J68" s="324" t="s">
        <v>619</v>
      </c>
      <c r="K68" s="393">
        <v>2.5</v>
      </c>
      <c r="L68" s="324" t="s">
        <v>627</v>
      </c>
      <c r="M68" s="391">
        <v>3.5</v>
      </c>
      <c r="N68" s="324" t="s">
        <v>629</v>
      </c>
      <c r="O68" s="391">
        <v>3.5</v>
      </c>
      <c r="P68" s="324" t="s">
        <v>617</v>
      </c>
      <c r="Q68" s="391">
        <v>3</v>
      </c>
      <c r="R68" s="324" t="s">
        <v>617</v>
      </c>
      <c r="S68" s="394">
        <v>3</v>
      </c>
    </row>
    <row r="69" spans="1:19" ht="12.75">
      <c r="A69" s="323">
        <v>5820</v>
      </c>
      <c r="B69" s="324" t="s">
        <v>727</v>
      </c>
      <c r="C69" s="324" t="s">
        <v>728</v>
      </c>
      <c r="D69" s="324" t="s">
        <v>617</v>
      </c>
      <c r="E69" s="396">
        <v>3</v>
      </c>
      <c r="F69" s="324" t="s">
        <v>619</v>
      </c>
      <c r="G69" s="396">
        <v>2.5</v>
      </c>
      <c r="H69" s="324" t="s">
        <v>617</v>
      </c>
      <c r="I69" s="393">
        <v>3</v>
      </c>
      <c r="J69" s="324" t="s">
        <v>632</v>
      </c>
      <c r="K69" s="393">
        <v>2</v>
      </c>
      <c r="L69" s="324" t="s">
        <v>617</v>
      </c>
      <c r="M69" s="391">
        <v>3</v>
      </c>
      <c r="N69" s="324" t="s">
        <v>617</v>
      </c>
      <c r="O69" s="391">
        <v>3</v>
      </c>
      <c r="P69" s="324" t="s">
        <v>617</v>
      </c>
      <c r="Q69" s="391">
        <v>3</v>
      </c>
      <c r="R69" s="324" t="s">
        <v>636</v>
      </c>
      <c r="S69" s="394">
        <v>2.5</v>
      </c>
    </row>
    <row r="70" spans="1:19" ht="12.75">
      <c r="A70" s="323">
        <v>5880</v>
      </c>
      <c r="B70" s="324" t="s">
        <v>729</v>
      </c>
      <c r="C70" s="324" t="s">
        <v>730</v>
      </c>
      <c r="D70" s="324" t="s">
        <v>632</v>
      </c>
      <c r="E70" s="396">
        <v>2</v>
      </c>
      <c r="F70" s="324" t="s">
        <v>632</v>
      </c>
      <c r="G70" s="396">
        <v>2</v>
      </c>
      <c r="H70" s="324" t="s">
        <v>619</v>
      </c>
      <c r="I70" s="393">
        <v>2.5</v>
      </c>
      <c r="J70" s="324" t="s">
        <v>632</v>
      </c>
      <c r="K70" s="393">
        <v>2</v>
      </c>
      <c r="L70" s="324" t="s">
        <v>632</v>
      </c>
      <c r="M70" s="391">
        <v>2</v>
      </c>
      <c r="N70" s="324" t="s">
        <v>632</v>
      </c>
      <c r="O70" s="391">
        <v>2</v>
      </c>
      <c r="P70" s="324" t="s">
        <v>632</v>
      </c>
      <c r="Q70" s="391">
        <v>2</v>
      </c>
      <c r="R70" s="324" t="s">
        <v>632</v>
      </c>
      <c r="S70" s="394">
        <v>2</v>
      </c>
    </row>
    <row r="71" spans="1:19" ht="25.5">
      <c r="A71" s="323">
        <v>5910</v>
      </c>
      <c r="B71" s="324" t="s">
        <v>731</v>
      </c>
      <c r="C71" s="324" t="s">
        <v>732</v>
      </c>
      <c r="D71" s="324" t="s">
        <v>632</v>
      </c>
      <c r="E71" s="396">
        <v>2</v>
      </c>
      <c r="F71" s="324" t="s">
        <v>632</v>
      </c>
      <c r="G71" s="396">
        <v>2</v>
      </c>
      <c r="H71" s="324" t="s">
        <v>632</v>
      </c>
      <c r="I71" s="393">
        <v>2</v>
      </c>
      <c r="J71" s="324" t="s">
        <v>632</v>
      </c>
      <c r="K71" s="393">
        <v>2</v>
      </c>
      <c r="L71" s="324" t="s">
        <v>632</v>
      </c>
      <c r="M71" s="391">
        <v>2</v>
      </c>
      <c r="N71" s="324" t="s">
        <v>632</v>
      </c>
      <c r="O71" s="391">
        <v>2</v>
      </c>
      <c r="P71" s="324" t="s">
        <v>636</v>
      </c>
      <c r="Q71" s="391">
        <v>2.5</v>
      </c>
      <c r="R71" s="324" t="s">
        <v>632</v>
      </c>
      <c r="S71" s="394">
        <v>2</v>
      </c>
    </row>
    <row r="72" spans="1:19" ht="25.5">
      <c r="A72" s="323">
        <v>5943</v>
      </c>
      <c r="B72" s="324" t="s">
        <v>733</v>
      </c>
      <c r="C72" s="324" t="s">
        <v>734</v>
      </c>
      <c r="D72" s="324" t="s">
        <v>633</v>
      </c>
      <c r="E72" s="396"/>
      <c r="F72" s="324" t="s">
        <v>633</v>
      </c>
      <c r="G72" s="396"/>
      <c r="H72" s="324" t="s">
        <v>633</v>
      </c>
      <c r="I72" s="393"/>
      <c r="J72" s="324" t="s">
        <v>627</v>
      </c>
      <c r="K72" s="393">
        <v>3.5</v>
      </c>
      <c r="L72" s="324" t="s">
        <v>624</v>
      </c>
      <c r="M72" s="391">
        <v>4</v>
      </c>
      <c r="N72" s="324" t="s">
        <v>617</v>
      </c>
      <c r="O72" s="391">
        <v>3</v>
      </c>
      <c r="P72" s="324" t="s">
        <v>627</v>
      </c>
      <c r="Q72" s="391">
        <v>3.5</v>
      </c>
      <c r="R72" s="324" t="s">
        <v>627</v>
      </c>
      <c r="S72" s="394">
        <v>3.5</v>
      </c>
    </row>
    <row r="73" spans="1:19" ht="38.25">
      <c r="A73" s="323">
        <v>6030</v>
      </c>
      <c r="B73" s="324" t="s">
        <v>735</v>
      </c>
      <c r="C73" s="324" t="s">
        <v>736</v>
      </c>
      <c r="D73" s="324" t="s">
        <v>632</v>
      </c>
      <c r="E73" s="396">
        <v>2</v>
      </c>
      <c r="F73" s="324" t="s">
        <v>632</v>
      </c>
      <c r="G73" s="396">
        <v>2</v>
      </c>
      <c r="H73" s="324" t="s">
        <v>632</v>
      </c>
      <c r="I73" s="393">
        <v>2</v>
      </c>
      <c r="J73" s="324" t="s">
        <v>660</v>
      </c>
      <c r="K73" s="393">
        <v>1.5</v>
      </c>
      <c r="L73" s="324" t="s">
        <v>632</v>
      </c>
      <c r="M73" s="391">
        <v>2</v>
      </c>
      <c r="N73" s="324" t="s">
        <v>660</v>
      </c>
      <c r="O73" s="391">
        <v>1.5</v>
      </c>
      <c r="P73" s="324" t="s">
        <v>660</v>
      </c>
      <c r="Q73" s="391">
        <v>1.5</v>
      </c>
      <c r="R73" s="324" t="s">
        <v>659</v>
      </c>
      <c r="S73" s="394">
        <v>1.5</v>
      </c>
    </row>
    <row r="74" spans="1:19" ht="12.75">
      <c r="A74" s="323">
        <v>6070</v>
      </c>
      <c r="B74" s="324" t="s">
        <v>735</v>
      </c>
      <c r="C74" s="324" t="s">
        <v>737</v>
      </c>
      <c r="D74" s="324" t="s">
        <v>636</v>
      </c>
      <c r="E74" s="396">
        <v>2.5</v>
      </c>
      <c r="F74" s="324" t="s">
        <v>619</v>
      </c>
      <c r="G74" s="396">
        <v>2.5</v>
      </c>
      <c r="H74" s="324" t="s">
        <v>619</v>
      </c>
      <c r="I74" s="393">
        <v>2.5</v>
      </c>
      <c r="J74" s="324" t="s">
        <v>632</v>
      </c>
      <c r="K74" s="393">
        <v>2</v>
      </c>
      <c r="L74" s="324" t="s">
        <v>632</v>
      </c>
      <c r="M74" s="391">
        <v>2</v>
      </c>
      <c r="N74" s="324" t="s">
        <v>632</v>
      </c>
      <c r="O74" s="391">
        <v>2</v>
      </c>
      <c r="P74" s="324" t="s">
        <v>632</v>
      </c>
      <c r="Q74" s="391">
        <v>2</v>
      </c>
      <c r="R74" s="324" t="s">
        <v>632</v>
      </c>
      <c r="S74" s="394">
        <v>2</v>
      </c>
    </row>
    <row r="75" spans="1:19" ht="25.5">
      <c r="A75" s="323">
        <v>6080</v>
      </c>
      <c r="B75" s="324" t="s">
        <v>735</v>
      </c>
      <c r="C75" s="324" t="s">
        <v>738</v>
      </c>
      <c r="D75" s="324" t="s">
        <v>636</v>
      </c>
      <c r="E75" s="396">
        <v>2.5</v>
      </c>
      <c r="F75" s="324" t="s">
        <v>619</v>
      </c>
      <c r="G75" s="396">
        <v>2.5</v>
      </c>
      <c r="H75" s="324" t="s">
        <v>617</v>
      </c>
      <c r="I75" s="393">
        <v>3</v>
      </c>
      <c r="J75" s="324" t="s">
        <v>619</v>
      </c>
      <c r="K75" s="393">
        <v>2.5</v>
      </c>
      <c r="L75" s="324" t="s">
        <v>617</v>
      </c>
      <c r="M75" s="391">
        <v>3</v>
      </c>
      <c r="N75" s="324" t="s">
        <v>619</v>
      </c>
      <c r="O75" s="391">
        <v>2.5</v>
      </c>
      <c r="P75" s="324" t="s">
        <v>636</v>
      </c>
      <c r="Q75" s="391">
        <v>2.5</v>
      </c>
      <c r="R75" s="324" t="s">
        <v>636</v>
      </c>
      <c r="S75" s="394">
        <v>2.5</v>
      </c>
    </row>
    <row r="76" spans="1:19" ht="12.75">
      <c r="A76" s="323">
        <v>6120</v>
      </c>
      <c r="B76" s="324" t="s">
        <v>735</v>
      </c>
      <c r="C76" s="324" t="s">
        <v>739</v>
      </c>
      <c r="D76" s="324" t="s">
        <v>619</v>
      </c>
      <c r="E76" s="396">
        <v>2.5</v>
      </c>
      <c r="F76" s="324" t="s">
        <v>619</v>
      </c>
      <c r="G76" s="396">
        <v>2.5</v>
      </c>
      <c r="H76" s="324" t="s">
        <v>617</v>
      </c>
      <c r="I76" s="393">
        <v>3</v>
      </c>
      <c r="J76" s="324" t="s">
        <v>619</v>
      </c>
      <c r="K76" s="393">
        <v>2.5</v>
      </c>
      <c r="L76" s="324" t="s">
        <v>618</v>
      </c>
      <c r="M76" s="391">
        <v>2.5</v>
      </c>
      <c r="N76" s="324" t="s">
        <v>619</v>
      </c>
      <c r="O76" s="391">
        <v>2.5</v>
      </c>
      <c r="P76" s="324" t="s">
        <v>617</v>
      </c>
      <c r="Q76" s="391">
        <v>3</v>
      </c>
      <c r="R76" s="324" t="s">
        <v>618</v>
      </c>
      <c r="S76" s="394">
        <v>2.5</v>
      </c>
    </row>
    <row r="77" spans="1:19" ht="12.75">
      <c r="A77" s="323">
        <v>6190</v>
      </c>
      <c r="B77" s="324" t="s">
        <v>735</v>
      </c>
      <c r="C77" s="324" t="s">
        <v>740</v>
      </c>
      <c r="D77" s="324" t="s">
        <v>619</v>
      </c>
      <c r="E77" s="396">
        <v>2.5</v>
      </c>
      <c r="F77" s="324" t="s">
        <v>617</v>
      </c>
      <c r="G77" s="396">
        <v>3</v>
      </c>
      <c r="H77" s="324" t="s">
        <v>617</v>
      </c>
      <c r="I77" s="393">
        <v>3</v>
      </c>
      <c r="J77" s="324" t="s">
        <v>619</v>
      </c>
      <c r="K77" s="393">
        <v>2.5</v>
      </c>
      <c r="L77" s="324" t="s">
        <v>617</v>
      </c>
      <c r="M77" s="391">
        <v>3</v>
      </c>
      <c r="N77" s="324" t="s">
        <v>617</v>
      </c>
      <c r="O77" s="391">
        <v>3</v>
      </c>
      <c r="P77" s="324" t="s">
        <v>619</v>
      </c>
      <c r="Q77" s="391">
        <v>2.5</v>
      </c>
      <c r="R77" s="324" t="s">
        <v>618</v>
      </c>
      <c r="S77" s="394">
        <v>2.5</v>
      </c>
    </row>
    <row r="78" spans="1:18" ht="12.75">
      <c r="A78" s="323">
        <v>6200</v>
      </c>
      <c r="B78" s="324" t="s">
        <v>735</v>
      </c>
      <c r="C78" s="324" t="s">
        <v>741</v>
      </c>
      <c r="D78" s="324" t="s">
        <v>627</v>
      </c>
      <c r="E78" s="396">
        <v>3.5</v>
      </c>
      <c r="F78" s="324" t="s">
        <v>624</v>
      </c>
      <c r="G78" s="396">
        <v>4</v>
      </c>
      <c r="H78" s="324" t="s">
        <v>633</v>
      </c>
      <c r="I78" s="393"/>
      <c r="J78" s="324" t="s">
        <v>633</v>
      </c>
      <c r="K78" s="393"/>
      <c r="L78" s="324" t="s">
        <v>633</v>
      </c>
      <c r="M78" s="391"/>
      <c r="N78" s="324" t="s">
        <v>633</v>
      </c>
      <c r="O78" s="391"/>
      <c r="P78" s="324" t="s">
        <v>633</v>
      </c>
      <c r="Q78" s="391"/>
      <c r="R78" s="324" t="s">
        <v>633</v>
      </c>
    </row>
    <row r="79" spans="1:19" ht="25.5">
      <c r="A79" s="323">
        <v>6205</v>
      </c>
      <c r="B79" s="324" t="s">
        <v>735</v>
      </c>
      <c r="C79" s="324" t="s">
        <v>742</v>
      </c>
      <c r="D79" s="324" t="s">
        <v>617</v>
      </c>
      <c r="E79" s="396">
        <v>3</v>
      </c>
      <c r="F79" s="324" t="s">
        <v>617</v>
      </c>
      <c r="G79" s="396">
        <v>3</v>
      </c>
      <c r="H79" s="324" t="s">
        <v>617</v>
      </c>
      <c r="I79" s="393">
        <v>3</v>
      </c>
      <c r="J79" s="324" t="s">
        <v>618</v>
      </c>
      <c r="K79" s="393">
        <v>2.5</v>
      </c>
      <c r="L79" s="324" t="s">
        <v>617</v>
      </c>
      <c r="M79" s="391">
        <v>3</v>
      </c>
      <c r="N79" s="324" t="s">
        <v>617</v>
      </c>
      <c r="O79" s="391">
        <v>3</v>
      </c>
      <c r="P79" s="324" t="s">
        <v>618</v>
      </c>
      <c r="Q79" s="391">
        <v>2.5</v>
      </c>
      <c r="R79" s="324" t="s">
        <v>618</v>
      </c>
      <c r="S79" s="394">
        <v>2.5</v>
      </c>
    </row>
    <row r="80" spans="1:19" ht="25.5">
      <c r="A80" s="323">
        <v>6210</v>
      </c>
      <c r="B80" s="324" t="s">
        <v>735</v>
      </c>
      <c r="C80" s="324" t="s">
        <v>743</v>
      </c>
      <c r="D80" s="324" t="s">
        <v>619</v>
      </c>
      <c r="E80" s="396">
        <v>2.5</v>
      </c>
      <c r="F80" s="324" t="s">
        <v>618</v>
      </c>
      <c r="G80" s="396">
        <v>2.5</v>
      </c>
      <c r="H80" s="324" t="s">
        <v>617</v>
      </c>
      <c r="I80" s="393">
        <v>3</v>
      </c>
      <c r="J80" s="324" t="s">
        <v>618</v>
      </c>
      <c r="K80" s="393">
        <v>2.5</v>
      </c>
      <c r="L80" s="324" t="s">
        <v>618</v>
      </c>
      <c r="M80" s="391">
        <v>2.5</v>
      </c>
      <c r="N80" s="324" t="s">
        <v>619</v>
      </c>
      <c r="O80" s="391">
        <v>2.5</v>
      </c>
      <c r="P80" s="324" t="s">
        <v>619</v>
      </c>
      <c r="Q80" s="391">
        <v>2.5</v>
      </c>
      <c r="R80" s="324" t="s">
        <v>618</v>
      </c>
      <c r="S80" s="394">
        <v>2.5</v>
      </c>
    </row>
    <row r="81" spans="1:18" ht="12.75">
      <c r="A81" s="323">
        <v>6300</v>
      </c>
      <c r="B81" s="324" t="s">
        <v>744</v>
      </c>
      <c r="C81" s="324" t="s">
        <v>745</v>
      </c>
      <c r="D81" s="324" t="s">
        <v>624</v>
      </c>
      <c r="E81" s="396">
        <v>4</v>
      </c>
      <c r="F81" s="324" t="s">
        <v>624</v>
      </c>
      <c r="G81" s="396">
        <v>4</v>
      </c>
      <c r="H81" s="324" t="s">
        <v>633</v>
      </c>
      <c r="I81" s="393"/>
      <c r="J81" s="324" t="s">
        <v>633</v>
      </c>
      <c r="K81" s="393"/>
      <c r="L81" s="324" t="s">
        <v>633</v>
      </c>
      <c r="M81" s="391"/>
      <c r="N81" s="324" t="s">
        <v>633</v>
      </c>
      <c r="O81" s="391"/>
      <c r="P81" s="324" t="s">
        <v>633</v>
      </c>
      <c r="Q81" s="391"/>
      <c r="R81" s="324" t="s">
        <v>633</v>
      </c>
    </row>
    <row r="82" spans="1:19" ht="12.75">
      <c r="A82" s="323">
        <v>6340</v>
      </c>
      <c r="B82" s="324" t="s">
        <v>744</v>
      </c>
      <c r="C82" s="324" t="s">
        <v>746</v>
      </c>
      <c r="D82" s="324" t="s">
        <v>627</v>
      </c>
      <c r="E82" s="396">
        <v>3.5</v>
      </c>
      <c r="F82" s="324" t="s">
        <v>627</v>
      </c>
      <c r="G82" s="396">
        <v>3.5</v>
      </c>
      <c r="H82" s="324" t="s">
        <v>624</v>
      </c>
      <c r="I82" s="393">
        <v>4</v>
      </c>
      <c r="J82" s="324" t="s">
        <v>624</v>
      </c>
      <c r="K82" s="393">
        <v>4</v>
      </c>
      <c r="L82" s="324" t="s">
        <v>624</v>
      </c>
      <c r="M82" s="391">
        <v>4</v>
      </c>
      <c r="N82" s="324" t="s">
        <v>627</v>
      </c>
      <c r="O82" s="391">
        <v>3.5</v>
      </c>
      <c r="P82" s="324" t="s">
        <v>627</v>
      </c>
      <c r="Q82" s="391">
        <v>3.5</v>
      </c>
      <c r="R82" s="324" t="s">
        <v>629</v>
      </c>
      <c r="S82" s="394">
        <v>3.5</v>
      </c>
    </row>
    <row r="83" spans="1:19" ht="25.5">
      <c r="A83" s="323">
        <v>6540</v>
      </c>
      <c r="B83" s="324" t="s">
        <v>747</v>
      </c>
      <c r="C83" s="324" t="s">
        <v>748</v>
      </c>
      <c r="D83" s="324" t="s">
        <v>619</v>
      </c>
      <c r="E83" s="396">
        <v>2.5</v>
      </c>
      <c r="F83" s="324" t="s">
        <v>617</v>
      </c>
      <c r="G83" s="396">
        <v>3</v>
      </c>
      <c r="H83" s="324" t="s">
        <v>617</v>
      </c>
      <c r="I83" s="393">
        <v>3</v>
      </c>
      <c r="J83" s="324" t="s">
        <v>617</v>
      </c>
      <c r="K83" s="393">
        <v>3</v>
      </c>
      <c r="L83" s="324" t="s">
        <v>629</v>
      </c>
      <c r="M83" s="391">
        <v>3.5</v>
      </c>
      <c r="N83" s="324" t="s">
        <v>617</v>
      </c>
      <c r="O83" s="391">
        <v>3</v>
      </c>
      <c r="P83" s="324" t="s">
        <v>618</v>
      </c>
      <c r="Q83" s="391">
        <v>2.5</v>
      </c>
      <c r="R83" s="324" t="s">
        <v>618</v>
      </c>
      <c r="S83" s="394">
        <v>2.5</v>
      </c>
    </row>
    <row r="84" spans="1:19" ht="12.75">
      <c r="A84" s="323">
        <v>6740</v>
      </c>
      <c r="B84" s="324" t="s">
        <v>749</v>
      </c>
      <c r="C84" s="324" t="s">
        <v>750</v>
      </c>
      <c r="D84" s="324" t="s">
        <v>624</v>
      </c>
      <c r="E84" s="396">
        <v>4</v>
      </c>
      <c r="F84" s="324" t="s">
        <v>624</v>
      </c>
      <c r="G84" s="396">
        <v>4</v>
      </c>
      <c r="H84" s="324" t="s">
        <v>624</v>
      </c>
      <c r="I84" s="393">
        <v>4</v>
      </c>
      <c r="J84" s="324" t="s">
        <v>624</v>
      </c>
      <c r="K84" s="393">
        <v>4</v>
      </c>
      <c r="L84" s="324" t="s">
        <v>624</v>
      </c>
      <c r="M84" s="391">
        <v>4</v>
      </c>
      <c r="N84" s="324" t="s">
        <v>624</v>
      </c>
      <c r="O84" s="391">
        <v>4</v>
      </c>
      <c r="P84" s="324" t="s">
        <v>627</v>
      </c>
      <c r="Q84" s="391">
        <v>3.5</v>
      </c>
      <c r="R84" s="324" t="s">
        <v>628</v>
      </c>
      <c r="S84" s="394">
        <v>3.5</v>
      </c>
    </row>
    <row r="85" spans="1:19" ht="12.75">
      <c r="A85" s="323">
        <v>6810</v>
      </c>
      <c r="B85" s="324" t="s">
        <v>751</v>
      </c>
      <c r="C85" s="324" t="s">
        <v>750</v>
      </c>
      <c r="D85" s="324" t="s">
        <v>624</v>
      </c>
      <c r="E85" s="396">
        <v>4</v>
      </c>
      <c r="F85" s="324" t="s">
        <v>624</v>
      </c>
      <c r="G85" s="396">
        <v>4</v>
      </c>
      <c r="H85" s="324" t="s">
        <v>624</v>
      </c>
      <c r="I85" s="393">
        <v>4</v>
      </c>
      <c r="J85" s="324" t="s">
        <v>624</v>
      </c>
      <c r="K85" s="393">
        <v>4</v>
      </c>
      <c r="L85" s="324" t="s">
        <v>624</v>
      </c>
      <c r="M85" s="391">
        <v>4</v>
      </c>
      <c r="N85" s="324" t="s">
        <v>624</v>
      </c>
      <c r="O85" s="391">
        <v>4</v>
      </c>
      <c r="P85" s="324" t="s">
        <v>627</v>
      </c>
      <c r="Q85" s="391">
        <v>3.5</v>
      </c>
      <c r="R85" s="324" t="s">
        <v>628</v>
      </c>
      <c r="S85" s="394">
        <v>3.5</v>
      </c>
    </row>
    <row r="86" spans="1:19" ht="25.5">
      <c r="A86" s="323">
        <v>7010</v>
      </c>
      <c r="B86" s="324" t="s">
        <v>752</v>
      </c>
      <c r="C86" s="324" t="s">
        <v>753</v>
      </c>
      <c r="D86" s="324" t="s">
        <v>632</v>
      </c>
      <c r="E86" s="396">
        <v>2</v>
      </c>
      <c r="F86" s="324" t="s">
        <v>632</v>
      </c>
      <c r="G86" s="396">
        <v>2</v>
      </c>
      <c r="H86" s="324" t="s">
        <v>632</v>
      </c>
      <c r="I86" s="393">
        <v>2</v>
      </c>
      <c r="J86" s="324" t="s">
        <v>632</v>
      </c>
      <c r="K86" s="393">
        <v>2</v>
      </c>
      <c r="L86" s="324" t="s">
        <v>632</v>
      </c>
      <c r="M86" s="391">
        <v>2</v>
      </c>
      <c r="N86" s="324" t="s">
        <v>636</v>
      </c>
      <c r="O86" s="391">
        <v>2.5</v>
      </c>
      <c r="P86" s="324" t="s">
        <v>636</v>
      </c>
      <c r="Q86" s="391">
        <v>2.5</v>
      </c>
      <c r="R86" s="324" t="s">
        <v>632</v>
      </c>
      <c r="S86" s="394">
        <v>2</v>
      </c>
    </row>
    <row r="87" spans="1:19" ht="25.5">
      <c r="A87" s="323">
        <v>7030</v>
      </c>
      <c r="B87" s="324" t="s">
        <v>752</v>
      </c>
      <c r="C87" s="324" t="s">
        <v>754</v>
      </c>
      <c r="D87" s="324" t="s">
        <v>633</v>
      </c>
      <c r="E87" s="396"/>
      <c r="F87" s="324" t="s">
        <v>633</v>
      </c>
      <c r="G87" s="396"/>
      <c r="H87" s="324" t="s">
        <v>632</v>
      </c>
      <c r="I87" s="393">
        <v>2</v>
      </c>
      <c r="J87" s="324" t="s">
        <v>632</v>
      </c>
      <c r="K87" s="393">
        <v>2</v>
      </c>
      <c r="L87" s="324" t="s">
        <v>632</v>
      </c>
      <c r="M87" s="391">
        <v>2</v>
      </c>
      <c r="N87" s="324" t="s">
        <v>632</v>
      </c>
      <c r="O87" s="391">
        <v>2</v>
      </c>
      <c r="P87" s="324" t="s">
        <v>636</v>
      </c>
      <c r="Q87" s="391">
        <v>2.5</v>
      </c>
      <c r="R87" s="324" t="s">
        <v>632</v>
      </c>
      <c r="S87" s="394">
        <v>2</v>
      </c>
    </row>
    <row r="88" spans="1:19" ht="12.75">
      <c r="A88" s="323">
        <v>7070</v>
      </c>
      <c r="B88" s="324" t="s">
        <v>752</v>
      </c>
      <c r="C88" s="324" t="s">
        <v>755</v>
      </c>
      <c r="D88" s="324" t="s">
        <v>632</v>
      </c>
      <c r="E88" s="396">
        <v>2</v>
      </c>
      <c r="F88" s="324" t="s">
        <v>636</v>
      </c>
      <c r="G88" s="396">
        <v>2.5</v>
      </c>
      <c r="H88" s="324" t="s">
        <v>632</v>
      </c>
      <c r="I88" s="393">
        <v>2</v>
      </c>
      <c r="J88" s="324" t="s">
        <v>632</v>
      </c>
      <c r="K88" s="393">
        <v>2</v>
      </c>
      <c r="L88" s="324" t="s">
        <v>619</v>
      </c>
      <c r="M88" s="391">
        <v>2.5</v>
      </c>
      <c r="N88" s="324" t="s">
        <v>636</v>
      </c>
      <c r="O88" s="391">
        <v>2.5</v>
      </c>
      <c r="P88" s="324" t="s">
        <v>619</v>
      </c>
      <c r="Q88" s="391">
        <v>2.5</v>
      </c>
      <c r="R88" s="324" t="s">
        <v>636</v>
      </c>
      <c r="S88" s="391">
        <v>2.5</v>
      </c>
    </row>
    <row r="89" spans="1:19" ht="25.5">
      <c r="A89" s="323">
        <v>7110</v>
      </c>
      <c r="B89" s="324" t="s">
        <v>752</v>
      </c>
      <c r="C89" s="324" t="s">
        <v>756</v>
      </c>
      <c r="D89" s="324" t="s">
        <v>636</v>
      </c>
      <c r="E89" s="396">
        <v>2.5</v>
      </c>
      <c r="F89" s="324" t="s">
        <v>619</v>
      </c>
      <c r="G89" s="396">
        <v>2.5</v>
      </c>
      <c r="H89" s="324" t="s">
        <v>619</v>
      </c>
      <c r="I89" s="393">
        <v>2.5</v>
      </c>
      <c r="J89" s="324" t="s">
        <v>619</v>
      </c>
      <c r="K89" s="393">
        <v>2.5</v>
      </c>
      <c r="L89" s="324" t="s">
        <v>619</v>
      </c>
      <c r="M89" s="391">
        <v>2.5</v>
      </c>
      <c r="N89" s="324" t="s">
        <v>636</v>
      </c>
      <c r="O89" s="391">
        <v>2.5</v>
      </c>
      <c r="P89" s="324" t="s">
        <v>619</v>
      </c>
      <c r="Q89" s="391">
        <v>2.5</v>
      </c>
      <c r="R89" s="324" t="s">
        <v>636</v>
      </c>
      <c r="S89" s="391">
        <v>2.5</v>
      </c>
    </row>
    <row r="90" spans="1:19" ht="12.75">
      <c r="A90" s="323">
        <v>7190</v>
      </c>
      <c r="B90" s="324" t="s">
        <v>752</v>
      </c>
      <c r="C90" s="324" t="s">
        <v>757</v>
      </c>
      <c r="D90" s="324" t="s">
        <v>636</v>
      </c>
      <c r="E90" s="396">
        <v>2.5</v>
      </c>
      <c r="F90" s="324" t="s">
        <v>619</v>
      </c>
      <c r="G90" s="396">
        <v>2.5</v>
      </c>
      <c r="H90" s="324" t="s">
        <v>619</v>
      </c>
      <c r="I90" s="393">
        <v>2.5</v>
      </c>
      <c r="J90" s="324" t="s">
        <v>617</v>
      </c>
      <c r="K90" s="393">
        <v>3</v>
      </c>
      <c r="L90" s="324" t="s">
        <v>619</v>
      </c>
      <c r="M90" s="391">
        <v>2.5</v>
      </c>
      <c r="N90" s="324" t="s">
        <v>619</v>
      </c>
      <c r="O90" s="391">
        <v>2.5</v>
      </c>
      <c r="P90" s="324" t="s">
        <v>619</v>
      </c>
      <c r="Q90" s="391">
        <v>2.5</v>
      </c>
      <c r="R90" s="324" t="s">
        <v>636</v>
      </c>
      <c r="S90" s="391">
        <v>2.5</v>
      </c>
    </row>
    <row r="91" spans="1:18" ht="25.5">
      <c r="A91" s="323">
        <v>7240</v>
      </c>
      <c r="B91" s="324" t="s">
        <v>758</v>
      </c>
      <c r="C91" s="324" t="s">
        <v>759</v>
      </c>
      <c r="D91" s="324" t="s">
        <v>617</v>
      </c>
      <c r="E91" s="396">
        <v>3</v>
      </c>
      <c r="F91" s="324" t="s">
        <v>619</v>
      </c>
      <c r="G91" s="396">
        <v>2.5</v>
      </c>
      <c r="H91" s="324" t="s">
        <v>619</v>
      </c>
      <c r="I91" s="393">
        <v>2.5</v>
      </c>
      <c r="J91" s="324" t="s">
        <v>633</v>
      </c>
      <c r="K91" s="393"/>
      <c r="L91" s="324" t="s">
        <v>633</v>
      </c>
      <c r="M91" s="391"/>
      <c r="N91" s="324" t="s">
        <v>633</v>
      </c>
      <c r="O91" s="391"/>
      <c r="P91" s="324" t="s">
        <v>633</v>
      </c>
      <c r="Q91" s="391"/>
      <c r="R91" s="324" t="s">
        <v>633</v>
      </c>
    </row>
    <row r="92" spans="1:18" ht="12.75">
      <c r="A92" s="323">
        <v>7340</v>
      </c>
      <c r="B92" s="324" t="s">
        <v>760</v>
      </c>
      <c r="C92" s="324" t="s">
        <v>760</v>
      </c>
      <c r="D92" s="324" t="s">
        <v>633</v>
      </c>
      <c r="E92" s="396"/>
      <c r="F92" s="324" t="s">
        <v>633</v>
      </c>
      <c r="H92" s="324" t="s">
        <v>636</v>
      </c>
      <c r="I92" s="393">
        <v>2.5</v>
      </c>
      <c r="J92" s="324" t="s">
        <v>632</v>
      </c>
      <c r="K92" s="393">
        <v>2</v>
      </c>
      <c r="L92" s="324" t="s">
        <v>632</v>
      </c>
      <c r="M92" s="391">
        <v>2</v>
      </c>
      <c r="N92" s="324" t="s">
        <v>632</v>
      </c>
      <c r="O92" s="391">
        <v>2</v>
      </c>
      <c r="P92" s="324" t="s">
        <v>632</v>
      </c>
      <c r="Q92" s="391">
        <v>2</v>
      </c>
      <c r="R92" s="324" t="s">
        <v>633</v>
      </c>
    </row>
    <row r="93" spans="1:19" ht="12.75">
      <c r="A93" s="323">
        <v>8010</v>
      </c>
      <c r="B93" s="324" t="s">
        <v>761</v>
      </c>
      <c r="C93" s="324" t="s">
        <v>762</v>
      </c>
      <c r="D93" s="324" t="s">
        <v>763</v>
      </c>
      <c r="E93" s="396">
        <v>1</v>
      </c>
      <c r="F93" s="324" t="s">
        <v>659</v>
      </c>
      <c r="G93" s="396">
        <v>1.5</v>
      </c>
      <c r="H93" s="324" t="s">
        <v>632</v>
      </c>
      <c r="I93" s="393">
        <v>2</v>
      </c>
      <c r="J93" s="324" t="s">
        <v>659</v>
      </c>
      <c r="K93" s="393">
        <v>1.5</v>
      </c>
      <c r="L93" s="324" t="s">
        <v>659</v>
      </c>
      <c r="M93" s="391">
        <v>1.5</v>
      </c>
      <c r="N93" s="324" t="s">
        <v>659</v>
      </c>
      <c r="O93" s="391">
        <v>1.5</v>
      </c>
      <c r="P93" s="324" t="s">
        <v>659</v>
      </c>
      <c r="Q93" s="391">
        <v>1.5</v>
      </c>
      <c r="R93" s="324" t="s">
        <v>692</v>
      </c>
      <c r="S93" s="394">
        <v>1.5</v>
      </c>
    </row>
    <row r="94" spans="1:19" ht="12.75">
      <c r="A94" s="323">
        <v>8070</v>
      </c>
      <c r="B94" s="324" t="s">
        <v>761</v>
      </c>
      <c r="C94" s="324" t="s">
        <v>764</v>
      </c>
      <c r="D94" s="324" t="s">
        <v>632</v>
      </c>
      <c r="E94" s="396">
        <v>2</v>
      </c>
      <c r="F94" s="324" t="s">
        <v>659</v>
      </c>
      <c r="G94" s="396">
        <v>1.5</v>
      </c>
      <c r="H94" s="324" t="s">
        <v>632</v>
      </c>
      <c r="I94" s="393">
        <v>2</v>
      </c>
      <c r="J94" s="324" t="s">
        <v>660</v>
      </c>
      <c r="K94" s="393">
        <v>1.5</v>
      </c>
      <c r="L94" s="324" t="s">
        <v>659</v>
      </c>
      <c r="M94" s="391">
        <v>1.5</v>
      </c>
      <c r="N94" s="324" t="s">
        <v>659</v>
      </c>
      <c r="O94" s="391">
        <v>1.5</v>
      </c>
      <c r="P94" s="324" t="s">
        <v>659</v>
      </c>
      <c r="Q94" s="391">
        <v>1.5</v>
      </c>
      <c r="R94" s="324" t="s">
        <v>659</v>
      </c>
      <c r="S94" s="394">
        <v>1.5</v>
      </c>
    </row>
    <row r="95" spans="1:19" ht="12.75">
      <c r="A95" s="323">
        <v>8120</v>
      </c>
      <c r="B95" s="324" t="s">
        <v>761</v>
      </c>
      <c r="C95" s="324" t="s">
        <v>765</v>
      </c>
      <c r="D95" s="324" t="s">
        <v>632</v>
      </c>
      <c r="E95" s="396">
        <v>2</v>
      </c>
      <c r="F95" s="324" t="s">
        <v>632</v>
      </c>
      <c r="G95" s="396">
        <v>2</v>
      </c>
      <c r="H95" s="324" t="s">
        <v>632</v>
      </c>
      <c r="I95" s="393">
        <v>2</v>
      </c>
      <c r="J95" s="324" t="s">
        <v>632</v>
      </c>
      <c r="K95" s="393">
        <v>2</v>
      </c>
      <c r="L95" s="324" t="s">
        <v>632</v>
      </c>
      <c r="M95" s="391">
        <v>2</v>
      </c>
      <c r="N95" s="324" t="s">
        <v>660</v>
      </c>
      <c r="O95" s="391">
        <v>1.5</v>
      </c>
      <c r="P95" s="324" t="s">
        <v>632</v>
      </c>
      <c r="Q95" s="391">
        <v>2</v>
      </c>
      <c r="R95" s="324" t="s">
        <v>632</v>
      </c>
      <c r="S95" s="394">
        <v>2</v>
      </c>
    </row>
    <row r="96" spans="1:19" ht="12.75">
      <c r="A96" s="323">
        <v>8140</v>
      </c>
      <c r="B96" s="324" t="s">
        <v>761</v>
      </c>
      <c r="C96" s="324" t="s">
        <v>766</v>
      </c>
      <c r="D96" s="324" t="s">
        <v>619</v>
      </c>
      <c r="E96" s="396">
        <v>2.5</v>
      </c>
      <c r="F96" s="324" t="s">
        <v>619</v>
      </c>
      <c r="G96" s="396">
        <v>2</v>
      </c>
      <c r="H96" s="324" t="s">
        <v>632</v>
      </c>
      <c r="I96" s="393">
        <v>2</v>
      </c>
      <c r="J96" s="324" t="s">
        <v>632</v>
      </c>
      <c r="K96" s="393">
        <v>2</v>
      </c>
      <c r="L96" s="324" t="s">
        <v>619</v>
      </c>
      <c r="M96" s="391">
        <v>2.5</v>
      </c>
      <c r="N96" s="324" t="s">
        <v>619</v>
      </c>
      <c r="O96" s="391">
        <v>2.5</v>
      </c>
      <c r="P96" s="324" t="s">
        <v>632</v>
      </c>
      <c r="Q96" s="391">
        <v>2</v>
      </c>
      <c r="R96" s="324" t="s">
        <v>632</v>
      </c>
      <c r="S96" s="394">
        <v>2</v>
      </c>
    </row>
    <row r="97" spans="1:19" ht="12.75">
      <c r="A97" s="323">
        <v>8180</v>
      </c>
      <c r="B97" s="324" t="s">
        <v>761</v>
      </c>
      <c r="C97" s="324" t="s">
        <v>767</v>
      </c>
      <c r="D97" s="324" t="s">
        <v>632</v>
      </c>
      <c r="E97" s="396">
        <v>2</v>
      </c>
      <c r="F97" s="324" t="s">
        <v>636</v>
      </c>
      <c r="G97" s="396">
        <v>2.5</v>
      </c>
      <c r="H97" s="324" t="s">
        <v>632</v>
      </c>
      <c r="I97" s="393">
        <v>2</v>
      </c>
      <c r="J97" s="324" t="s">
        <v>619</v>
      </c>
      <c r="K97" s="393">
        <v>2.5</v>
      </c>
      <c r="L97" s="324" t="s">
        <v>619</v>
      </c>
      <c r="M97" s="391">
        <v>2.5</v>
      </c>
      <c r="N97" s="324" t="s">
        <v>619</v>
      </c>
      <c r="O97" s="391">
        <v>2.5</v>
      </c>
      <c r="P97" s="324" t="s">
        <v>632</v>
      </c>
      <c r="Q97" s="391">
        <v>2</v>
      </c>
      <c r="R97" s="324" t="s">
        <v>632</v>
      </c>
      <c r="S97" s="394">
        <v>2</v>
      </c>
    </row>
    <row r="98" spans="1:19" ht="12.75">
      <c r="A98" s="323">
        <v>8240</v>
      </c>
      <c r="B98" s="324" t="s">
        <v>768</v>
      </c>
      <c r="C98" s="324" t="s">
        <v>769</v>
      </c>
      <c r="D98" s="324" t="s">
        <v>632</v>
      </c>
      <c r="E98" s="396">
        <v>2</v>
      </c>
      <c r="F98" s="324" t="s">
        <v>632</v>
      </c>
      <c r="G98" s="396">
        <v>2</v>
      </c>
      <c r="H98" s="324" t="s">
        <v>632</v>
      </c>
      <c r="I98" s="393">
        <v>2</v>
      </c>
      <c r="J98" s="324" t="s">
        <v>632</v>
      </c>
      <c r="K98" s="393">
        <v>2</v>
      </c>
      <c r="L98" s="324" t="s">
        <v>632</v>
      </c>
      <c r="M98" s="391">
        <v>2</v>
      </c>
      <c r="N98" s="324" t="s">
        <v>632</v>
      </c>
      <c r="O98" s="391">
        <v>2</v>
      </c>
      <c r="P98" s="324" t="s">
        <v>692</v>
      </c>
      <c r="Q98" s="391">
        <v>1.5</v>
      </c>
      <c r="R98" s="324" t="s">
        <v>632</v>
      </c>
      <c r="S98" s="394">
        <v>2</v>
      </c>
    </row>
    <row r="99" spans="1:19" ht="25.5">
      <c r="A99" s="323">
        <v>8332</v>
      </c>
      <c r="B99" s="324" t="s">
        <v>770</v>
      </c>
      <c r="C99" s="324" t="s">
        <v>771</v>
      </c>
      <c r="D99" s="324" t="s">
        <v>633</v>
      </c>
      <c r="E99" s="396"/>
      <c r="F99" s="324" t="s">
        <v>633</v>
      </c>
      <c r="G99" s="396"/>
      <c r="H99" s="324" t="s">
        <v>632</v>
      </c>
      <c r="I99" s="393">
        <v>2</v>
      </c>
      <c r="J99" s="324" t="s">
        <v>632</v>
      </c>
      <c r="K99" s="393">
        <v>2</v>
      </c>
      <c r="L99" s="324" t="s">
        <v>632</v>
      </c>
      <c r="M99" s="391">
        <v>2</v>
      </c>
      <c r="N99" s="324" t="s">
        <v>632</v>
      </c>
      <c r="O99" s="391">
        <v>2</v>
      </c>
      <c r="P99" s="324" t="s">
        <v>632</v>
      </c>
      <c r="Q99" s="391">
        <v>2</v>
      </c>
      <c r="R99" s="324" t="s">
        <v>632</v>
      </c>
      <c r="S99" s="394">
        <v>2</v>
      </c>
    </row>
    <row r="100" spans="1:19" ht="12.75">
      <c r="A100" s="323">
        <v>8350</v>
      </c>
      <c r="B100" s="324" t="s">
        <v>772</v>
      </c>
      <c r="C100" s="324" t="s">
        <v>773</v>
      </c>
      <c r="D100" s="324" t="s">
        <v>632</v>
      </c>
      <c r="E100" s="396">
        <v>2</v>
      </c>
      <c r="F100" s="324" t="s">
        <v>632</v>
      </c>
      <c r="G100" s="396">
        <v>2</v>
      </c>
      <c r="H100" s="324" t="s">
        <v>632</v>
      </c>
      <c r="I100" s="393">
        <v>2</v>
      </c>
      <c r="J100" s="324" t="s">
        <v>632</v>
      </c>
      <c r="K100" s="393">
        <v>2</v>
      </c>
      <c r="L100" s="324" t="s">
        <v>632</v>
      </c>
      <c r="M100" s="391">
        <v>2</v>
      </c>
      <c r="N100" s="324" t="s">
        <v>632</v>
      </c>
      <c r="O100" s="391">
        <v>2</v>
      </c>
      <c r="P100" s="324" t="s">
        <v>632</v>
      </c>
      <c r="Q100" s="391">
        <v>2</v>
      </c>
      <c r="R100" s="324" t="s">
        <v>632</v>
      </c>
      <c r="S100" s="394">
        <v>2</v>
      </c>
    </row>
    <row r="101" spans="1:19" ht="12.75">
      <c r="A101" s="323">
        <v>8450</v>
      </c>
      <c r="B101" s="324" t="s">
        <v>772</v>
      </c>
      <c r="C101" s="324" t="s">
        <v>774</v>
      </c>
      <c r="D101" s="324" t="s">
        <v>632</v>
      </c>
      <c r="E101" s="396">
        <v>2</v>
      </c>
      <c r="F101" s="324" t="s">
        <v>627</v>
      </c>
      <c r="G101" s="396">
        <v>3.5</v>
      </c>
      <c r="H101" s="324" t="s">
        <v>632</v>
      </c>
      <c r="I101" s="393">
        <v>2</v>
      </c>
      <c r="J101" s="324" t="s">
        <v>617</v>
      </c>
      <c r="K101" s="393">
        <v>3</v>
      </c>
      <c r="L101" s="324" t="s">
        <v>619</v>
      </c>
      <c r="M101" s="391">
        <v>2.5</v>
      </c>
      <c r="N101" s="324" t="s">
        <v>619</v>
      </c>
      <c r="O101" s="391">
        <v>2.5</v>
      </c>
      <c r="P101" s="324" t="s">
        <v>632</v>
      </c>
      <c r="Q101" s="391">
        <v>2</v>
      </c>
      <c r="R101" s="324" t="s">
        <v>632</v>
      </c>
      <c r="S101" s="394">
        <v>2</v>
      </c>
    </row>
    <row r="102" spans="1:18" ht="12.75">
      <c r="A102" s="323">
        <v>8485</v>
      </c>
      <c r="B102" s="324" t="s">
        <v>775</v>
      </c>
      <c r="C102" s="324" t="s">
        <v>776</v>
      </c>
      <c r="D102" s="324" t="s">
        <v>632</v>
      </c>
      <c r="E102" s="396">
        <v>2</v>
      </c>
      <c r="F102" s="324" t="s">
        <v>636</v>
      </c>
      <c r="G102" s="396">
        <v>2.5</v>
      </c>
      <c r="H102" s="324" t="s">
        <v>633</v>
      </c>
      <c r="I102" s="393"/>
      <c r="J102" s="324" t="s">
        <v>633</v>
      </c>
      <c r="K102" s="393"/>
      <c r="L102" s="324" t="s">
        <v>633</v>
      </c>
      <c r="M102" s="391"/>
      <c r="N102" s="324" t="s">
        <v>633</v>
      </c>
      <c r="O102" s="391"/>
      <c r="P102" s="324" t="s">
        <v>633</v>
      </c>
      <c r="Q102" s="391"/>
      <c r="R102" s="324" t="s">
        <v>633</v>
      </c>
    </row>
    <row r="103" spans="1:19" ht="25.5">
      <c r="A103" s="323">
        <v>8540</v>
      </c>
      <c r="B103" s="324" t="s">
        <v>777</v>
      </c>
      <c r="C103" s="324" t="s">
        <v>778</v>
      </c>
      <c r="D103" s="324" t="s">
        <v>624</v>
      </c>
      <c r="E103" s="396">
        <v>4</v>
      </c>
      <c r="F103" s="324" t="s">
        <v>624</v>
      </c>
      <c r="G103" s="396">
        <v>4</v>
      </c>
      <c r="H103" s="324" t="s">
        <v>624</v>
      </c>
      <c r="I103" s="393">
        <v>4</v>
      </c>
      <c r="J103" s="324" t="s">
        <v>624</v>
      </c>
      <c r="K103" s="393">
        <v>4</v>
      </c>
      <c r="L103" s="324" t="s">
        <v>624</v>
      </c>
      <c r="M103" s="391">
        <v>4</v>
      </c>
      <c r="N103" s="324" t="s">
        <v>624</v>
      </c>
      <c r="O103" s="391">
        <v>4</v>
      </c>
      <c r="P103" s="324" t="s">
        <v>624</v>
      </c>
      <c r="Q103" s="391">
        <v>4</v>
      </c>
      <c r="R103" s="324" t="s">
        <v>624</v>
      </c>
      <c r="S103" s="394">
        <v>4</v>
      </c>
    </row>
    <row r="104" spans="1:19" ht="25.5">
      <c r="A104" s="323">
        <v>8550</v>
      </c>
      <c r="B104" s="324" t="s">
        <v>779</v>
      </c>
      <c r="C104" s="324" t="s">
        <v>780</v>
      </c>
      <c r="D104" s="324" t="s">
        <v>632</v>
      </c>
      <c r="E104" s="396">
        <v>2</v>
      </c>
      <c r="F104" s="324" t="s">
        <v>660</v>
      </c>
      <c r="G104" s="396">
        <v>1.5</v>
      </c>
      <c r="H104" s="324" t="s">
        <v>632</v>
      </c>
      <c r="I104" s="393">
        <v>2</v>
      </c>
      <c r="J104" s="324" t="s">
        <v>632</v>
      </c>
      <c r="K104" s="393">
        <v>2</v>
      </c>
      <c r="L104" s="324" t="s">
        <v>632</v>
      </c>
      <c r="M104" s="391">
        <v>2</v>
      </c>
      <c r="N104" s="324" t="s">
        <v>632</v>
      </c>
      <c r="O104" s="391">
        <v>2</v>
      </c>
      <c r="P104" s="324" t="s">
        <v>632</v>
      </c>
      <c r="Q104" s="391">
        <v>2</v>
      </c>
      <c r="R104" s="324" t="s">
        <v>636</v>
      </c>
      <c r="S104" s="391">
        <v>2.5</v>
      </c>
    </row>
    <row r="105" spans="1:19" ht="25.5">
      <c r="A105" s="323">
        <v>8565</v>
      </c>
      <c r="B105" s="324" t="s">
        <v>779</v>
      </c>
      <c r="C105" s="324" t="s">
        <v>781</v>
      </c>
      <c r="D105" s="324" t="s">
        <v>636</v>
      </c>
      <c r="E105" s="396">
        <v>2.5</v>
      </c>
      <c r="F105" s="324" t="s">
        <v>632</v>
      </c>
      <c r="G105" s="396">
        <v>2</v>
      </c>
      <c r="H105" s="324" t="s">
        <v>633</v>
      </c>
      <c r="I105" s="393"/>
      <c r="J105" s="324" t="s">
        <v>633</v>
      </c>
      <c r="K105" s="393"/>
      <c r="L105" s="324" t="s">
        <v>633</v>
      </c>
      <c r="N105" s="324" t="s">
        <v>633</v>
      </c>
      <c r="O105" s="391"/>
      <c r="P105" s="324" t="s">
        <v>633</v>
      </c>
      <c r="Q105" s="391"/>
      <c r="R105" s="324" t="s">
        <v>633</v>
      </c>
      <c r="S105" s="391"/>
    </row>
    <row r="106" spans="1:19" ht="12.75">
      <c r="A106" s="323">
        <v>8600</v>
      </c>
      <c r="B106" s="324" t="s">
        <v>779</v>
      </c>
      <c r="C106" s="324" t="s">
        <v>782</v>
      </c>
      <c r="D106" s="324" t="s">
        <v>619</v>
      </c>
      <c r="E106" s="396">
        <v>2.5</v>
      </c>
      <c r="F106" s="324" t="s">
        <v>619</v>
      </c>
      <c r="G106" s="396">
        <v>2.5</v>
      </c>
      <c r="H106" s="324" t="s">
        <v>619</v>
      </c>
      <c r="I106" s="393">
        <v>2.5</v>
      </c>
      <c r="J106" s="324" t="s">
        <v>619</v>
      </c>
      <c r="K106" s="393">
        <v>2.5</v>
      </c>
      <c r="L106" s="324" t="s">
        <v>619</v>
      </c>
      <c r="M106" s="391">
        <v>2.5</v>
      </c>
      <c r="N106" s="324" t="s">
        <v>619</v>
      </c>
      <c r="O106" s="391">
        <v>2.5</v>
      </c>
      <c r="P106" s="324" t="s">
        <v>619</v>
      </c>
      <c r="Q106" s="391">
        <v>2.5</v>
      </c>
      <c r="R106" s="324" t="s">
        <v>618</v>
      </c>
      <c r="S106" s="391">
        <v>2.5</v>
      </c>
    </row>
    <row r="107" spans="1:18" ht="25.5">
      <c r="A107" s="323">
        <v>8615</v>
      </c>
      <c r="B107" s="324" t="s">
        <v>783</v>
      </c>
      <c r="C107" s="324" t="s">
        <v>784</v>
      </c>
      <c r="D107" s="324" t="s">
        <v>633</v>
      </c>
      <c r="E107" s="396"/>
      <c r="F107" s="324" t="s">
        <v>633</v>
      </c>
      <c r="G107" s="396"/>
      <c r="H107" s="324" t="s">
        <v>633</v>
      </c>
      <c r="I107" s="393"/>
      <c r="J107" s="324" t="s">
        <v>633</v>
      </c>
      <c r="K107" s="393"/>
      <c r="L107" s="324" t="s">
        <v>659</v>
      </c>
      <c r="M107" s="391">
        <v>1.5</v>
      </c>
      <c r="N107" s="324" t="s">
        <v>632</v>
      </c>
      <c r="O107" s="391">
        <v>2</v>
      </c>
      <c r="P107" s="324" t="s">
        <v>632</v>
      </c>
      <c r="Q107" s="391">
        <v>2</v>
      </c>
      <c r="R107" s="324" t="s">
        <v>632</v>
      </c>
    </row>
    <row r="108" spans="1:18" ht="25.5">
      <c r="A108" s="323">
        <v>8620</v>
      </c>
      <c r="B108" s="324" t="s">
        <v>783</v>
      </c>
      <c r="C108" s="324" t="s">
        <v>785</v>
      </c>
      <c r="D108" s="324" t="s">
        <v>624</v>
      </c>
      <c r="E108" s="396">
        <v>4</v>
      </c>
      <c r="F108" s="324" t="s">
        <v>624</v>
      </c>
      <c r="G108" s="396">
        <v>4</v>
      </c>
      <c r="H108" s="324" t="s">
        <v>624</v>
      </c>
      <c r="I108" s="393">
        <v>4</v>
      </c>
      <c r="J108" s="324" t="s">
        <v>617</v>
      </c>
      <c r="K108" s="393">
        <v>3</v>
      </c>
      <c r="L108" s="324" t="s">
        <v>617</v>
      </c>
      <c r="M108" s="391">
        <v>3</v>
      </c>
      <c r="N108" s="324" t="s">
        <v>629</v>
      </c>
      <c r="O108" s="391">
        <v>3.5</v>
      </c>
      <c r="P108" s="324" t="s">
        <v>627</v>
      </c>
      <c r="Q108" s="391">
        <v>3.5</v>
      </c>
      <c r="R108" s="324" t="s">
        <v>627</v>
      </c>
    </row>
    <row r="109" spans="1:18" ht="12.75">
      <c r="A109" s="323">
        <v>8710</v>
      </c>
      <c r="B109" s="324" t="s">
        <v>786</v>
      </c>
      <c r="C109" s="324" t="s">
        <v>787</v>
      </c>
      <c r="D109" s="324" t="s">
        <v>659</v>
      </c>
      <c r="E109" s="396">
        <v>1.5</v>
      </c>
      <c r="F109" s="324" t="s">
        <v>632</v>
      </c>
      <c r="G109" s="396">
        <v>2</v>
      </c>
      <c r="H109" s="324" t="s">
        <v>632</v>
      </c>
      <c r="I109" s="393">
        <v>2</v>
      </c>
      <c r="J109" s="324" t="s">
        <v>659</v>
      </c>
      <c r="K109" s="393">
        <v>1.5</v>
      </c>
      <c r="L109" s="324" t="s">
        <v>659</v>
      </c>
      <c r="M109" s="391">
        <v>1.5</v>
      </c>
      <c r="N109" s="324" t="s">
        <v>632</v>
      </c>
      <c r="O109" s="391">
        <v>2</v>
      </c>
      <c r="P109" s="324" t="s">
        <v>632</v>
      </c>
      <c r="Q109" s="391">
        <v>2</v>
      </c>
      <c r="R109" s="324" t="s">
        <v>659</v>
      </c>
    </row>
    <row r="110" spans="1:18" ht="25.5">
      <c r="A110" s="323">
        <v>9020</v>
      </c>
      <c r="B110" s="324" t="s">
        <v>788</v>
      </c>
      <c r="C110" s="324" t="s">
        <v>789</v>
      </c>
      <c r="D110" s="324" t="s">
        <v>619</v>
      </c>
      <c r="E110" s="396">
        <v>2.5</v>
      </c>
      <c r="F110" s="324" t="s">
        <v>632</v>
      </c>
      <c r="G110" s="396">
        <v>2</v>
      </c>
      <c r="H110" s="324" t="s">
        <v>633</v>
      </c>
      <c r="I110" s="393"/>
      <c r="J110" s="324" t="s">
        <v>633</v>
      </c>
      <c r="K110" s="393"/>
      <c r="L110" s="324" t="s">
        <v>633</v>
      </c>
      <c r="M110" s="391"/>
      <c r="N110" s="324" t="s">
        <v>633</v>
      </c>
      <c r="O110" s="391"/>
      <c r="P110" s="324" t="s">
        <v>633</v>
      </c>
      <c r="Q110" s="391"/>
      <c r="R110" s="324" t="s">
        <v>633</v>
      </c>
    </row>
    <row r="111" spans="1:19" ht="25.5">
      <c r="A111" s="323">
        <v>9040</v>
      </c>
      <c r="B111" s="324" t="s">
        <v>788</v>
      </c>
      <c r="C111" s="324" t="s">
        <v>790</v>
      </c>
      <c r="D111" s="324" t="s">
        <v>624</v>
      </c>
      <c r="E111" s="396">
        <v>4</v>
      </c>
      <c r="F111" s="324" t="s">
        <v>627</v>
      </c>
      <c r="G111" s="396">
        <v>3.5</v>
      </c>
      <c r="H111" s="324" t="s">
        <v>617</v>
      </c>
      <c r="I111" s="393">
        <v>3</v>
      </c>
      <c r="J111" s="324" t="s">
        <v>617</v>
      </c>
      <c r="K111" s="393">
        <v>3</v>
      </c>
      <c r="L111" s="324" t="s">
        <v>618</v>
      </c>
      <c r="M111" s="391">
        <v>2.5</v>
      </c>
      <c r="N111" s="324" t="s">
        <v>619</v>
      </c>
      <c r="O111" s="391">
        <v>2.5</v>
      </c>
      <c r="P111" s="324" t="s">
        <v>619</v>
      </c>
      <c r="Q111" s="391">
        <v>2.5</v>
      </c>
      <c r="R111" s="324" t="s">
        <v>619</v>
      </c>
      <c r="S111" s="391">
        <v>2.5</v>
      </c>
    </row>
    <row r="112" spans="1:19" ht="25.5">
      <c r="A112" s="323">
        <v>9050</v>
      </c>
      <c r="B112" s="324" t="s">
        <v>788</v>
      </c>
      <c r="C112" s="324" t="s">
        <v>791</v>
      </c>
      <c r="D112" s="324" t="s">
        <v>627</v>
      </c>
      <c r="E112" s="396">
        <v>3.5</v>
      </c>
      <c r="F112" s="324" t="s">
        <v>618</v>
      </c>
      <c r="G112" s="396">
        <v>2.5</v>
      </c>
      <c r="H112" s="324" t="s">
        <v>619</v>
      </c>
      <c r="I112" s="393">
        <v>2.5</v>
      </c>
      <c r="J112" s="324" t="s">
        <v>619</v>
      </c>
      <c r="K112" s="393">
        <v>2.5</v>
      </c>
      <c r="L112" s="324" t="s">
        <v>636</v>
      </c>
      <c r="M112" s="391">
        <v>2.5</v>
      </c>
      <c r="N112" s="324" t="s">
        <v>619</v>
      </c>
      <c r="O112" s="391">
        <v>2.5</v>
      </c>
      <c r="P112" s="324" t="s">
        <v>636</v>
      </c>
      <c r="Q112" s="391">
        <v>2.5</v>
      </c>
      <c r="R112" s="324" t="s">
        <v>619</v>
      </c>
      <c r="S112" s="391">
        <v>2.5</v>
      </c>
    </row>
    <row r="113" spans="1:18" ht="25.5">
      <c r="A113" s="323">
        <v>9085</v>
      </c>
      <c r="B113" s="324" t="s">
        <v>788</v>
      </c>
      <c r="C113" s="324" t="s">
        <v>792</v>
      </c>
      <c r="D113" s="324" t="s">
        <v>617</v>
      </c>
      <c r="E113" s="396">
        <v>3</v>
      </c>
      <c r="F113" s="324" t="s">
        <v>619</v>
      </c>
      <c r="G113" s="396">
        <v>2.5</v>
      </c>
      <c r="H113" s="324" t="s">
        <v>636</v>
      </c>
      <c r="I113" s="393">
        <v>2.5</v>
      </c>
      <c r="J113" s="324" t="s">
        <v>619</v>
      </c>
      <c r="K113" s="393">
        <v>2.5</v>
      </c>
      <c r="L113" s="324" t="s">
        <v>636</v>
      </c>
      <c r="M113" s="391">
        <v>2.5</v>
      </c>
      <c r="N113" s="324" t="s">
        <v>619</v>
      </c>
      <c r="O113" s="391">
        <v>2.5</v>
      </c>
      <c r="P113" s="324" t="s">
        <v>636</v>
      </c>
      <c r="Q113" s="391">
        <v>2.5</v>
      </c>
      <c r="R113" s="324" t="s">
        <v>632</v>
      </c>
    </row>
    <row r="114" spans="1:19" ht="25.5">
      <c r="A114" s="323">
        <v>9200</v>
      </c>
      <c r="B114" s="324" t="s">
        <v>793</v>
      </c>
      <c r="C114" s="324" t="s">
        <v>794</v>
      </c>
      <c r="D114" s="324" t="s">
        <v>633</v>
      </c>
      <c r="E114" s="396"/>
      <c r="F114" s="324" t="s">
        <v>633</v>
      </c>
      <c r="G114" s="396"/>
      <c r="H114" s="324" t="s">
        <v>636</v>
      </c>
      <c r="I114" s="393">
        <v>2.5</v>
      </c>
      <c r="J114" s="324" t="s">
        <v>619</v>
      </c>
      <c r="K114" s="393">
        <v>2.5</v>
      </c>
      <c r="L114" s="324" t="s">
        <v>632</v>
      </c>
      <c r="M114" s="391">
        <v>2</v>
      </c>
      <c r="N114" s="324" t="s">
        <v>636</v>
      </c>
      <c r="O114" s="391">
        <v>2.5</v>
      </c>
      <c r="P114" s="324" t="s">
        <v>632</v>
      </c>
      <c r="Q114" s="391">
        <v>2</v>
      </c>
      <c r="R114" s="324" t="s">
        <v>619</v>
      </c>
      <c r="S114" s="391">
        <v>2.5</v>
      </c>
    </row>
    <row r="115" spans="1:18" ht="12.75">
      <c r="A115" s="323">
        <v>9210</v>
      </c>
      <c r="B115" s="324" t="s">
        <v>793</v>
      </c>
      <c r="C115" s="324" t="s">
        <v>795</v>
      </c>
      <c r="D115" s="324" t="s">
        <v>636</v>
      </c>
      <c r="E115" s="396">
        <v>2.5</v>
      </c>
      <c r="F115" s="324" t="s">
        <v>636</v>
      </c>
      <c r="G115" s="396">
        <v>2.5</v>
      </c>
      <c r="H115" s="324" t="s">
        <v>633</v>
      </c>
      <c r="I115" s="393"/>
      <c r="J115" s="324" t="s">
        <v>633</v>
      </c>
      <c r="K115" s="393"/>
      <c r="L115" s="324" t="s">
        <v>633</v>
      </c>
      <c r="M115" s="391"/>
      <c r="N115" s="324" t="s">
        <v>633</v>
      </c>
      <c r="O115" s="391"/>
      <c r="P115" s="324" t="s">
        <v>633</v>
      </c>
      <c r="Q115" s="391"/>
      <c r="R115" s="324" t="s">
        <v>633</v>
      </c>
    </row>
    <row r="116" spans="1:19" ht="12.75">
      <c r="A116" s="323">
        <v>9240</v>
      </c>
      <c r="B116" s="324" t="s">
        <v>793</v>
      </c>
      <c r="C116" s="324" t="s">
        <v>796</v>
      </c>
      <c r="D116" s="324" t="s">
        <v>627</v>
      </c>
      <c r="E116" s="396">
        <v>3.5</v>
      </c>
      <c r="F116" s="324" t="s">
        <v>627</v>
      </c>
      <c r="G116" s="396">
        <v>3.5</v>
      </c>
      <c r="H116" s="324" t="s">
        <v>627</v>
      </c>
      <c r="I116" s="393">
        <v>3.5</v>
      </c>
      <c r="J116" s="324" t="s">
        <v>624</v>
      </c>
      <c r="K116" s="393">
        <v>4</v>
      </c>
      <c r="L116" s="324" t="s">
        <v>617</v>
      </c>
      <c r="M116" s="391">
        <v>3</v>
      </c>
      <c r="N116" s="324" t="s">
        <v>619</v>
      </c>
      <c r="O116" s="391">
        <v>2.5</v>
      </c>
      <c r="P116" s="324" t="s">
        <v>619</v>
      </c>
      <c r="Q116" s="391">
        <v>2.5</v>
      </c>
      <c r="R116" s="324" t="s">
        <v>618</v>
      </c>
      <c r="S116" s="391">
        <v>2.5</v>
      </c>
    </row>
    <row r="117" spans="1:19" ht="25.5">
      <c r="A117" s="323">
        <v>9300</v>
      </c>
      <c r="B117" s="324" t="s">
        <v>797</v>
      </c>
      <c r="C117" s="324" t="s">
        <v>798</v>
      </c>
      <c r="D117" s="324" t="s">
        <v>632</v>
      </c>
      <c r="E117" s="396">
        <v>2</v>
      </c>
      <c r="F117" s="324" t="s">
        <v>632</v>
      </c>
      <c r="G117" s="396">
        <v>2</v>
      </c>
      <c r="H117" s="324" t="s">
        <v>659</v>
      </c>
      <c r="I117" s="393">
        <v>1.5</v>
      </c>
      <c r="J117" s="324" t="s">
        <v>632</v>
      </c>
      <c r="K117" s="393">
        <v>2</v>
      </c>
      <c r="L117" s="324" t="s">
        <v>632</v>
      </c>
      <c r="M117" s="391">
        <v>2</v>
      </c>
      <c r="N117" s="324" t="s">
        <v>632</v>
      </c>
      <c r="O117" s="391">
        <v>2</v>
      </c>
      <c r="P117" s="324" t="s">
        <v>632</v>
      </c>
      <c r="Q117" s="391">
        <v>2</v>
      </c>
      <c r="R117" s="324" t="s">
        <v>636</v>
      </c>
      <c r="S117" s="391">
        <v>2.5</v>
      </c>
    </row>
    <row r="119" spans="5:19" s="398" customFormat="1" ht="12.75">
      <c r="E119" s="398">
        <v>1989</v>
      </c>
      <c r="G119" s="398">
        <v>1990</v>
      </c>
      <c r="I119" s="398">
        <v>1991</v>
      </c>
      <c r="K119" s="398">
        <v>1992</v>
      </c>
      <c r="M119" s="398">
        <v>1993</v>
      </c>
      <c r="O119" s="398">
        <v>1994</v>
      </c>
      <c r="Q119" s="398">
        <v>1995</v>
      </c>
      <c r="S119" s="398">
        <v>1996</v>
      </c>
    </row>
    <row r="120" spans="2:19" ht="12.75">
      <c r="B120" s="365">
        <v>1.49</v>
      </c>
      <c r="C120" s="388" t="s">
        <v>763</v>
      </c>
      <c r="E120" s="397">
        <f aca="true" t="array" ref="E120:E127">FREQUENCY(E2:E117,B120:B126)</f>
        <v>1</v>
      </c>
      <c r="G120" s="397">
        <f aca="true" t="array" ref="G120:G127">FREQUENCY(G2:G117,B120:B126)</f>
        <v>0</v>
      </c>
      <c r="I120" s="394">
        <f aca="true" t="array" ref="I120:I127">FREQUENCY(I2:I117,B120:B126)</f>
        <v>0</v>
      </c>
      <c r="K120" s="394">
        <f aca="true" t="array" ref="K120:K127">FREQUENCY(K2:K117,B120:B126)</f>
        <v>0</v>
      </c>
      <c r="L120" s="394"/>
      <c r="M120" s="394">
        <f aca="true" t="array" ref="M120:M127">FREQUENCY(M2:M117,B120:B126)</f>
        <v>0</v>
      </c>
      <c r="O120" s="365">
        <f aca="true" t="array" ref="O120:O127">FREQUENCY(O2:O117,B120:B126)</f>
        <v>0</v>
      </c>
      <c r="Q120" s="365">
        <f aca="true" t="array" ref="Q120:Q127">FREQUENCY(Q2:Q117,B120:B126)</f>
        <v>0</v>
      </c>
      <c r="S120" s="394">
        <f aca="true" t="array" ref="S120:S127">FREQUENCY(S2:S117,B120:B126)</f>
        <v>0</v>
      </c>
    </row>
    <row r="121" spans="2:19" ht="12.75">
      <c r="B121" s="365">
        <v>1.99</v>
      </c>
      <c r="C121" s="388" t="s">
        <v>659</v>
      </c>
      <c r="E121" s="397">
        <v>3</v>
      </c>
      <c r="G121" s="397">
        <v>4</v>
      </c>
      <c r="I121" s="394">
        <v>5</v>
      </c>
      <c r="K121" s="394">
        <v>6</v>
      </c>
      <c r="L121" s="394"/>
      <c r="M121" s="394">
        <v>9</v>
      </c>
      <c r="O121" s="365">
        <v>6</v>
      </c>
      <c r="Q121" s="365">
        <v>5</v>
      </c>
      <c r="S121" s="394">
        <v>4</v>
      </c>
    </row>
    <row r="122" spans="2:19" ht="12.75">
      <c r="B122" s="365">
        <v>2.49</v>
      </c>
      <c r="C122" s="389" t="s">
        <v>632</v>
      </c>
      <c r="E122" s="397">
        <v>28</v>
      </c>
      <c r="G122" s="397">
        <v>23</v>
      </c>
      <c r="I122" s="394">
        <v>25</v>
      </c>
      <c r="K122" s="394">
        <v>27</v>
      </c>
      <c r="L122" s="394"/>
      <c r="M122" s="394">
        <v>25</v>
      </c>
      <c r="O122" s="365">
        <v>25</v>
      </c>
      <c r="Q122" s="365">
        <v>29</v>
      </c>
      <c r="S122" s="394">
        <v>21</v>
      </c>
    </row>
    <row r="123" spans="2:19" ht="12.75">
      <c r="B123" s="365">
        <v>2.99</v>
      </c>
      <c r="C123" s="388" t="s">
        <v>619</v>
      </c>
      <c r="E123" s="397">
        <v>39</v>
      </c>
      <c r="G123" s="397">
        <v>38</v>
      </c>
      <c r="I123" s="394">
        <v>28</v>
      </c>
      <c r="K123" s="394">
        <v>38</v>
      </c>
      <c r="L123" s="394"/>
      <c r="M123" s="394">
        <v>35</v>
      </c>
      <c r="O123" s="365">
        <v>45</v>
      </c>
      <c r="Q123" s="365">
        <v>42</v>
      </c>
      <c r="S123" s="394">
        <v>43</v>
      </c>
    </row>
    <row r="124" spans="2:19" ht="12.75">
      <c r="B124" s="365">
        <v>3.49</v>
      </c>
      <c r="C124" s="388" t="s">
        <v>617</v>
      </c>
      <c r="D124">
        <v>9</v>
      </c>
      <c r="E124" s="397">
        <v>9</v>
      </c>
      <c r="G124" s="397">
        <v>14</v>
      </c>
      <c r="I124" s="394">
        <v>19</v>
      </c>
      <c r="K124" s="394">
        <v>17</v>
      </c>
      <c r="L124" s="394"/>
      <c r="M124" s="394">
        <v>16</v>
      </c>
      <c r="O124" s="365">
        <v>12</v>
      </c>
      <c r="Q124" s="365">
        <v>12</v>
      </c>
      <c r="S124" s="394">
        <v>11</v>
      </c>
    </row>
    <row r="125" spans="2:19" ht="12.75">
      <c r="B125" s="365">
        <v>3.99</v>
      </c>
      <c r="C125" s="388" t="s">
        <v>627</v>
      </c>
      <c r="E125" s="397">
        <v>13</v>
      </c>
      <c r="G125" s="397">
        <v>11</v>
      </c>
      <c r="I125" s="394">
        <v>9</v>
      </c>
      <c r="K125" s="394">
        <v>4</v>
      </c>
      <c r="L125" s="394"/>
      <c r="M125" s="394">
        <v>5</v>
      </c>
      <c r="O125" s="365">
        <v>4</v>
      </c>
      <c r="Q125" s="365">
        <v>8</v>
      </c>
      <c r="S125" s="394">
        <v>9</v>
      </c>
    </row>
    <row r="126" spans="2:19" ht="12.75">
      <c r="B126" s="365">
        <v>4.49</v>
      </c>
      <c r="C126" s="388" t="s">
        <v>624</v>
      </c>
      <c r="E126" s="397">
        <v>10</v>
      </c>
      <c r="G126" s="397">
        <v>12</v>
      </c>
      <c r="I126" s="394">
        <v>12</v>
      </c>
      <c r="K126" s="394">
        <v>10</v>
      </c>
      <c r="L126" s="394"/>
      <c r="M126" s="394">
        <v>11</v>
      </c>
      <c r="O126" s="365">
        <v>9</v>
      </c>
      <c r="Q126" s="365">
        <v>4</v>
      </c>
      <c r="S126" s="394">
        <v>4</v>
      </c>
    </row>
    <row r="127" spans="3:19" ht="12.75">
      <c r="C127" s="388"/>
      <c r="E127" s="397">
        <v>0</v>
      </c>
      <c r="G127" s="397">
        <v>0</v>
      </c>
      <c r="I127" s="394">
        <v>0</v>
      </c>
      <c r="K127" s="394">
        <v>0</v>
      </c>
      <c r="L127" s="394"/>
      <c r="M127" s="394">
        <v>0</v>
      </c>
      <c r="O127" s="365">
        <v>0</v>
      </c>
      <c r="Q127" s="365">
        <v>0</v>
      </c>
      <c r="S127" s="394">
        <v>0</v>
      </c>
    </row>
    <row r="128" spans="4:19" ht="12.75">
      <c r="D128" t="s">
        <v>940</v>
      </c>
      <c r="E128" s="397">
        <f>SUM(E120:E127)</f>
        <v>103</v>
      </c>
      <c r="F128" s="394"/>
      <c r="G128" s="397">
        <f>SUM(G120:G127)</f>
        <v>102</v>
      </c>
      <c r="H128" s="397"/>
      <c r="I128" s="397">
        <f>SUM(I120:I127)</f>
        <v>98</v>
      </c>
      <c r="J128" s="397"/>
      <c r="K128" s="397">
        <f>SUM(K120:K127)</f>
        <v>102</v>
      </c>
      <c r="L128" s="397"/>
      <c r="M128" s="397">
        <f>SUM(M120:M127)</f>
        <v>101</v>
      </c>
      <c r="N128" s="397"/>
      <c r="O128" s="397">
        <f>SUM(O120:O127)</f>
        <v>101</v>
      </c>
      <c r="P128" s="397"/>
      <c r="Q128" s="397">
        <f>SUM(Q120:Q127)</f>
        <v>100</v>
      </c>
      <c r="R128" s="397"/>
      <c r="S128" s="397">
        <f>SUM(S120:S127)</f>
        <v>92</v>
      </c>
    </row>
    <row r="129" spans="1:3" ht="12.75">
      <c r="A129" s="385"/>
      <c r="B129" s="385"/>
      <c r="C129" s="385"/>
    </row>
    <row r="130" spans="1:3" ht="12.75">
      <c r="A130" s="385"/>
      <c r="B130" s="385" t="s">
        <v>941</v>
      </c>
      <c r="C130" s="385"/>
    </row>
    <row r="131" spans="1:10" ht="12.75">
      <c r="A131" s="385"/>
      <c r="B131" s="385"/>
      <c r="C131" s="385">
        <v>1989</v>
      </c>
      <c r="D131">
        <v>1990</v>
      </c>
      <c r="E131" s="385">
        <v>1991</v>
      </c>
      <c r="F131">
        <v>1992</v>
      </c>
      <c r="G131" s="385">
        <v>1993</v>
      </c>
      <c r="H131">
        <v>1994</v>
      </c>
      <c r="I131" s="385">
        <v>1995</v>
      </c>
      <c r="J131">
        <v>1996</v>
      </c>
    </row>
    <row r="132" spans="1:10" ht="12.75">
      <c r="A132" s="385"/>
      <c r="B132" s="388" t="s">
        <v>763</v>
      </c>
      <c r="C132" s="399">
        <f>100/$E$128*E120</f>
        <v>0.970873786407767</v>
      </c>
      <c r="D132" s="365">
        <f>100/$G$128*G120</f>
        <v>0</v>
      </c>
      <c r="E132" s="397">
        <f>100/$I$128*I120</f>
        <v>0</v>
      </c>
      <c r="F132" s="365">
        <f>100/$K$128*K120</f>
        <v>0</v>
      </c>
      <c r="G132" s="397">
        <f>100/$M$128*M120</f>
        <v>0</v>
      </c>
      <c r="H132" s="365">
        <f>100/$O$128*O120</f>
        <v>0</v>
      </c>
      <c r="I132" s="394">
        <f>100/$Q$128*Q120</f>
        <v>0</v>
      </c>
      <c r="J132" s="365">
        <f>100/$S$128*S120</f>
        <v>0</v>
      </c>
    </row>
    <row r="133" spans="1:10" ht="12.75">
      <c r="A133" s="385"/>
      <c r="B133" s="388" t="s">
        <v>659</v>
      </c>
      <c r="C133" s="399">
        <f aca="true" t="shared" si="0" ref="C133:C138">100/$E$128*E121</f>
        <v>2.912621359223301</v>
      </c>
      <c r="D133" s="365">
        <f aca="true" t="shared" si="1" ref="D133:D138">100/$G$128*G121</f>
        <v>3.9215686274509802</v>
      </c>
      <c r="E133" s="397">
        <f aca="true" t="shared" si="2" ref="E133:E138">100/$I$128*I121</f>
        <v>5.1020408163265305</v>
      </c>
      <c r="F133" s="365">
        <f aca="true" t="shared" si="3" ref="F133:F138">100/$K$128*K121</f>
        <v>5.88235294117647</v>
      </c>
      <c r="G133" s="397">
        <f aca="true" t="shared" si="4" ref="G133:G138">100/$M$128*M121</f>
        <v>8.910891089108912</v>
      </c>
      <c r="H133" s="365">
        <f aca="true" t="shared" si="5" ref="H133:H138">100/$O$128*O121</f>
        <v>5.9405940594059405</v>
      </c>
      <c r="I133" s="394">
        <f aca="true" t="shared" si="6" ref="I133:I138">100/$Q$128*Q121</f>
        <v>5</v>
      </c>
      <c r="J133" s="365">
        <f aca="true" t="shared" si="7" ref="J133:J138">100/$S$128*S121</f>
        <v>4.3478260869565215</v>
      </c>
    </row>
    <row r="134" spans="1:10" ht="12.75">
      <c r="A134" s="385"/>
      <c r="B134" s="389" t="s">
        <v>632</v>
      </c>
      <c r="C134" s="399">
        <f t="shared" si="0"/>
        <v>27.184466019417478</v>
      </c>
      <c r="D134" s="365">
        <f t="shared" si="1"/>
        <v>22.549019607843135</v>
      </c>
      <c r="E134" s="397">
        <f t="shared" si="2"/>
        <v>25.510204081632654</v>
      </c>
      <c r="F134" s="365">
        <f t="shared" si="3"/>
        <v>26.470588235294116</v>
      </c>
      <c r="G134" s="397">
        <f t="shared" si="4"/>
        <v>24.752475247524753</v>
      </c>
      <c r="H134" s="365">
        <f t="shared" si="5"/>
        <v>24.752475247524753</v>
      </c>
      <c r="I134" s="394">
        <f t="shared" si="6"/>
        <v>29</v>
      </c>
      <c r="J134" s="365">
        <f t="shared" si="7"/>
        <v>22.82608695652174</v>
      </c>
    </row>
    <row r="135" spans="1:10" ht="12.75">
      <c r="A135" s="385"/>
      <c r="B135" s="388" t="s">
        <v>619</v>
      </c>
      <c r="C135" s="399">
        <f t="shared" si="0"/>
        <v>37.86407766990291</v>
      </c>
      <c r="D135" s="365">
        <f t="shared" si="1"/>
        <v>37.25490196078431</v>
      </c>
      <c r="E135" s="397">
        <f t="shared" si="2"/>
        <v>28.571428571428573</v>
      </c>
      <c r="F135" s="365">
        <f t="shared" si="3"/>
        <v>37.25490196078431</v>
      </c>
      <c r="G135" s="397">
        <f t="shared" si="4"/>
        <v>34.65346534653465</v>
      </c>
      <c r="H135" s="365">
        <f t="shared" si="5"/>
        <v>44.554455445544555</v>
      </c>
      <c r="I135" s="394">
        <f t="shared" si="6"/>
        <v>42</v>
      </c>
      <c r="J135" s="365">
        <f t="shared" si="7"/>
        <v>46.73913043478261</v>
      </c>
    </row>
    <row r="136" spans="1:10" ht="12.75">
      <c r="A136" s="385"/>
      <c r="B136" s="388" t="s">
        <v>617</v>
      </c>
      <c r="C136" s="399">
        <f t="shared" si="0"/>
        <v>8.737864077669903</v>
      </c>
      <c r="D136" s="365">
        <f t="shared" si="1"/>
        <v>13.72549019607843</v>
      </c>
      <c r="E136" s="397">
        <f t="shared" si="2"/>
        <v>19.387755102040817</v>
      </c>
      <c r="F136" s="365">
        <f t="shared" si="3"/>
        <v>16.666666666666664</v>
      </c>
      <c r="G136" s="397">
        <f t="shared" si="4"/>
        <v>15.841584158415841</v>
      </c>
      <c r="H136" s="365">
        <f t="shared" si="5"/>
        <v>11.881188118811881</v>
      </c>
      <c r="I136" s="394">
        <f t="shared" si="6"/>
        <v>12</v>
      </c>
      <c r="J136" s="365">
        <f t="shared" si="7"/>
        <v>11.956521739130434</v>
      </c>
    </row>
    <row r="137" spans="1:10" ht="12.75">
      <c r="A137" s="385"/>
      <c r="B137" s="388" t="s">
        <v>627</v>
      </c>
      <c r="C137" s="399">
        <f t="shared" si="0"/>
        <v>12.62135922330097</v>
      </c>
      <c r="D137" s="365">
        <f t="shared" si="1"/>
        <v>10.784313725490195</v>
      </c>
      <c r="E137" s="397">
        <f t="shared" si="2"/>
        <v>9.183673469387756</v>
      </c>
      <c r="F137" s="365">
        <f t="shared" si="3"/>
        <v>3.9215686274509802</v>
      </c>
      <c r="G137" s="397">
        <f t="shared" si="4"/>
        <v>4.9504950495049505</v>
      </c>
      <c r="H137" s="365">
        <f t="shared" si="5"/>
        <v>3.9603960396039604</v>
      </c>
      <c r="I137" s="394">
        <f t="shared" si="6"/>
        <v>8</v>
      </c>
      <c r="J137" s="365">
        <f t="shared" si="7"/>
        <v>9.782608695652174</v>
      </c>
    </row>
    <row r="138" spans="1:10" ht="12.75">
      <c r="A138" s="385"/>
      <c r="B138" s="388" t="s">
        <v>624</v>
      </c>
      <c r="C138" s="399">
        <f t="shared" si="0"/>
        <v>9.70873786407767</v>
      </c>
      <c r="D138" s="365">
        <f t="shared" si="1"/>
        <v>11.76470588235294</v>
      </c>
      <c r="E138" s="397">
        <f t="shared" si="2"/>
        <v>12.244897959183675</v>
      </c>
      <c r="F138" s="365">
        <f t="shared" si="3"/>
        <v>9.80392156862745</v>
      </c>
      <c r="G138" s="397">
        <f t="shared" si="4"/>
        <v>10.89108910891089</v>
      </c>
      <c r="H138" s="365">
        <f t="shared" si="5"/>
        <v>8.910891089108912</v>
      </c>
      <c r="I138" s="394">
        <f t="shared" si="6"/>
        <v>4</v>
      </c>
      <c r="J138" s="365">
        <f t="shared" si="7"/>
        <v>4.3478260869565215</v>
      </c>
    </row>
    <row r="139" spans="1:10" ht="12.75">
      <c r="A139" s="385"/>
      <c r="B139" s="385" t="s">
        <v>942</v>
      </c>
      <c r="C139" s="385">
        <f>SUM(C132:C138)</f>
        <v>100</v>
      </c>
      <c r="D139" s="385">
        <f aca="true" t="shared" si="8" ref="D139:J139">SUM(D132:D138)</f>
        <v>99.99999999999999</v>
      </c>
      <c r="E139" s="385">
        <f t="shared" si="8"/>
        <v>100</v>
      </c>
      <c r="F139" s="385">
        <f t="shared" si="8"/>
        <v>99.99999999999997</v>
      </c>
      <c r="G139" s="385">
        <f t="shared" si="8"/>
        <v>100</v>
      </c>
      <c r="H139" s="385">
        <f t="shared" si="8"/>
        <v>100</v>
      </c>
      <c r="I139" s="385">
        <f t="shared" si="8"/>
        <v>100</v>
      </c>
      <c r="J139" s="385">
        <f t="shared" si="8"/>
        <v>100</v>
      </c>
    </row>
    <row r="140" spans="1:3" ht="12.75">
      <c r="A140" s="385"/>
      <c r="B140" s="385"/>
      <c r="C140" s="385"/>
    </row>
    <row r="141" spans="2:10" ht="12.75">
      <c r="B141" t="s">
        <v>1</v>
      </c>
      <c r="C141" s="365">
        <f>100-C132-C133-C134</f>
        <v>68.93203883495147</v>
      </c>
      <c r="D141" s="365">
        <f aca="true" t="shared" si="9" ref="D141:J141">100-D132-D133-D134</f>
        <v>73.52941176470588</v>
      </c>
      <c r="E141" s="365">
        <f t="shared" si="9"/>
        <v>69.38775510204081</v>
      </c>
      <c r="F141" s="365">
        <f t="shared" si="9"/>
        <v>67.64705882352942</v>
      </c>
      <c r="G141" s="365">
        <f t="shared" si="9"/>
        <v>66.33663366336633</v>
      </c>
      <c r="H141" s="365">
        <f t="shared" si="9"/>
        <v>69.3069306930693</v>
      </c>
      <c r="I141" s="365">
        <f t="shared" si="9"/>
        <v>66</v>
      </c>
      <c r="J141" s="365">
        <f t="shared" si="9"/>
        <v>72.82608695652175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5"/>
  <sheetViews>
    <sheetView tabSelected="1" workbookViewId="0" topLeftCell="A1">
      <selection activeCell="I18" sqref="I18"/>
    </sheetView>
  </sheetViews>
  <sheetFormatPr defaultColWidth="9.140625" defaultRowHeight="12.75"/>
  <cols>
    <col min="1" max="1" width="24.140625" style="0" customWidth="1"/>
    <col min="2" max="2" width="28.00390625" style="0" customWidth="1"/>
    <col min="3" max="3" width="10.7109375" style="0" customWidth="1"/>
  </cols>
  <sheetData>
    <row r="1" ht="15">
      <c r="A1" s="1" t="s">
        <v>809</v>
      </c>
    </row>
    <row r="2" spans="2:6" ht="13.5" thickBot="1">
      <c r="B2" s="2"/>
      <c r="C2" s="2"/>
      <c r="D2" s="2"/>
      <c r="E2" s="2"/>
      <c r="F2" s="2"/>
    </row>
    <row r="3" spans="1:6" ht="12.75">
      <c r="A3" s="329" t="s">
        <v>810</v>
      </c>
      <c r="B3" s="152"/>
      <c r="C3" s="462" t="s">
        <v>14</v>
      </c>
      <c r="D3" s="485"/>
      <c r="E3" s="485"/>
      <c r="F3" s="486"/>
    </row>
    <row r="4" spans="1:6" ht="12.75">
      <c r="A4" s="5"/>
      <c r="B4" s="106" t="s">
        <v>16</v>
      </c>
      <c r="C4" s="468" t="s">
        <v>15</v>
      </c>
      <c r="D4" s="478"/>
      <c r="E4" s="478"/>
      <c r="F4" s="479"/>
    </row>
    <row r="5" spans="1:6" ht="12.75">
      <c r="A5" s="28" t="s">
        <v>6</v>
      </c>
      <c r="B5" s="119" t="s">
        <v>811</v>
      </c>
      <c r="C5" s="28">
        <v>1995</v>
      </c>
      <c r="D5" s="119">
        <v>2000</v>
      </c>
      <c r="E5" s="155"/>
      <c r="F5" s="6"/>
    </row>
    <row r="6" spans="1:6" ht="12.75">
      <c r="A6" s="121">
        <v>1</v>
      </c>
      <c r="B6" s="18" t="s">
        <v>812</v>
      </c>
      <c r="C6" s="302">
        <v>16.4</v>
      </c>
      <c r="D6" s="223">
        <v>30.6</v>
      </c>
      <c r="E6" s="17"/>
      <c r="F6" s="15"/>
    </row>
    <row r="7" spans="1:6" ht="12.75">
      <c r="A7" s="121">
        <v>2</v>
      </c>
      <c r="B7" s="18" t="s">
        <v>813</v>
      </c>
      <c r="C7" s="18">
        <v>34.1</v>
      </c>
      <c r="D7" s="223">
        <v>21.1</v>
      </c>
      <c r="E7" s="17"/>
      <c r="F7" s="15"/>
    </row>
    <row r="8" spans="1:6" ht="12.75">
      <c r="A8" s="121">
        <v>3</v>
      </c>
      <c r="B8" s="18" t="s">
        <v>814</v>
      </c>
      <c r="C8" s="18">
        <v>23.1</v>
      </c>
      <c r="D8" s="223">
        <v>13.9</v>
      </c>
      <c r="E8" s="17"/>
      <c r="F8" s="15"/>
    </row>
    <row r="9" spans="1:6" ht="12.75">
      <c r="A9" s="121">
        <v>4</v>
      </c>
      <c r="B9" s="18" t="s">
        <v>815</v>
      </c>
      <c r="C9" s="18">
        <v>14.6</v>
      </c>
      <c r="D9" s="223">
        <v>13.2</v>
      </c>
      <c r="E9" s="17"/>
      <c r="F9" s="15"/>
    </row>
    <row r="10" spans="1:6" ht="13.5" thickBot="1">
      <c r="A10" s="121">
        <v>5</v>
      </c>
      <c r="B10" s="65" t="s">
        <v>321</v>
      </c>
      <c r="C10" s="18">
        <v>11.9</v>
      </c>
      <c r="D10" s="224">
        <v>21.1</v>
      </c>
      <c r="E10" s="22"/>
      <c r="F10" s="20"/>
    </row>
    <row r="11" spans="1:6" ht="12.75">
      <c r="A11" s="2"/>
      <c r="B11" s="23" t="s">
        <v>163</v>
      </c>
      <c r="C11" s="330">
        <v>18758.21910624139</v>
      </c>
      <c r="D11" s="34" t="s">
        <v>816</v>
      </c>
      <c r="E11" s="2"/>
      <c r="F11" s="2"/>
    </row>
    <row r="12" spans="1:6" ht="12.75">
      <c r="A12" s="2"/>
      <c r="B12" s="23" t="s">
        <v>165</v>
      </c>
      <c r="C12" s="2">
        <v>707</v>
      </c>
      <c r="D12" s="2">
        <v>696</v>
      </c>
      <c r="E12" s="2"/>
      <c r="F12" s="2"/>
    </row>
    <row r="13" spans="2:4" ht="12.75">
      <c r="B13" t="s">
        <v>1</v>
      </c>
      <c r="C13" s="149">
        <f>100-C6-C7</f>
        <v>49.49999999999999</v>
      </c>
      <c r="D13" s="149">
        <f>100-D6-D7</f>
        <v>48.300000000000004</v>
      </c>
    </row>
    <row r="14" spans="2:6" ht="13.5" thickBot="1">
      <c r="B14" s="2"/>
      <c r="C14" s="2"/>
      <c r="D14" s="2"/>
      <c r="E14" s="2"/>
      <c r="F14" s="2"/>
    </row>
    <row r="15" spans="1:6" ht="12.75">
      <c r="A15" s="329" t="s">
        <v>817</v>
      </c>
      <c r="B15" s="152"/>
      <c r="C15" s="462" t="s">
        <v>14</v>
      </c>
      <c r="D15" s="485"/>
      <c r="E15" s="485"/>
      <c r="F15" s="486"/>
    </row>
    <row r="16" spans="1:6" ht="12.75">
      <c r="A16" s="5"/>
      <c r="B16" s="106" t="s">
        <v>16</v>
      </c>
      <c r="C16" s="468" t="s">
        <v>15</v>
      </c>
      <c r="D16" s="478"/>
      <c r="E16" s="478"/>
      <c r="F16" s="479"/>
    </row>
    <row r="17" spans="1:6" ht="12.75">
      <c r="A17" s="28" t="s">
        <v>6</v>
      </c>
      <c r="B17" s="119" t="s">
        <v>818</v>
      </c>
      <c r="C17" s="28">
        <v>1995</v>
      </c>
      <c r="D17" s="119">
        <v>2000</v>
      </c>
      <c r="E17" s="155"/>
      <c r="F17" s="6"/>
    </row>
    <row r="18" spans="1:6" ht="12.75">
      <c r="A18" s="121">
        <v>1</v>
      </c>
      <c r="B18" s="18" t="s">
        <v>819</v>
      </c>
      <c r="C18" s="302">
        <v>20.7</v>
      </c>
      <c r="D18" s="223">
        <v>29.6</v>
      </c>
      <c r="E18" s="17"/>
      <c r="F18" s="15"/>
    </row>
    <row r="19" spans="1:6" ht="12.75">
      <c r="A19" s="121">
        <v>2</v>
      </c>
      <c r="B19" s="331" t="s">
        <v>820</v>
      </c>
      <c r="C19" s="302">
        <v>20.2</v>
      </c>
      <c r="D19" s="223">
        <v>18.1</v>
      </c>
      <c r="E19" s="17"/>
      <c r="F19" s="15"/>
    </row>
    <row r="20" spans="1:6" ht="12.75">
      <c r="A20" s="121">
        <v>3</v>
      </c>
      <c r="B20" s="18" t="s">
        <v>821</v>
      </c>
      <c r="C20" s="302">
        <v>17.4</v>
      </c>
      <c r="D20" s="223">
        <v>25</v>
      </c>
      <c r="E20" s="17"/>
      <c r="F20" s="15"/>
    </row>
    <row r="21" spans="1:6" ht="12.75">
      <c r="A21" s="121">
        <v>4</v>
      </c>
      <c r="B21" s="18" t="s">
        <v>822</v>
      </c>
      <c r="C21" s="302">
        <v>26</v>
      </c>
      <c r="D21" s="223">
        <v>14.7</v>
      </c>
      <c r="E21" s="17"/>
      <c r="F21" s="15"/>
    </row>
    <row r="22" spans="1:6" ht="13.5" thickBot="1">
      <c r="A22" s="121">
        <v>5</v>
      </c>
      <c r="B22" s="65" t="s">
        <v>823</v>
      </c>
      <c r="C22" s="305">
        <v>15.7</v>
      </c>
      <c r="D22" s="224">
        <v>12.6</v>
      </c>
      <c r="E22" s="22"/>
      <c r="F22" s="20"/>
    </row>
    <row r="23" spans="1:6" ht="12.75">
      <c r="A23" s="2"/>
      <c r="B23" s="23" t="s">
        <v>163</v>
      </c>
      <c r="C23" s="330">
        <v>18758.21910624139</v>
      </c>
      <c r="D23" s="34" t="s">
        <v>816</v>
      </c>
      <c r="E23" s="2"/>
      <c r="F23" s="2"/>
    </row>
    <row r="24" spans="1:6" ht="12.75">
      <c r="A24" s="2"/>
      <c r="B24" s="23" t="s">
        <v>165</v>
      </c>
      <c r="C24" s="2">
        <v>707</v>
      </c>
      <c r="D24" s="2">
        <v>696</v>
      </c>
      <c r="E24" s="2"/>
      <c r="F24" s="2"/>
    </row>
    <row r="25" spans="2:4" ht="12.75">
      <c r="B25" t="s">
        <v>1</v>
      </c>
      <c r="C25" s="149">
        <f>100-C18-C19</f>
        <v>59.099999999999994</v>
      </c>
      <c r="D25" s="149">
        <f>100-D18-D19</f>
        <v>52.300000000000004</v>
      </c>
    </row>
    <row r="27" ht="15">
      <c r="A27" s="1" t="s">
        <v>824</v>
      </c>
    </row>
    <row r="28" spans="2:6" ht="13.5" thickBot="1">
      <c r="B28" s="2"/>
      <c r="C28" s="2"/>
      <c r="D28" s="2"/>
      <c r="E28" s="2"/>
      <c r="F28" s="2"/>
    </row>
    <row r="29" spans="1:7" ht="12.75">
      <c r="A29" s="3"/>
      <c r="B29" s="152"/>
      <c r="C29" s="236"/>
      <c r="D29" s="462" t="s">
        <v>14</v>
      </c>
      <c r="E29" s="521"/>
      <c r="F29" s="521"/>
      <c r="G29" s="464"/>
    </row>
    <row r="30" spans="1:7" ht="12.75">
      <c r="A30" s="5"/>
      <c r="B30" s="477" t="s">
        <v>16</v>
      </c>
      <c r="C30" s="461"/>
      <c r="D30" s="468" t="s">
        <v>15</v>
      </c>
      <c r="E30" s="460"/>
      <c r="F30" s="460"/>
      <c r="G30" s="461"/>
    </row>
    <row r="31" spans="1:7" ht="12.75">
      <c r="A31" s="28" t="s">
        <v>6</v>
      </c>
      <c r="B31" s="119" t="s">
        <v>825</v>
      </c>
      <c r="C31" s="111" t="s">
        <v>826</v>
      </c>
      <c r="D31" s="28">
        <v>1995</v>
      </c>
      <c r="E31" s="228">
        <v>2000</v>
      </c>
      <c r="F31" s="155"/>
      <c r="G31" s="332"/>
    </row>
    <row r="32" spans="1:7" ht="12.75">
      <c r="A32" s="121">
        <v>1</v>
      </c>
      <c r="B32" s="18" t="s">
        <v>827</v>
      </c>
      <c r="C32" s="240" t="s">
        <v>828</v>
      </c>
      <c r="D32" s="302">
        <v>21.8</v>
      </c>
      <c r="E32" s="17">
        <v>16.2</v>
      </c>
      <c r="F32" s="17"/>
      <c r="G32" s="278"/>
    </row>
    <row r="33" spans="1:7" ht="12.75">
      <c r="A33" s="121">
        <v>2</v>
      </c>
      <c r="B33" s="331" t="s">
        <v>829</v>
      </c>
      <c r="C33" s="240" t="s">
        <v>830</v>
      </c>
      <c r="D33" s="302">
        <v>42</v>
      </c>
      <c r="E33" s="223">
        <v>27</v>
      </c>
      <c r="F33" s="17"/>
      <c r="G33" s="278"/>
    </row>
    <row r="34" spans="1:7" ht="12.75">
      <c r="A34" s="121">
        <v>3</v>
      </c>
      <c r="B34" s="331" t="s">
        <v>831</v>
      </c>
      <c r="C34" s="240" t="s">
        <v>832</v>
      </c>
      <c r="D34" s="302">
        <v>24.8</v>
      </c>
      <c r="E34" s="17">
        <v>27.8</v>
      </c>
      <c r="F34" s="17"/>
      <c r="G34" s="278"/>
    </row>
    <row r="35" spans="1:7" ht="12.75">
      <c r="A35" s="121">
        <v>4</v>
      </c>
      <c r="B35" s="331" t="s">
        <v>833</v>
      </c>
      <c r="C35" s="240" t="s">
        <v>834</v>
      </c>
      <c r="D35" s="302">
        <v>7.1</v>
      </c>
      <c r="E35" s="17">
        <v>16.7</v>
      </c>
      <c r="F35" s="17"/>
      <c r="G35" s="278"/>
    </row>
    <row r="36" spans="1:7" ht="13.5" thickBot="1">
      <c r="A36" s="121">
        <v>5</v>
      </c>
      <c r="B36" s="65" t="s">
        <v>319</v>
      </c>
      <c r="C36" s="274" t="s">
        <v>835</v>
      </c>
      <c r="D36" s="305">
        <v>4.4</v>
      </c>
      <c r="E36" s="22">
        <v>12.2</v>
      </c>
      <c r="F36" s="22"/>
      <c r="G36" s="242"/>
    </row>
    <row r="37" spans="1:6" ht="12.75">
      <c r="A37" s="2"/>
      <c r="C37" s="23" t="s">
        <v>163</v>
      </c>
      <c r="D37" s="330">
        <v>18758.21910624139</v>
      </c>
      <c r="E37" s="34" t="s">
        <v>816</v>
      </c>
      <c r="F37" s="2"/>
    </row>
    <row r="38" spans="1:6" ht="12.75">
      <c r="A38" s="2"/>
      <c r="C38" s="23" t="s">
        <v>165</v>
      </c>
      <c r="D38" s="2">
        <v>707</v>
      </c>
      <c r="E38" s="2">
        <v>696</v>
      </c>
      <c r="F38" s="2"/>
    </row>
    <row r="39" spans="3:5" ht="12.75">
      <c r="C39" t="s">
        <v>1</v>
      </c>
      <c r="D39" s="149">
        <f>100-D32-D33</f>
        <v>36.2</v>
      </c>
      <c r="E39" s="149">
        <f>100-E32-E33</f>
        <v>56.8</v>
      </c>
    </row>
    <row r="40" spans="3:4" ht="12.75">
      <c r="C40" s="181" t="s">
        <v>1056</v>
      </c>
      <c r="D40" t="s">
        <v>1055</v>
      </c>
    </row>
    <row r="42" ht="15">
      <c r="A42" s="1" t="s">
        <v>836</v>
      </c>
    </row>
    <row r="43" spans="1:6" ht="13.5" thickBot="1">
      <c r="A43" t="s">
        <v>837</v>
      </c>
      <c r="B43" s="2"/>
      <c r="C43" s="2"/>
      <c r="D43" s="2"/>
      <c r="E43" s="2"/>
      <c r="F43" s="2"/>
    </row>
    <row r="44" spans="1:7" ht="12.75">
      <c r="A44" s="3"/>
      <c r="B44" s="448" t="s">
        <v>14</v>
      </c>
      <c r="C44" s="472"/>
      <c r="D44" s="333"/>
      <c r="E44" s="333"/>
      <c r="F44" s="333"/>
      <c r="G44" s="333"/>
    </row>
    <row r="45" spans="1:7" ht="12.75">
      <c r="A45" s="5"/>
      <c r="B45" s="444" t="s">
        <v>15</v>
      </c>
      <c r="C45" s="476"/>
      <c r="D45" s="333"/>
      <c r="E45" s="333"/>
      <c r="F45" s="333"/>
      <c r="G45" s="333"/>
    </row>
    <row r="46" spans="1:7" ht="12.75">
      <c r="A46" s="28" t="s">
        <v>6</v>
      </c>
      <c r="B46" s="119">
        <v>1995</v>
      </c>
      <c r="C46" s="154">
        <v>2000</v>
      </c>
      <c r="D46" s="156"/>
      <c r="E46" s="156"/>
      <c r="F46" s="156"/>
      <c r="G46" s="266"/>
    </row>
    <row r="47" spans="1:7" ht="12.75">
      <c r="A47" s="121">
        <v>1</v>
      </c>
      <c r="B47" s="18"/>
      <c r="C47" s="240"/>
      <c r="D47" s="334"/>
      <c r="E47" s="43"/>
      <c r="F47" s="43"/>
      <c r="G47" s="226"/>
    </row>
    <row r="48" spans="1:7" ht="12.75">
      <c r="A48" s="121">
        <v>2</v>
      </c>
      <c r="B48" s="331"/>
      <c r="C48" s="240"/>
      <c r="D48" s="334"/>
      <c r="E48" s="43"/>
      <c r="F48" s="43"/>
      <c r="G48" s="226"/>
    </row>
    <row r="49" spans="1:7" ht="12.75">
      <c r="A49" s="121">
        <v>3</v>
      </c>
      <c r="B49" s="331"/>
      <c r="C49" s="240"/>
      <c r="D49" s="334"/>
      <c r="E49" s="43"/>
      <c r="F49" s="43"/>
      <c r="G49" s="226"/>
    </row>
    <row r="50" spans="1:7" ht="12.75">
      <c r="A50" s="121">
        <v>4</v>
      </c>
      <c r="B50" s="331"/>
      <c r="C50" s="240"/>
      <c r="D50" s="334"/>
      <c r="E50" s="43"/>
      <c r="F50" s="43"/>
      <c r="G50" s="226"/>
    </row>
    <row r="51" spans="1:7" ht="13.5" thickBot="1">
      <c r="A51" s="122">
        <v>5</v>
      </c>
      <c r="B51" s="65"/>
      <c r="C51" s="274"/>
      <c r="D51" s="334"/>
      <c r="E51" s="43"/>
      <c r="F51" s="43"/>
      <c r="G51" s="226"/>
    </row>
    <row r="52" spans="1:6" ht="12.75">
      <c r="A52" s="23" t="s">
        <v>163</v>
      </c>
      <c r="B52" s="330">
        <v>18758.21910624139</v>
      </c>
      <c r="C52" s="34" t="s">
        <v>816</v>
      </c>
      <c r="E52" s="2"/>
      <c r="F52" s="2"/>
    </row>
    <row r="53" spans="1:6" ht="12.75">
      <c r="A53" s="23" t="s">
        <v>165</v>
      </c>
      <c r="B53" s="2">
        <v>707</v>
      </c>
      <c r="C53" s="2">
        <v>696</v>
      </c>
      <c r="E53" s="2"/>
      <c r="F53" s="2"/>
    </row>
    <row r="55" ht="12.75">
      <c r="A55" t="s">
        <v>838</v>
      </c>
    </row>
  </sheetData>
  <mergeCells count="9">
    <mergeCell ref="B45:C45"/>
    <mergeCell ref="D29:G29"/>
    <mergeCell ref="B30:C30"/>
    <mergeCell ref="D30:G30"/>
    <mergeCell ref="B44:C44"/>
    <mergeCell ref="C3:F3"/>
    <mergeCell ref="C4:F4"/>
    <mergeCell ref="C15:F15"/>
    <mergeCell ref="C16:F1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O75"/>
  <sheetViews>
    <sheetView workbookViewId="0" topLeftCell="A8">
      <selection activeCell="E29" sqref="E29"/>
    </sheetView>
  </sheetViews>
  <sheetFormatPr defaultColWidth="9.140625" defaultRowHeight="12.75"/>
  <cols>
    <col min="1" max="1" width="18.57421875" style="2" customWidth="1"/>
    <col min="2" max="2" width="16.421875" style="2" customWidth="1"/>
    <col min="3" max="3" width="13.7109375" style="2" customWidth="1"/>
    <col min="4" max="4" width="15.421875" style="2" customWidth="1"/>
    <col min="5" max="6" width="12.421875" style="2" customWidth="1"/>
    <col min="7" max="7" width="9.140625" style="2" customWidth="1"/>
    <col min="8" max="15" width="9.140625" style="151" customWidth="1"/>
    <col min="16" max="16384" width="9.140625" style="2" customWidth="1"/>
  </cols>
  <sheetData>
    <row r="1" ht="15">
      <c r="A1" s="1" t="s">
        <v>839</v>
      </c>
    </row>
    <row r="2" ht="12.75" thickBot="1">
      <c r="A2" s="13"/>
    </row>
    <row r="3" spans="1:15" ht="12">
      <c r="A3" s="3"/>
      <c r="B3" s="484" t="s">
        <v>16</v>
      </c>
      <c r="C3" s="522"/>
      <c r="D3" s="523"/>
      <c r="E3" s="467" t="s">
        <v>14</v>
      </c>
      <c r="F3" s="522"/>
      <c r="G3" s="522"/>
      <c r="H3" s="523"/>
      <c r="I3" s="264"/>
      <c r="J3" s="264"/>
      <c r="K3" s="264"/>
      <c r="L3" s="264"/>
      <c r="M3" s="264"/>
      <c r="N3" s="264"/>
      <c r="O3" s="264"/>
    </row>
    <row r="4" spans="1:15" ht="12">
      <c r="A4" s="5"/>
      <c r="B4" s="524" t="s">
        <v>840</v>
      </c>
      <c r="C4" s="524" t="s">
        <v>841</v>
      </c>
      <c r="D4" s="526" t="s">
        <v>842</v>
      </c>
      <c r="E4" s="459" t="s">
        <v>15</v>
      </c>
      <c r="F4" s="528"/>
      <c r="G4" s="528"/>
      <c r="H4" s="529"/>
      <c r="I4" s="264"/>
      <c r="J4" s="264"/>
      <c r="K4" s="264"/>
      <c r="L4" s="264"/>
      <c r="M4" s="264"/>
      <c r="N4" s="264"/>
      <c r="O4" s="264"/>
    </row>
    <row r="5" spans="1:15" ht="12">
      <c r="A5" s="8" t="s">
        <v>6</v>
      </c>
      <c r="B5" s="525"/>
      <c r="C5" s="525"/>
      <c r="D5" s="527"/>
      <c r="E5" s="12">
        <v>1990</v>
      </c>
      <c r="F5" s="119">
        <v>1995</v>
      </c>
      <c r="G5" s="119">
        <v>1999</v>
      </c>
      <c r="H5" s="78">
        <v>2000</v>
      </c>
      <c r="L5" s="335"/>
      <c r="M5" s="335"/>
      <c r="N5" s="335"/>
      <c r="O5" s="335"/>
    </row>
    <row r="6" spans="1:8" ht="12">
      <c r="A6" s="336" t="s">
        <v>843</v>
      </c>
      <c r="B6" s="337">
        <v>80</v>
      </c>
      <c r="C6" s="337">
        <v>2.5</v>
      </c>
      <c r="D6" s="338">
        <v>0.25</v>
      </c>
      <c r="E6" s="339">
        <v>17.566586452606373</v>
      </c>
      <c r="F6" s="302">
        <v>26.920977831119412</v>
      </c>
      <c r="G6" s="302">
        <v>27.925</v>
      </c>
      <c r="H6" s="241">
        <v>31.864847751691993</v>
      </c>
    </row>
    <row r="7" spans="1:8" ht="12">
      <c r="A7" s="336" t="s">
        <v>844</v>
      </c>
      <c r="B7" s="337">
        <v>70</v>
      </c>
      <c r="C7" s="337">
        <v>4</v>
      </c>
      <c r="D7" s="338">
        <v>0.6</v>
      </c>
      <c r="E7" s="339">
        <v>30.218158823839385</v>
      </c>
      <c r="F7" s="302">
        <v>32.690023386353936</v>
      </c>
      <c r="G7" s="302">
        <v>34.1875</v>
      </c>
      <c r="H7" s="241">
        <v>35.7590734275641</v>
      </c>
    </row>
    <row r="8" spans="1:8" ht="12">
      <c r="A8" s="336" t="s">
        <v>845</v>
      </c>
      <c r="B8" s="337">
        <v>60</v>
      </c>
      <c r="C8" s="337">
        <v>6</v>
      </c>
      <c r="D8" s="338">
        <v>1.3</v>
      </c>
      <c r="E8" s="339">
        <v>23.183912689630137</v>
      </c>
      <c r="F8" s="302">
        <v>21.03166665431907</v>
      </c>
      <c r="G8" s="302">
        <v>20.0625</v>
      </c>
      <c r="H8" s="241">
        <v>18.922448094647965</v>
      </c>
    </row>
    <row r="9" spans="1:8" ht="12">
      <c r="A9" s="336" t="s">
        <v>846</v>
      </c>
      <c r="B9" s="337">
        <v>50</v>
      </c>
      <c r="C9" s="337">
        <v>8</v>
      </c>
      <c r="D9" s="338">
        <v>2.5</v>
      </c>
      <c r="E9" s="339">
        <v>13.966029052712937</v>
      </c>
      <c r="F9" s="302">
        <v>10.312962263265648</v>
      </c>
      <c r="G9" s="302">
        <v>9.525</v>
      </c>
      <c r="H9" s="241">
        <v>7.686451514352657</v>
      </c>
    </row>
    <row r="10" spans="1:8" ht="12.75" customHeight="1">
      <c r="A10" s="336" t="s">
        <v>847</v>
      </c>
      <c r="B10" s="337">
        <v>20</v>
      </c>
      <c r="C10" s="337">
        <v>15</v>
      </c>
      <c r="D10" s="338">
        <v>9</v>
      </c>
      <c r="E10" s="339">
        <v>12.738519728560306</v>
      </c>
      <c r="F10" s="302">
        <v>8.080763180445356</v>
      </c>
      <c r="G10" s="302">
        <v>7.75</v>
      </c>
      <c r="H10" s="241">
        <v>5.365092896228715</v>
      </c>
    </row>
    <row r="11" spans="1:8" ht="12.75" thickBot="1">
      <c r="A11" s="340" t="s">
        <v>848</v>
      </c>
      <c r="B11" s="341" t="s">
        <v>849</v>
      </c>
      <c r="C11" s="341" t="s">
        <v>7</v>
      </c>
      <c r="D11" s="342" t="s">
        <v>7</v>
      </c>
      <c r="E11" s="343">
        <v>2.3267932526508694</v>
      </c>
      <c r="F11" s="305">
        <v>0.963606684496601</v>
      </c>
      <c r="G11" s="305">
        <v>0.55</v>
      </c>
      <c r="H11" s="243">
        <v>0.4020863155145694</v>
      </c>
    </row>
    <row r="12" spans="3:12" ht="12">
      <c r="C12" s="23"/>
      <c r="D12" s="23" t="s">
        <v>33</v>
      </c>
      <c r="E12" s="344">
        <v>34158.6</v>
      </c>
      <c r="F12" s="344">
        <v>40493.7</v>
      </c>
      <c r="G12" s="81"/>
      <c r="H12" s="344">
        <v>40588.3</v>
      </c>
      <c r="I12" s="335"/>
      <c r="J12" s="335"/>
      <c r="L12" s="335"/>
    </row>
    <row r="13" spans="1:12" ht="12">
      <c r="A13" s="13"/>
      <c r="C13" s="23"/>
      <c r="D13" s="23" t="s">
        <v>34</v>
      </c>
      <c r="K13" s="335"/>
      <c r="L13" s="335"/>
    </row>
    <row r="14" spans="4:8" ht="12">
      <c r="D14" s="2" t="s">
        <v>1</v>
      </c>
      <c r="E14" s="176">
        <f>100-E6-E7</f>
        <v>52.21525472355424</v>
      </c>
      <c r="F14" s="176">
        <f>100-F6-F7</f>
        <v>40.38899878252665</v>
      </c>
      <c r="G14" s="176">
        <f>100-G6-G7</f>
        <v>37.8875</v>
      </c>
      <c r="H14" s="176">
        <f>100-H6-H7</f>
        <v>32.376078820743906</v>
      </c>
    </row>
    <row r="15" ht="12">
      <c r="H15" s="2"/>
    </row>
    <row r="16" spans="1:8" ht="15">
      <c r="A16" s="1" t="s">
        <v>850</v>
      </c>
      <c r="H16" s="2"/>
    </row>
    <row r="17" ht="12.75" thickBot="1"/>
    <row r="18" spans="1:7" ht="12">
      <c r="A18" s="345"/>
      <c r="B18" s="346"/>
      <c r="C18" s="347"/>
      <c r="D18" s="462" t="s">
        <v>14</v>
      </c>
      <c r="E18" s="522"/>
      <c r="F18" s="522"/>
      <c r="G18" s="523"/>
    </row>
    <row r="19" spans="1:7" ht="12">
      <c r="A19" s="348"/>
      <c r="B19" s="530" t="s">
        <v>16</v>
      </c>
      <c r="C19" s="531"/>
      <c r="D19" s="468" t="s">
        <v>15</v>
      </c>
      <c r="E19" s="528"/>
      <c r="F19" s="528"/>
      <c r="G19" s="529"/>
    </row>
    <row r="20" spans="1:7" ht="12">
      <c r="A20" s="349" t="s">
        <v>851</v>
      </c>
      <c r="B20" s="350" t="s">
        <v>852</v>
      </c>
      <c r="C20" s="351" t="s">
        <v>853</v>
      </c>
      <c r="D20" s="119">
        <v>1990</v>
      </c>
      <c r="E20" s="119">
        <v>1995</v>
      </c>
      <c r="F20" s="28">
        <v>2000</v>
      </c>
      <c r="G20" s="12"/>
    </row>
    <row r="21" spans="1:7" ht="12">
      <c r="A21" s="352" t="s">
        <v>843</v>
      </c>
      <c r="B21" s="353" t="s">
        <v>854</v>
      </c>
      <c r="C21" s="354" t="s">
        <v>855</v>
      </c>
      <c r="D21" s="302">
        <v>24.0249329177847</v>
      </c>
      <c r="E21" s="302">
        <v>34.60656684941939</v>
      </c>
      <c r="F21" s="302">
        <v>34.6092200991633</v>
      </c>
      <c r="G21" s="355"/>
    </row>
    <row r="22" spans="1:7" ht="12">
      <c r="A22" s="336" t="s">
        <v>844</v>
      </c>
      <c r="B22" s="353" t="s">
        <v>856</v>
      </c>
      <c r="C22" s="354" t="s">
        <v>857</v>
      </c>
      <c r="D22" s="302">
        <v>31.586140230996147</v>
      </c>
      <c r="E22" s="302">
        <v>31.57290715291849</v>
      </c>
      <c r="F22" s="302">
        <v>32.258841346758466</v>
      </c>
      <c r="G22" s="355"/>
    </row>
    <row r="23" spans="1:7" ht="12">
      <c r="A23" s="352" t="s">
        <v>845</v>
      </c>
      <c r="B23" s="356" t="s">
        <v>858</v>
      </c>
      <c r="C23" s="354" t="s">
        <v>859</v>
      </c>
      <c r="D23" s="302">
        <v>21.581973633772765</v>
      </c>
      <c r="E23" s="302">
        <v>18.355332003738482</v>
      </c>
      <c r="F23" s="302">
        <v>19.804295648963013</v>
      </c>
      <c r="G23" s="355"/>
    </row>
    <row r="24" spans="1:7" ht="12">
      <c r="A24" s="352" t="s">
        <v>846</v>
      </c>
      <c r="B24" s="356" t="s">
        <v>860</v>
      </c>
      <c r="C24" s="354" t="s">
        <v>861</v>
      </c>
      <c r="D24" s="302">
        <v>9.788503524941252</v>
      </c>
      <c r="E24" s="302">
        <v>8.10058766672081</v>
      </c>
      <c r="F24" s="302">
        <v>7.6430121452290045</v>
      </c>
      <c r="G24" s="355"/>
    </row>
    <row r="25" spans="1:7" ht="12">
      <c r="A25" s="352" t="s">
        <v>847</v>
      </c>
      <c r="B25" s="356" t="s">
        <v>862</v>
      </c>
      <c r="C25" s="354" t="s">
        <v>863</v>
      </c>
      <c r="D25" s="302">
        <v>7.323211279812002</v>
      </c>
      <c r="E25" s="302">
        <v>5.437847653992912</v>
      </c>
      <c r="F25" s="302">
        <v>4.808857802620631</v>
      </c>
      <c r="G25" s="355"/>
    </row>
    <row r="26" spans="1:7" ht="12.75" thickBot="1">
      <c r="A26" s="340" t="s">
        <v>848</v>
      </c>
      <c r="B26" s="357" t="s">
        <v>864</v>
      </c>
      <c r="C26" s="358" t="s">
        <v>865</v>
      </c>
      <c r="D26" s="305">
        <v>5.695238412693121</v>
      </c>
      <c r="E26" s="305">
        <v>1.9267586732099065</v>
      </c>
      <c r="F26" s="305">
        <v>0.8757729572655976</v>
      </c>
      <c r="G26" s="359"/>
    </row>
    <row r="27" spans="1:6" ht="12">
      <c r="A27" s="360"/>
      <c r="B27" s="360"/>
      <c r="C27" s="23" t="s">
        <v>33</v>
      </c>
      <c r="D27" s="2">
        <v>30000.5</v>
      </c>
      <c r="E27" s="2">
        <v>37555.3</v>
      </c>
      <c r="F27" s="2">
        <v>37372.7</v>
      </c>
    </row>
    <row r="28" ht="12">
      <c r="C28" s="23" t="s">
        <v>34</v>
      </c>
    </row>
    <row r="29" spans="3:6" ht="12">
      <c r="C29" s="2" t="s">
        <v>1</v>
      </c>
      <c r="D29" s="176">
        <f>100-D21-D22</f>
        <v>44.38892685121915</v>
      </c>
      <c r="E29" s="176">
        <f>100-E21-E22</f>
        <v>33.82052599766213</v>
      </c>
      <c r="F29" s="176">
        <f>100-F21-F22</f>
        <v>33.131938554078225</v>
      </c>
    </row>
    <row r="32" ht="15">
      <c r="A32" s="1" t="s">
        <v>548</v>
      </c>
    </row>
    <row r="33" ht="12.75" thickBot="1">
      <c r="A33" s="13" t="s">
        <v>866</v>
      </c>
    </row>
    <row r="34" spans="1:6" ht="12">
      <c r="A34" s="77"/>
      <c r="B34" s="532" t="s">
        <v>16</v>
      </c>
      <c r="C34" s="534" t="s">
        <v>14</v>
      </c>
      <c r="D34" s="535"/>
      <c r="E34" s="535"/>
      <c r="F34" s="536"/>
    </row>
    <row r="35" spans="1:6" ht="12">
      <c r="A35" s="5"/>
      <c r="B35" s="533"/>
      <c r="C35" s="537" t="s">
        <v>15</v>
      </c>
      <c r="D35" s="538"/>
      <c r="E35" s="538"/>
      <c r="F35" s="533"/>
    </row>
    <row r="36" spans="1:15" s="177" customFormat="1" ht="12">
      <c r="A36" s="361" t="s">
        <v>6</v>
      </c>
      <c r="B36" s="362" t="s">
        <v>867</v>
      </c>
      <c r="C36" s="28">
        <v>1990</v>
      </c>
      <c r="D36" s="119">
        <v>1995</v>
      </c>
      <c r="E36" s="119">
        <v>2000</v>
      </c>
      <c r="F36" s="363"/>
      <c r="H36" s="364"/>
      <c r="I36" s="364"/>
      <c r="J36" s="364"/>
      <c r="K36" s="364"/>
      <c r="L36" s="364"/>
      <c r="M36" s="364"/>
      <c r="N36" s="364"/>
      <c r="O36" s="364"/>
    </row>
    <row r="37" spans="1:6" ht="12">
      <c r="A37" s="14" t="s">
        <v>868</v>
      </c>
      <c r="B37" s="63" t="s">
        <v>252</v>
      </c>
      <c r="C37" s="302">
        <v>8.027983954473866</v>
      </c>
      <c r="D37" s="223">
        <v>14.754931664603726</v>
      </c>
      <c r="E37" s="223">
        <v>13.95942531453254</v>
      </c>
      <c r="F37" s="15"/>
    </row>
    <row r="38" spans="1:6" ht="12">
      <c r="A38" s="14" t="s">
        <v>869</v>
      </c>
      <c r="B38" s="63" t="s">
        <v>870</v>
      </c>
      <c r="C38" s="302">
        <v>17.71838535367159</v>
      </c>
      <c r="D38" s="223">
        <v>22.65421054596521</v>
      </c>
      <c r="E38" s="223">
        <v>21.394481483437588</v>
      </c>
      <c r="F38" s="15"/>
    </row>
    <row r="39" spans="1:6" ht="12">
      <c r="A39" s="14" t="s">
        <v>871</v>
      </c>
      <c r="B39" s="63" t="s">
        <v>872</v>
      </c>
      <c r="C39" s="302">
        <v>10.25469227221705</v>
      </c>
      <c r="D39" s="223">
        <v>11.004884997228675</v>
      </c>
      <c r="E39" s="223">
        <v>10.099741206934253</v>
      </c>
      <c r="F39" s="15"/>
    </row>
    <row r="40" spans="1:6" ht="12">
      <c r="A40" s="14" t="s">
        <v>873</v>
      </c>
      <c r="B40" s="63" t="s">
        <v>874</v>
      </c>
      <c r="C40" s="302">
        <v>13.145758464363094</v>
      </c>
      <c r="D40" s="223">
        <v>13.292878702158758</v>
      </c>
      <c r="E40" s="223">
        <v>15.082630656439989</v>
      </c>
      <c r="F40" s="15"/>
    </row>
    <row r="41" spans="1:6" ht="12">
      <c r="A41" s="14" t="s">
        <v>875</v>
      </c>
      <c r="B41" s="63" t="s">
        <v>876</v>
      </c>
      <c r="C41" s="302">
        <v>27.999617134951237</v>
      </c>
      <c r="D41" s="223">
        <v>27.350527987501756</v>
      </c>
      <c r="E41" s="223">
        <v>28.868655238572856</v>
      </c>
      <c r="F41" s="15"/>
    </row>
    <row r="42" spans="1:6" ht="12.75" thickBot="1">
      <c r="A42" s="19" t="s">
        <v>877</v>
      </c>
      <c r="B42" s="66" t="s">
        <v>277</v>
      </c>
      <c r="C42" s="305">
        <v>22.853562820323177</v>
      </c>
      <c r="D42" s="224">
        <v>10.942566102541864</v>
      </c>
      <c r="E42" s="224">
        <v>10.595066100082775</v>
      </c>
      <c r="F42" s="20"/>
    </row>
    <row r="43" spans="1:5" ht="12">
      <c r="A43" s="360"/>
      <c r="B43" s="23" t="s">
        <v>33</v>
      </c>
      <c r="C43" s="344">
        <v>22984.6</v>
      </c>
      <c r="D43" s="344">
        <v>34820.9</v>
      </c>
      <c r="E43" s="344">
        <v>40518.86</v>
      </c>
    </row>
    <row r="44" ht="12">
      <c r="B44" s="23" t="s">
        <v>34</v>
      </c>
    </row>
    <row r="45" spans="2:5" ht="12">
      <c r="B45" s="2" t="s">
        <v>1</v>
      </c>
      <c r="C45" s="176">
        <f>100-C37-C38</f>
        <v>74.25363069185454</v>
      </c>
      <c r="D45" s="176">
        <f>100-D37-D38</f>
        <v>62.590857789431055</v>
      </c>
      <c r="E45" s="176">
        <f>100-E37-E38</f>
        <v>64.64609320202987</v>
      </c>
    </row>
    <row r="47" ht="12.75" thickBot="1">
      <c r="A47" s="13" t="s">
        <v>878</v>
      </c>
    </row>
    <row r="48" spans="1:6" ht="12">
      <c r="A48" s="77"/>
      <c r="B48" s="532" t="s">
        <v>16</v>
      </c>
      <c r="C48" s="534" t="s">
        <v>14</v>
      </c>
      <c r="D48" s="535"/>
      <c r="E48" s="535"/>
      <c r="F48" s="536"/>
    </row>
    <row r="49" spans="1:6" ht="12">
      <c r="A49" s="5"/>
      <c r="B49" s="533"/>
      <c r="C49" s="537" t="s">
        <v>15</v>
      </c>
      <c r="D49" s="538"/>
      <c r="E49" s="538"/>
      <c r="F49" s="533"/>
    </row>
    <row r="50" spans="1:6" ht="12">
      <c r="A50" s="361" t="s">
        <v>6</v>
      </c>
      <c r="B50" s="362" t="s">
        <v>879</v>
      </c>
      <c r="C50" s="28">
        <v>1990</v>
      </c>
      <c r="D50" s="119">
        <v>1995</v>
      </c>
      <c r="E50" s="119">
        <v>2000</v>
      </c>
      <c r="F50" s="12"/>
    </row>
    <row r="51" spans="1:6" ht="12">
      <c r="A51" s="14" t="s">
        <v>868</v>
      </c>
      <c r="B51" s="63" t="s">
        <v>201</v>
      </c>
      <c r="C51" s="302"/>
      <c r="D51" s="223">
        <v>15.70808642331333</v>
      </c>
      <c r="E51" s="223">
        <v>17.586760901212127</v>
      </c>
      <c r="F51" s="355"/>
    </row>
    <row r="52" spans="1:6" ht="12">
      <c r="A52" s="14" t="s">
        <v>869</v>
      </c>
      <c r="B52" s="63" t="s">
        <v>880</v>
      </c>
      <c r="C52" s="302"/>
      <c r="D52" s="223">
        <v>12.628088809226979</v>
      </c>
      <c r="E52" s="223">
        <v>14.666193985382082</v>
      </c>
      <c r="F52" s="355"/>
    </row>
    <row r="53" spans="1:6" ht="12">
      <c r="A53" s="14" t="s">
        <v>881</v>
      </c>
      <c r="B53" s="63" t="s">
        <v>882</v>
      </c>
      <c r="C53" s="302"/>
      <c r="D53" s="223">
        <v>21.102913230137634</v>
      </c>
      <c r="E53" s="223">
        <v>19.69547256814279</v>
      </c>
      <c r="F53" s="355"/>
    </row>
    <row r="54" spans="1:6" ht="12">
      <c r="A54" s="14" t="s">
        <v>883</v>
      </c>
      <c r="B54" s="63" t="s">
        <v>884</v>
      </c>
      <c r="C54" s="302"/>
      <c r="D54" s="223">
        <v>18.844281176965282</v>
      </c>
      <c r="E54" s="223">
        <v>17.738622335196403</v>
      </c>
      <c r="F54" s="355"/>
    </row>
    <row r="55" spans="1:6" ht="12">
      <c r="A55" s="14" t="s">
        <v>885</v>
      </c>
      <c r="B55" s="63" t="s">
        <v>886</v>
      </c>
      <c r="C55" s="302"/>
      <c r="D55" s="223">
        <v>15.888755297443078</v>
      </c>
      <c r="E55" s="223">
        <v>15.11750404167641</v>
      </c>
      <c r="F55" s="355"/>
    </row>
    <row r="56" spans="1:6" ht="12.75" thickBot="1">
      <c r="A56" s="19" t="s">
        <v>887</v>
      </c>
      <c r="B56" s="66" t="s">
        <v>888</v>
      </c>
      <c r="C56" s="305"/>
      <c r="D56" s="224">
        <v>15.82787506291368</v>
      </c>
      <c r="E56" s="224">
        <v>15.195446168390195</v>
      </c>
      <c r="F56" s="359"/>
    </row>
    <row r="57" spans="1:5" ht="12">
      <c r="A57" s="360"/>
      <c r="B57" s="23" t="s">
        <v>33</v>
      </c>
      <c r="D57" s="344">
        <v>39773.1</v>
      </c>
      <c r="E57" s="344">
        <v>40571.46</v>
      </c>
    </row>
    <row r="58" spans="2:3" ht="12">
      <c r="B58" s="23" t="s">
        <v>34</v>
      </c>
      <c r="C58" s="23"/>
    </row>
    <row r="59" spans="2:5" ht="12">
      <c r="B59" s="2" t="s">
        <v>1</v>
      </c>
      <c r="D59" s="176">
        <f>100-D51-D52</f>
        <v>71.66382476745969</v>
      </c>
      <c r="E59" s="176">
        <f>100-E51-E52</f>
        <v>67.74704511340579</v>
      </c>
    </row>
    <row r="62" ht="15">
      <c r="A62" s="1" t="s">
        <v>889</v>
      </c>
    </row>
    <row r="63" ht="12.75" thickBot="1">
      <c r="A63" s="13"/>
    </row>
    <row r="64" spans="1:6" ht="12">
      <c r="A64" s="77"/>
      <c r="B64" s="532" t="s">
        <v>16</v>
      </c>
      <c r="C64" s="534" t="s">
        <v>14</v>
      </c>
      <c r="D64" s="535"/>
      <c r="E64" s="535"/>
      <c r="F64" s="536"/>
    </row>
    <row r="65" spans="1:6" ht="12">
      <c r="A65" s="5"/>
      <c r="B65" s="533"/>
      <c r="C65" s="537" t="s">
        <v>15</v>
      </c>
      <c r="D65" s="538"/>
      <c r="E65" s="538"/>
      <c r="F65" s="533"/>
    </row>
    <row r="66" spans="1:6" ht="12">
      <c r="A66" s="361" t="s">
        <v>6</v>
      </c>
      <c r="B66" s="362" t="s">
        <v>890</v>
      </c>
      <c r="C66" s="28">
        <v>2000</v>
      </c>
      <c r="D66" s="119"/>
      <c r="E66" s="119"/>
      <c r="F66" s="363"/>
    </row>
    <row r="67" spans="1:6" ht="12">
      <c r="A67" s="121" t="s">
        <v>347</v>
      </c>
      <c r="B67" s="63" t="s">
        <v>891</v>
      </c>
      <c r="C67" s="302">
        <v>30.752212389380528</v>
      </c>
      <c r="D67" s="223"/>
      <c r="E67" s="223"/>
      <c r="F67" s="15"/>
    </row>
    <row r="68" spans="1:6" ht="12">
      <c r="A68" s="121" t="s">
        <v>348</v>
      </c>
      <c r="B68" s="63" t="s">
        <v>892</v>
      </c>
      <c r="C68" s="302">
        <v>36.283185840707965</v>
      </c>
      <c r="D68" s="223"/>
      <c r="E68" s="223"/>
      <c r="F68" s="15"/>
    </row>
    <row r="69" spans="1:6" ht="12">
      <c r="A69" s="121" t="s">
        <v>893</v>
      </c>
      <c r="B69" s="63" t="s">
        <v>894</v>
      </c>
      <c r="C69" s="302">
        <v>17.47787610619469</v>
      </c>
      <c r="D69" s="223"/>
      <c r="E69" s="223"/>
      <c r="F69" s="15"/>
    </row>
    <row r="70" spans="1:6" ht="12.75" thickBot="1">
      <c r="A70" s="122" t="s">
        <v>349</v>
      </c>
      <c r="B70" s="66" t="s">
        <v>895</v>
      </c>
      <c r="C70" s="305">
        <v>15.486725663716813</v>
      </c>
      <c r="D70" s="224"/>
      <c r="E70" s="224"/>
      <c r="F70" s="20"/>
    </row>
    <row r="71" spans="1:5" ht="12">
      <c r="A71" s="360"/>
      <c r="B71" s="23" t="s">
        <v>33</v>
      </c>
      <c r="D71" s="344"/>
      <c r="E71" s="344"/>
    </row>
    <row r="72" spans="2:3" ht="12">
      <c r="B72" s="23" t="s">
        <v>34</v>
      </c>
      <c r="C72" s="2">
        <v>452</v>
      </c>
    </row>
    <row r="73" spans="2:3" ht="12">
      <c r="B73" s="2" t="s">
        <v>1</v>
      </c>
      <c r="C73" s="176">
        <f>100-C67</f>
        <v>69.24778761061947</v>
      </c>
    </row>
    <row r="75" ht="12.75">
      <c r="A75" t="s">
        <v>896</v>
      </c>
    </row>
  </sheetData>
  <mergeCells count="18">
    <mergeCell ref="B48:B49"/>
    <mergeCell ref="C48:F48"/>
    <mergeCell ref="C49:F49"/>
    <mergeCell ref="B64:B65"/>
    <mergeCell ref="C64:F64"/>
    <mergeCell ref="C65:F65"/>
    <mergeCell ref="D18:G18"/>
    <mergeCell ref="B19:C19"/>
    <mergeCell ref="D19:G19"/>
    <mergeCell ref="B34:B35"/>
    <mergeCell ref="C34:F34"/>
    <mergeCell ref="C35:F35"/>
    <mergeCell ref="B3:D3"/>
    <mergeCell ref="E3:H3"/>
    <mergeCell ref="B4:B5"/>
    <mergeCell ref="C4:C5"/>
    <mergeCell ref="D4:D5"/>
    <mergeCell ref="E4: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5"/>
  <sheetViews>
    <sheetView workbookViewId="0" topLeftCell="A1">
      <selection activeCell="A1" sqref="A1:E21"/>
    </sheetView>
  </sheetViews>
  <sheetFormatPr defaultColWidth="9.140625" defaultRowHeight="12.75"/>
  <cols>
    <col min="1" max="1" width="17.28125" style="2" customWidth="1"/>
    <col min="2" max="2" width="22.28125" style="2" customWidth="1"/>
    <col min="3" max="4" width="12.28125" style="0" customWidth="1"/>
  </cols>
  <sheetData>
    <row r="1" spans="1:9" ht="51" customHeight="1">
      <c r="A1" s="421" t="s">
        <v>11</v>
      </c>
      <c r="B1" s="422" t="s">
        <v>957</v>
      </c>
      <c r="C1" s="423" t="s">
        <v>953</v>
      </c>
      <c r="D1" s="423" t="s">
        <v>954</v>
      </c>
      <c r="E1" s="424" t="s">
        <v>955</v>
      </c>
      <c r="G1" t="s">
        <v>984</v>
      </c>
      <c r="H1" t="s">
        <v>1012</v>
      </c>
      <c r="I1" t="s">
        <v>1009</v>
      </c>
    </row>
    <row r="2" spans="1:9" ht="12.75">
      <c r="A2" s="456" t="s">
        <v>917</v>
      </c>
      <c r="B2" s="416" t="s">
        <v>958</v>
      </c>
      <c r="C2" s="420">
        <f>RiverLength!B14</f>
        <v>240000</v>
      </c>
      <c r="D2" s="420">
        <f>C2/100*RiverLength!Q68</f>
        <v>30000</v>
      </c>
      <c r="E2" s="425">
        <f>D2/100*'Summary%lessthangood'!P4</f>
        <v>10470.000000000002</v>
      </c>
      <c r="G2" s="149">
        <f>100/C2*D2</f>
        <v>12.5</v>
      </c>
      <c r="H2" s="149">
        <f>100/D2*E2</f>
        <v>34.900000000000006</v>
      </c>
      <c r="I2" s="149">
        <f>100/C2*E2</f>
        <v>4.362500000000001</v>
      </c>
    </row>
    <row r="3" spans="1:9" ht="12.75">
      <c r="A3" s="456"/>
      <c r="B3" s="416" t="s">
        <v>959</v>
      </c>
      <c r="C3" s="420">
        <f>RiverLength!B16</f>
        <v>70000</v>
      </c>
      <c r="D3" s="420">
        <f>C3/100*RiverLength!Q71</f>
        <v>37372.7</v>
      </c>
      <c r="E3" s="425">
        <f>D3/100*'Summary%lessthangood'!P5</f>
        <v>12382.299999999992</v>
      </c>
      <c r="G3" s="149">
        <f aca="true" t="shared" si="0" ref="G3:G21">100/C3*D3</f>
        <v>53.38957142857142</v>
      </c>
      <c r="H3" s="149">
        <f aca="true" t="shared" si="1" ref="H3:H21">100/D3*E3</f>
        <v>33.131938554078225</v>
      </c>
      <c r="I3" s="149">
        <f aca="true" t="shared" si="2" ref="I3:I21">100/C3*E3</f>
        <v>17.68899999999999</v>
      </c>
    </row>
    <row r="4" spans="1:9" ht="12.75">
      <c r="A4" s="456"/>
      <c r="B4" s="416" t="s">
        <v>960</v>
      </c>
      <c r="C4" s="420">
        <f>RiverLength!B32</f>
        <v>37000</v>
      </c>
      <c r="D4" s="420">
        <f>C4/100*RiverLength!Q86</f>
        <v>3200</v>
      </c>
      <c r="E4" s="425">
        <f>D4/100*'Summary%lessthangood'!P6</f>
        <v>3200</v>
      </c>
      <c r="G4" s="149">
        <f t="shared" si="0"/>
        <v>8.64864864864865</v>
      </c>
      <c r="H4" s="149">
        <f t="shared" si="1"/>
        <v>100</v>
      </c>
      <c r="I4" s="149">
        <f t="shared" si="2"/>
        <v>8.64864864864865</v>
      </c>
    </row>
    <row r="5" spans="1:9" ht="12.75">
      <c r="A5" s="456"/>
      <c r="B5" s="416" t="s">
        <v>1010</v>
      </c>
      <c r="C5" s="420">
        <f>RiverLength!B105</f>
        <v>33700</v>
      </c>
      <c r="D5" s="420">
        <f>RiverLength!N51</f>
        <v>13100</v>
      </c>
      <c r="E5" s="425">
        <f>D5/100*'Summary%lessthangood'!M51</f>
        <v>4415.730337078652</v>
      </c>
      <c r="G5" s="149">
        <f t="shared" si="0"/>
        <v>38.87240356083086</v>
      </c>
      <c r="H5" s="149">
        <f t="shared" si="1"/>
        <v>33.70786516853933</v>
      </c>
      <c r="I5" s="149">
        <f t="shared" si="2"/>
        <v>13.103057380055349</v>
      </c>
    </row>
    <row r="6" spans="1:9" ht="12.75">
      <c r="A6" s="456"/>
      <c r="B6" s="416" t="s">
        <v>978</v>
      </c>
      <c r="C6" s="420">
        <v>14945</v>
      </c>
      <c r="D6" s="420">
        <v>2353</v>
      </c>
      <c r="E6" s="425">
        <f>D6/100*'Summary%lessthangood'!P53</f>
        <v>962.7724957555179</v>
      </c>
      <c r="G6" s="149">
        <f>100/C6*D6</f>
        <v>15.744396119103378</v>
      </c>
      <c r="H6" s="149">
        <f>100/D6*E6</f>
        <v>40.916808149405774</v>
      </c>
      <c r="I6" s="149">
        <f>100/C6*E6</f>
        <v>6.442104354336018</v>
      </c>
    </row>
    <row r="7" spans="1:9" ht="12.75">
      <c r="A7" s="456"/>
      <c r="B7" s="416" t="s">
        <v>961</v>
      </c>
      <c r="C7" s="420">
        <f>RiverLength!B46</f>
        <v>24777</v>
      </c>
      <c r="D7" s="420">
        <f>C7/100*RiverLength!Q100</f>
        <v>3344.55</v>
      </c>
      <c r="E7" s="425">
        <f>D7/100*'Summary%lessthangood'!P7</f>
        <v>2244.19305</v>
      </c>
      <c r="G7" s="149">
        <f t="shared" si="0"/>
        <v>13.498607579610123</v>
      </c>
      <c r="H7" s="149">
        <f t="shared" si="1"/>
        <v>67.1</v>
      </c>
      <c r="I7" s="149">
        <f t="shared" si="2"/>
        <v>9.05756568591839</v>
      </c>
    </row>
    <row r="8" spans="1:9" ht="12.75">
      <c r="A8" s="456" t="s">
        <v>934</v>
      </c>
      <c r="B8" s="416" t="s">
        <v>959</v>
      </c>
      <c r="C8" s="420">
        <f>RiverLength!B16</f>
        <v>70000</v>
      </c>
      <c r="D8" s="420">
        <f>RiverLength!Q18</f>
        <v>40588.3</v>
      </c>
      <c r="E8" s="425">
        <f>D8/100*'Summary%lessthangood'!P10</f>
        <v>13140.9</v>
      </c>
      <c r="G8" s="149">
        <f t="shared" si="0"/>
        <v>57.98328571428572</v>
      </c>
      <c r="H8" s="149">
        <f t="shared" si="1"/>
        <v>32.376078820743906</v>
      </c>
      <c r="I8" s="149">
        <f t="shared" si="2"/>
        <v>18.772714285714287</v>
      </c>
    </row>
    <row r="9" spans="1:9" ht="12.75">
      <c r="A9" s="456"/>
      <c r="B9" s="416" t="s">
        <v>960</v>
      </c>
      <c r="C9" s="420">
        <f>RiverLength!B32</f>
        <v>37000</v>
      </c>
      <c r="D9" s="420">
        <f>RiverLength!Q33</f>
        <v>3200</v>
      </c>
      <c r="E9" s="425">
        <f>D9/100*'Summary%lessthangood'!P11</f>
        <v>288</v>
      </c>
      <c r="G9" s="149">
        <f t="shared" si="0"/>
        <v>8.64864864864865</v>
      </c>
      <c r="H9" s="149">
        <f t="shared" si="1"/>
        <v>9</v>
      </c>
      <c r="I9" s="149">
        <f t="shared" si="2"/>
        <v>0.7783783783783784</v>
      </c>
    </row>
    <row r="10" spans="1:9" ht="12.75">
      <c r="A10" s="456"/>
      <c r="B10" s="416" t="s">
        <v>978</v>
      </c>
      <c r="C10" s="420">
        <f>RiverLength!B35</f>
        <v>14945</v>
      </c>
      <c r="D10" s="420">
        <f>RiverLength!Q35</f>
        <v>2353</v>
      </c>
      <c r="E10" s="425">
        <f>D10/100*'Summary%lessthangood'!P13</f>
        <v>1026.4115226337449</v>
      </c>
      <c r="G10" s="149">
        <f t="shared" si="0"/>
        <v>15.744396119103378</v>
      </c>
      <c r="H10" s="149">
        <f t="shared" si="1"/>
        <v>43.62139917695473</v>
      </c>
      <c r="I10" s="149">
        <f t="shared" si="2"/>
        <v>6.867925879115054</v>
      </c>
    </row>
    <row r="11" spans="1:9" ht="12.75">
      <c r="A11" s="456" t="s">
        <v>977</v>
      </c>
      <c r="B11" s="416" t="s">
        <v>976</v>
      </c>
      <c r="C11" s="420">
        <f>RiverLength!B12</f>
        <v>76000</v>
      </c>
      <c r="D11" s="420">
        <f>RiverLength!M13</f>
        <v>22600</v>
      </c>
      <c r="E11" s="425">
        <f>D11/100*'Summary%lessthangood'!L22</f>
        <v>22283.6</v>
      </c>
      <c r="G11" s="149">
        <f t="shared" si="0"/>
        <v>29.736842105263158</v>
      </c>
      <c r="H11" s="149">
        <f t="shared" si="1"/>
        <v>98.6</v>
      </c>
      <c r="I11" s="149">
        <f t="shared" si="2"/>
        <v>29.320526315789472</v>
      </c>
    </row>
    <row r="12" spans="1:9" ht="12.75">
      <c r="A12" s="456"/>
      <c r="B12" s="416" t="s">
        <v>966</v>
      </c>
      <c r="C12" s="420">
        <f>RiverLength!B91</f>
        <v>33456</v>
      </c>
      <c r="D12" s="420">
        <f>RiverLength!Q39</f>
        <v>6175.3</v>
      </c>
      <c r="E12" s="425">
        <f>D12/100*'Summary%lessthangood'!P23</f>
        <v>5786.2561000000005</v>
      </c>
      <c r="G12" s="149">
        <f t="shared" si="0"/>
        <v>18.457974653275944</v>
      </c>
      <c r="H12" s="149">
        <f t="shared" si="1"/>
        <v>93.7</v>
      </c>
      <c r="I12" s="149">
        <f t="shared" si="2"/>
        <v>17.29512225011956</v>
      </c>
    </row>
    <row r="13" spans="1:9" ht="12.75">
      <c r="A13" s="456"/>
      <c r="B13" s="416" t="s">
        <v>961</v>
      </c>
      <c r="C13" s="420">
        <f>RiverLength!B101</f>
        <v>24777</v>
      </c>
      <c r="D13" s="420">
        <f>RiverLength!Q50</f>
        <v>3344.55</v>
      </c>
      <c r="E13" s="425">
        <f>D13/100*'Summary%lessthangood'!P24</f>
        <v>1709.0650500000002</v>
      </c>
      <c r="G13" s="149">
        <f t="shared" si="0"/>
        <v>13.498607579610123</v>
      </c>
      <c r="H13" s="149">
        <f t="shared" si="1"/>
        <v>51.1</v>
      </c>
      <c r="I13" s="149">
        <f t="shared" si="2"/>
        <v>6.897788473180773</v>
      </c>
    </row>
    <row r="14" spans="1:9" ht="12.75">
      <c r="A14" s="456" t="s">
        <v>962</v>
      </c>
      <c r="B14" s="416" t="s">
        <v>969</v>
      </c>
      <c r="C14" s="420">
        <v>49000</v>
      </c>
      <c r="D14" s="420">
        <v>3000</v>
      </c>
      <c r="E14" s="425">
        <v>1020</v>
      </c>
      <c r="G14" s="149">
        <f t="shared" si="0"/>
        <v>6.122448979591837</v>
      </c>
      <c r="H14" s="149">
        <f t="shared" si="1"/>
        <v>34</v>
      </c>
      <c r="I14" s="149">
        <f t="shared" si="2"/>
        <v>2.0816326530612246</v>
      </c>
    </row>
    <row r="15" spans="1:9" ht="12.75">
      <c r="A15" s="456"/>
      <c r="B15" s="416" t="s">
        <v>1011</v>
      </c>
      <c r="C15" s="420">
        <f>RiverLength!B106</f>
        <v>270000</v>
      </c>
      <c r="D15" s="420">
        <f>RiverLength!P52</f>
        <v>37800</v>
      </c>
      <c r="E15" s="425">
        <f>D15/100*'Summary%lessthangood'!O52</f>
        <v>19656</v>
      </c>
      <c r="G15" s="149">
        <f t="shared" si="0"/>
        <v>14</v>
      </c>
      <c r="H15" s="149">
        <f t="shared" si="1"/>
        <v>52</v>
      </c>
      <c r="I15" s="149">
        <f t="shared" si="2"/>
        <v>7.279999999999999</v>
      </c>
    </row>
    <row r="16" spans="1:9" ht="12.75">
      <c r="A16" s="456"/>
      <c r="B16" s="416" t="s">
        <v>963</v>
      </c>
      <c r="C16" s="420">
        <v>100000</v>
      </c>
      <c r="D16" s="420">
        <v>18700</v>
      </c>
      <c r="E16" s="425">
        <v>10621.6</v>
      </c>
      <c r="G16" s="149">
        <f t="shared" si="0"/>
        <v>18.7</v>
      </c>
      <c r="H16" s="149">
        <f t="shared" si="1"/>
        <v>56.8</v>
      </c>
      <c r="I16" s="149">
        <f t="shared" si="2"/>
        <v>10.6216</v>
      </c>
    </row>
    <row r="17" spans="1:9" ht="12.75">
      <c r="A17" s="456" t="s">
        <v>956</v>
      </c>
      <c r="B17" s="416" t="s">
        <v>965</v>
      </c>
      <c r="C17" s="420">
        <v>2200</v>
      </c>
      <c r="D17" s="420">
        <v>1500</v>
      </c>
      <c r="E17" s="425">
        <v>600</v>
      </c>
      <c r="G17" s="149">
        <f t="shared" si="0"/>
        <v>68.18181818181819</v>
      </c>
      <c r="H17" s="149">
        <f t="shared" si="1"/>
        <v>40</v>
      </c>
      <c r="I17" s="149">
        <f t="shared" si="2"/>
        <v>27.272727272727273</v>
      </c>
    </row>
    <row r="18" spans="1:9" ht="12.75">
      <c r="A18" s="456"/>
      <c r="B18" s="416" t="s">
        <v>964</v>
      </c>
      <c r="C18" s="420">
        <v>20000</v>
      </c>
      <c r="D18" s="420">
        <v>19310</v>
      </c>
      <c r="E18" s="425">
        <v>11798.41</v>
      </c>
      <c r="G18" s="149">
        <f t="shared" si="0"/>
        <v>96.55</v>
      </c>
      <c r="H18" s="149">
        <f t="shared" si="1"/>
        <v>61.1</v>
      </c>
      <c r="I18" s="149">
        <f t="shared" si="2"/>
        <v>58.99205</v>
      </c>
    </row>
    <row r="19" spans="1:9" ht="12.75">
      <c r="A19" s="456"/>
      <c r="B19" s="416" t="s">
        <v>966</v>
      </c>
      <c r="C19" s="420">
        <v>33456</v>
      </c>
      <c r="D19" s="420">
        <v>6175.3</v>
      </c>
      <c r="E19" s="425">
        <v>4193.028700000001</v>
      </c>
      <c r="G19" s="149">
        <f t="shared" si="0"/>
        <v>18.457974653275944</v>
      </c>
      <c r="H19" s="149">
        <f t="shared" si="1"/>
        <v>67.9</v>
      </c>
      <c r="I19" s="149">
        <f t="shared" si="2"/>
        <v>12.532964789574368</v>
      </c>
    </row>
    <row r="20" spans="1:9" ht="12.75">
      <c r="A20" s="456"/>
      <c r="B20" s="416" t="s">
        <v>967</v>
      </c>
      <c r="C20" s="420">
        <v>77922</v>
      </c>
      <c r="D20" s="420">
        <v>22012</v>
      </c>
      <c r="E20" s="425">
        <v>8584.68</v>
      </c>
      <c r="G20" s="149">
        <f t="shared" si="0"/>
        <v>28.248761582094915</v>
      </c>
      <c r="H20" s="149">
        <f t="shared" si="1"/>
        <v>39</v>
      </c>
      <c r="I20" s="149">
        <f t="shared" si="2"/>
        <v>11.017017017017016</v>
      </c>
    </row>
    <row r="21" spans="1:9" ht="13.5" thickBot="1">
      <c r="A21" s="457"/>
      <c r="B21" s="426" t="s">
        <v>968</v>
      </c>
      <c r="C21" s="427">
        <v>100000</v>
      </c>
      <c r="D21" s="427">
        <v>50254</v>
      </c>
      <c r="E21" s="428">
        <v>4020.32</v>
      </c>
      <c r="G21" s="149">
        <f t="shared" si="0"/>
        <v>50.254</v>
      </c>
      <c r="H21" s="149">
        <f t="shared" si="1"/>
        <v>8</v>
      </c>
      <c r="I21" s="149">
        <f t="shared" si="2"/>
        <v>4.02032</v>
      </c>
    </row>
    <row r="22" spans="3:7" ht="12.75">
      <c r="C22" s="181"/>
      <c r="D22" s="181"/>
      <c r="E22" s="181"/>
      <c r="G22" s="407">
        <f>AVERAGE(G2:G21)</f>
        <v>29.36191927768661</v>
      </c>
    </row>
    <row r="23" ht="11.25" customHeight="1"/>
    <row r="24" spans="1:4" ht="12.75" hidden="1">
      <c r="A24" s="409"/>
      <c r="B24" s="409"/>
      <c r="C24" s="118"/>
      <c r="D24" s="118"/>
    </row>
    <row r="25" spans="2:5" ht="41.25" customHeight="1">
      <c r="B25" s="401" t="s">
        <v>957</v>
      </c>
      <c r="C25" s="401" t="s">
        <v>984</v>
      </c>
      <c r="D25" s="403" t="s">
        <v>1012</v>
      </c>
      <c r="E25" s="403" t="s">
        <v>1009</v>
      </c>
    </row>
    <row r="26" spans="1:5" ht="12.75">
      <c r="A26" s="217" t="s">
        <v>917</v>
      </c>
      <c r="B26" s="2" t="s">
        <v>959</v>
      </c>
      <c r="C26" s="410">
        <v>53.38957142857142</v>
      </c>
      <c r="D26" s="394">
        <v>33.131938554078225</v>
      </c>
      <c r="E26" s="394">
        <v>17.68899999999999</v>
      </c>
    </row>
    <row r="27" spans="1:5" ht="12.75">
      <c r="A27" s="217"/>
      <c r="B27" s="2" t="s">
        <v>1010</v>
      </c>
      <c r="C27" s="410">
        <v>38.87240356083086</v>
      </c>
      <c r="D27" s="394">
        <v>33.70786516853933</v>
      </c>
      <c r="E27" s="394">
        <v>13.103057380055349</v>
      </c>
    </row>
    <row r="28" spans="1:5" ht="12.75">
      <c r="A28" s="50"/>
      <c r="B28" s="2" t="s">
        <v>958</v>
      </c>
      <c r="C28" s="410">
        <v>12.5</v>
      </c>
      <c r="D28" s="394">
        <v>34.9</v>
      </c>
      <c r="E28" s="394">
        <v>4.3625</v>
      </c>
    </row>
    <row r="29" spans="1:5" ht="12.75">
      <c r="A29" s="50"/>
      <c r="B29" s="2" t="s">
        <v>978</v>
      </c>
      <c r="C29" s="410">
        <v>15.744396119103378</v>
      </c>
      <c r="D29" s="394">
        <v>40.916808149405774</v>
      </c>
      <c r="E29" s="394">
        <v>6.442104354336018</v>
      </c>
    </row>
    <row r="30" spans="1:5" ht="12.75">
      <c r="A30" s="50"/>
      <c r="B30" s="2" t="s">
        <v>961</v>
      </c>
      <c r="C30" s="410">
        <v>13.498607579610123</v>
      </c>
      <c r="D30" s="394">
        <v>67.1</v>
      </c>
      <c r="E30" s="394">
        <v>9.05756568591839</v>
      </c>
    </row>
    <row r="31" spans="1:5" ht="12.75">
      <c r="A31" s="50"/>
      <c r="B31" s="2" t="s">
        <v>960</v>
      </c>
      <c r="C31" s="410">
        <v>8.64864864864865</v>
      </c>
      <c r="D31" s="394">
        <v>100</v>
      </c>
      <c r="E31" s="394">
        <v>8.64864864864865</v>
      </c>
    </row>
    <row r="32" spans="1:5" ht="12.75">
      <c r="A32" s="2" t="s">
        <v>934</v>
      </c>
      <c r="B32" s="2" t="s">
        <v>960</v>
      </c>
      <c r="C32" s="410">
        <v>8.64864864864865</v>
      </c>
      <c r="D32" s="394">
        <v>9</v>
      </c>
      <c r="E32" s="394">
        <v>0.7783783783783784</v>
      </c>
    </row>
    <row r="33" spans="2:5" ht="12.75">
      <c r="B33" s="2" t="s">
        <v>959</v>
      </c>
      <c r="C33" s="410">
        <v>57.98328571428572</v>
      </c>
      <c r="D33" s="394">
        <v>32.376078820743906</v>
      </c>
      <c r="E33" s="394">
        <v>18.772714285714287</v>
      </c>
    </row>
    <row r="34" spans="2:5" ht="12.75">
      <c r="B34" s="2" t="s">
        <v>978</v>
      </c>
      <c r="C34" s="410">
        <v>15.744396119103378</v>
      </c>
      <c r="D34" s="394">
        <v>43.62139917695473</v>
      </c>
      <c r="E34" s="394">
        <v>6.867925879115054</v>
      </c>
    </row>
    <row r="35" spans="1:5" ht="12.75">
      <c r="A35" s="2" t="s">
        <v>977</v>
      </c>
      <c r="B35" s="2" t="s">
        <v>961</v>
      </c>
      <c r="C35" s="410">
        <v>13.498607579610123</v>
      </c>
      <c r="D35" s="394">
        <v>51.1</v>
      </c>
      <c r="E35" s="394">
        <v>6.897788473180773</v>
      </c>
    </row>
    <row r="36" spans="2:5" ht="12.75">
      <c r="B36" s="2" t="s">
        <v>966</v>
      </c>
      <c r="C36" s="410">
        <v>18.457974653275944</v>
      </c>
      <c r="D36" s="394">
        <v>93.7</v>
      </c>
      <c r="E36" s="394">
        <v>17.29512225011956</v>
      </c>
    </row>
    <row r="37" spans="2:5" ht="12.75">
      <c r="B37" s="2" t="s">
        <v>976</v>
      </c>
      <c r="C37" s="410">
        <v>29.736842105263158</v>
      </c>
      <c r="D37" s="394">
        <v>98.6</v>
      </c>
      <c r="E37" s="394">
        <v>29.320526315789472</v>
      </c>
    </row>
    <row r="38" spans="1:5" ht="12.75">
      <c r="A38" s="2" t="s">
        <v>962</v>
      </c>
      <c r="B38" s="2" t="s">
        <v>969</v>
      </c>
      <c r="C38" s="410">
        <v>6.122448979591837</v>
      </c>
      <c r="D38" s="394">
        <v>34</v>
      </c>
      <c r="E38" s="394">
        <v>2.0816326530612246</v>
      </c>
    </row>
    <row r="39" spans="2:5" ht="12.75">
      <c r="B39" s="2" t="s">
        <v>1011</v>
      </c>
      <c r="C39" s="410">
        <v>14</v>
      </c>
      <c r="D39" s="394">
        <v>52</v>
      </c>
      <c r="E39" s="394">
        <v>7.28</v>
      </c>
    </row>
    <row r="40" spans="2:5" ht="12.75">
      <c r="B40" s="2" t="s">
        <v>963</v>
      </c>
      <c r="C40" s="410">
        <v>18.7</v>
      </c>
      <c r="D40" s="394">
        <v>56.8</v>
      </c>
      <c r="E40" s="394">
        <v>10.6216</v>
      </c>
    </row>
    <row r="41" spans="1:5" ht="12.75">
      <c r="A41" s="2" t="s">
        <v>956</v>
      </c>
      <c r="B41" s="2" t="s">
        <v>968</v>
      </c>
      <c r="C41" s="410">
        <v>50.254</v>
      </c>
      <c r="D41" s="394">
        <v>8</v>
      </c>
      <c r="E41" s="394">
        <v>4.02032</v>
      </c>
    </row>
    <row r="42" spans="2:5" ht="12.75">
      <c r="B42" s="2" t="s">
        <v>967</v>
      </c>
      <c r="C42" s="410">
        <v>28.248761582094915</v>
      </c>
      <c r="D42" s="394">
        <v>39</v>
      </c>
      <c r="E42" s="394">
        <v>11.017017017017016</v>
      </c>
    </row>
    <row r="43" spans="2:5" ht="12.75">
      <c r="B43" s="2" t="s">
        <v>965</v>
      </c>
      <c r="C43" s="410">
        <v>68.18181818181819</v>
      </c>
      <c r="D43" s="394">
        <v>40</v>
      </c>
      <c r="E43" s="394">
        <v>27.272727272727273</v>
      </c>
    </row>
    <row r="44" spans="2:5" ht="12.75">
      <c r="B44" s="2" t="s">
        <v>964</v>
      </c>
      <c r="C44" s="410">
        <v>96.55</v>
      </c>
      <c r="D44" s="394">
        <v>61.1</v>
      </c>
      <c r="E44" s="394">
        <v>58.99205</v>
      </c>
    </row>
    <row r="45" spans="2:5" ht="12.75">
      <c r="B45" s="2" t="s">
        <v>966</v>
      </c>
      <c r="C45" s="410">
        <v>18.457974653275944</v>
      </c>
      <c r="D45" s="394">
        <v>67.9</v>
      </c>
      <c r="E45" s="394">
        <v>12.532964789574368</v>
      </c>
    </row>
    <row r="46" spans="1:4" ht="12.75">
      <c r="A46" s="409"/>
      <c r="B46" s="410"/>
      <c r="C46" s="394"/>
      <c r="D46" s="394"/>
    </row>
    <row r="47" spans="1:4" ht="12.75">
      <c r="A47" s="409"/>
      <c r="B47" s="410"/>
      <c r="C47" s="394"/>
      <c r="D47" s="394"/>
    </row>
    <row r="48" spans="1:4" ht="12.75">
      <c r="A48" s="409"/>
      <c r="B48" s="401" t="s">
        <v>957</v>
      </c>
      <c r="C48" s="401" t="s">
        <v>984</v>
      </c>
      <c r="D48" s="394"/>
    </row>
    <row r="49" spans="1:4" ht="12.75">
      <c r="A49" s="409"/>
      <c r="B49" s="2" t="s">
        <v>964</v>
      </c>
      <c r="C49" s="410">
        <v>96.55</v>
      </c>
      <c r="D49" s="394"/>
    </row>
    <row r="50" spans="1:4" ht="12.75">
      <c r="A50" s="409"/>
      <c r="B50" s="2" t="s">
        <v>965</v>
      </c>
      <c r="C50" s="410">
        <v>68.18181818181819</v>
      </c>
      <c r="D50" s="394"/>
    </row>
    <row r="51" spans="1:4" ht="12.75">
      <c r="A51" s="409"/>
      <c r="B51" s="2" t="s">
        <v>959</v>
      </c>
      <c r="C51" s="410">
        <v>57.98328571428572</v>
      </c>
      <c r="D51" s="394"/>
    </row>
    <row r="52" spans="1:4" ht="12.75">
      <c r="A52" s="409"/>
      <c r="B52" s="2" t="s">
        <v>968</v>
      </c>
      <c r="C52" s="410">
        <v>50.254</v>
      </c>
      <c r="D52" s="394"/>
    </row>
    <row r="53" spans="1:4" ht="12.75">
      <c r="A53" s="409"/>
      <c r="B53" s="2" t="s">
        <v>1010</v>
      </c>
      <c r="C53" s="410">
        <v>38.87240356083086</v>
      </c>
      <c r="D53" s="394"/>
    </row>
    <row r="54" spans="2:4" ht="12.75">
      <c r="B54" s="2" t="s">
        <v>976</v>
      </c>
      <c r="C54" s="410">
        <v>29.736842105263158</v>
      </c>
      <c r="D54" s="394"/>
    </row>
    <row r="55" spans="2:4" ht="12.75">
      <c r="B55" s="2" t="s">
        <v>967</v>
      </c>
      <c r="C55" s="410">
        <v>28.248761582094915</v>
      </c>
      <c r="D55" s="394"/>
    </row>
    <row r="56" spans="2:4" ht="12.75">
      <c r="B56" s="2" t="s">
        <v>963</v>
      </c>
      <c r="C56" s="410">
        <v>18.7</v>
      </c>
      <c r="D56" s="394"/>
    </row>
    <row r="57" spans="2:4" ht="12.75">
      <c r="B57" s="2" t="s">
        <v>966</v>
      </c>
      <c r="C57" s="410">
        <v>18.457974653275944</v>
      </c>
      <c r="D57" s="394"/>
    </row>
    <row r="58" spans="2:4" ht="12.75">
      <c r="B58" s="2" t="s">
        <v>978</v>
      </c>
      <c r="C58" s="410">
        <v>15.744396119103378</v>
      </c>
      <c r="D58" s="394"/>
    </row>
    <row r="59" spans="2:4" ht="12.75">
      <c r="B59" s="2" t="s">
        <v>1011</v>
      </c>
      <c r="C59" s="410">
        <v>14</v>
      </c>
      <c r="D59" s="394"/>
    </row>
    <row r="60" spans="2:4" ht="12.75">
      <c r="B60" s="2" t="s">
        <v>961</v>
      </c>
      <c r="C60" s="410">
        <v>13.498607579610123</v>
      </c>
      <c r="D60" s="394"/>
    </row>
    <row r="61" spans="2:4" ht="12.75">
      <c r="B61" s="2" t="s">
        <v>958</v>
      </c>
      <c r="C61" s="410">
        <v>12.5</v>
      </c>
      <c r="D61" s="394"/>
    </row>
    <row r="62" spans="2:4" ht="12.75">
      <c r="B62" s="2" t="s">
        <v>960</v>
      </c>
      <c r="C62" s="410">
        <v>8.64864864864865</v>
      </c>
      <c r="D62" s="394"/>
    </row>
    <row r="63" spans="2:3" ht="12.75">
      <c r="B63" s="2" t="s">
        <v>969</v>
      </c>
      <c r="C63" s="410">
        <v>6.122448979591837</v>
      </c>
    </row>
    <row r="66" spans="2:4" ht="12.75">
      <c r="B66" s="2" t="s">
        <v>957</v>
      </c>
      <c r="C66" t="s">
        <v>984</v>
      </c>
      <c r="D66" t="s">
        <v>1012</v>
      </c>
    </row>
    <row r="67" spans="2:4" ht="12.75">
      <c r="B67" s="2" t="s">
        <v>959</v>
      </c>
      <c r="C67">
        <v>53.38957142857142</v>
      </c>
      <c r="D67">
        <v>33.131938554078225</v>
      </c>
    </row>
    <row r="68" spans="2:4" ht="12.75">
      <c r="B68" s="2" t="s">
        <v>1010</v>
      </c>
      <c r="C68">
        <v>38.87240356083086</v>
      </c>
      <c r="D68">
        <v>33.70786516853933</v>
      </c>
    </row>
    <row r="69" spans="2:4" ht="12.75">
      <c r="B69" s="2" t="s">
        <v>958</v>
      </c>
      <c r="C69">
        <v>12.5</v>
      </c>
      <c r="D69">
        <v>34.9</v>
      </c>
    </row>
    <row r="70" spans="2:4" ht="12.75">
      <c r="B70" s="2" t="s">
        <v>961</v>
      </c>
      <c r="C70">
        <v>13.498607579610123</v>
      </c>
      <c r="D70">
        <v>67.1</v>
      </c>
    </row>
    <row r="71" spans="2:4" ht="12.75">
      <c r="B71" s="2" t="s">
        <v>960</v>
      </c>
      <c r="C71">
        <v>8.64864864864865</v>
      </c>
      <c r="D71">
        <v>100</v>
      </c>
    </row>
    <row r="72" spans="2:4" ht="12.75">
      <c r="B72" s="2" t="s">
        <v>960</v>
      </c>
      <c r="C72">
        <v>8.64864864864865</v>
      </c>
      <c r="D72">
        <v>9</v>
      </c>
    </row>
    <row r="73" spans="2:4" ht="12.75">
      <c r="B73" s="2" t="s">
        <v>959</v>
      </c>
      <c r="C73">
        <v>57.98328571428572</v>
      </c>
      <c r="D73">
        <v>32.376078820743906</v>
      </c>
    </row>
    <row r="74" spans="2:4" ht="12.75">
      <c r="B74" s="2" t="s">
        <v>978</v>
      </c>
      <c r="C74">
        <v>15.744396119103378</v>
      </c>
      <c r="D74">
        <v>43.62139917695473</v>
      </c>
    </row>
    <row r="75" spans="2:4" ht="12.75">
      <c r="B75" s="2" t="s">
        <v>961</v>
      </c>
      <c r="C75">
        <v>13.498607579610123</v>
      </c>
      <c r="D75">
        <v>51.1</v>
      </c>
    </row>
    <row r="76" spans="2:4" ht="12.75">
      <c r="B76" s="2" t="s">
        <v>966</v>
      </c>
      <c r="C76">
        <v>18.457974653275944</v>
      </c>
      <c r="D76">
        <v>93.7</v>
      </c>
    </row>
    <row r="77" spans="2:4" ht="12.75">
      <c r="B77" s="2" t="s">
        <v>976</v>
      </c>
      <c r="C77">
        <v>29.736842105263158</v>
      </c>
      <c r="D77">
        <v>98.6</v>
      </c>
    </row>
    <row r="78" spans="2:4" ht="12.75">
      <c r="B78" s="2" t="s">
        <v>969</v>
      </c>
      <c r="C78">
        <v>6.122448979591837</v>
      </c>
      <c r="D78">
        <v>34</v>
      </c>
    </row>
    <row r="79" spans="2:4" ht="12.75">
      <c r="B79" s="2" t="s">
        <v>1011</v>
      </c>
      <c r="C79">
        <v>14</v>
      </c>
      <c r="D79">
        <v>52</v>
      </c>
    </row>
    <row r="80" spans="2:4" ht="12.75">
      <c r="B80" s="2" t="s">
        <v>963</v>
      </c>
      <c r="C80">
        <v>18.7</v>
      </c>
      <c r="D80">
        <v>56.8</v>
      </c>
    </row>
    <row r="81" spans="2:4" ht="12.75">
      <c r="B81" s="2" t="s">
        <v>968</v>
      </c>
      <c r="C81">
        <v>50.254</v>
      </c>
      <c r="D81">
        <v>8</v>
      </c>
    </row>
    <row r="82" spans="2:4" ht="12.75">
      <c r="B82" s="2" t="s">
        <v>967</v>
      </c>
      <c r="C82">
        <v>28.248761582094915</v>
      </c>
      <c r="D82">
        <v>39</v>
      </c>
    </row>
    <row r="83" spans="2:4" ht="12.75">
      <c r="B83" s="2" t="s">
        <v>965</v>
      </c>
      <c r="C83">
        <v>68.18181818181819</v>
      </c>
      <c r="D83">
        <v>40</v>
      </c>
    </row>
    <row r="84" spans="2:4" ht="12.75">
      <c r="B84" s="2" t="s">
        <v>964</v>
      </c>
      <c r="C84">
        <v>96.55</v>
      </c>
      <c r="D84">
        <v>61.1</v>
      </c>
    </row>
    <row r="85" spans="2:4" ht="12.75">
      <c r="B85" s="2" t="s">
        <v>966</v>
      </c>
      <c r="C85">
        <v>18.457974653275944</v>
      </c>
      <c r="D85">
        <v>67.9</v>
      </c>
    </row>
  </sheetData>
  <mergeCells count="5">
    <mergeCell ref="A17:A21"/>
    <mergeCell ref="A2:A7"/>
    <mergeCell ref="A8:A10"/>
    <mergeCell ref="A11:A13"/>
    <mergeCell ref="A14:A1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sheetData>
    <row r="1" ht="12.75">
      <c r="A1" t="s">
        <v>897</v>
      </c>
    </row>
    <row r="3" ht="12.75">
      <c r="B3" t="s">
        <v>14</v>
      </c>
    </row>
    <row r="4" ht="12.75">
      <c r="B4" t="s">
        <v>15</v>
      </c>
    </row>
    <row r="5" spans="1:6" ht="12.75">
      <c r="A5" t="s">
        <v>6</v>
      </c>
      <c r="B5">
        <v>1996</v>
      </c>
      <c r="C5">
        <v>1997</v>
      </c>
      <c r="D5">
        <v>1998</v>
      </c>
      <c r="E5">
        <v>1999</v>
      </c>
      <c r="F5">
        <v>2000</v>
      </c>
    </row>
    <row r="6" spans="1:6" ht="12.75">
      <c r="A6" t="s">
        <v>898</v>
      </c>
      <c r="B6" s="365">
        <v>75.10526525251721</v>
      </c>
      <c r="C6" s="365">
        <v>73.75472599196084</v>
      </c>
      <c r="D6" s="365">
        <v>72.17415529112111</v>
      </c>
      <c r="E6" s="365">
        <v>72.13555139889363</v>
      </c>
      <c r="F6" s="365">
        <v>73</v>
      </c>
    </row>
    <row r="7" spans="1:6" ht="12.75">
      <c r="A7" t="s">
        <v>899</v>
      </c>
      <c r="B7" s="365">
        <v>16.292036454809566</v>
      </c>
      <c r="C7" s="365">
        <v>17.01934174394078</v>
      </c>
      <c r="D7" s="365">
        <v>17.853504198670752</v>
      </c>
      <c r="E7" s="365">
        <v>18.332670036216022</v>
      </c>
      <c r="F7" s="365">
        <v>19</v>
      </c>
    </row>
    <row r="8" spans="1:6" ht="12.75">
      <c r="A8" t="s">
        <v>900</v>
      </c>
      <c r="B8" s="365">
        <v>5.982409360448919</v>
      </c>
      <c r="C8" s="365">
        <v>6.63847653918096</v>
      </c>
      <c r="D8" s="365">
        <v>7.445178493254268</v>
      </c>
      <c r="E8" s="365">
        <v>7.015361961236916</v>
      </c>
      <c r="F8" s="365">
        <v>7</v>
      </c>
    </row>
    <row r="9" spans="1:6" ht="12.75">
      <c r="A9" t="s">
        <v>901</v>
      </c>
      <c r="B9" s="365">
        <v>2.345484936522466</v>
      </c>
      <c r="C9" s="365">
        <v>2.305488120348629</v>
      </c>
      <c r="D9" s="365">
        <v>2.3046921638078564</v>
      </c>
      <c r="E9" s="365">
        <v>2.3307597405181677</v>
      </c>
      <c r="F9" s="365">
        <v>2</v>
      </c>
    </row>
    <row r="10" spans="1:6" ht="12.75">
      <c r="A10" t="s">
        <v>902</v>
      </c>
      <c r="B10" s="365">
        <v>0.27480399570183467</v>
      </c>
      <c r="C10" s="365">
        <v>0.2819676045687905</v>
      </c>
      <c r="D10" s="365">
        <v>0.22246985314601822</v>
      </c>
      <c r="E10" s="365">
        <v>0.1856568631352728</v>
      </c>
      <c r="F10" s="365">
        <v>0</v>
      </c>
    </row>
    <row r="11" spans="1:6" ht="12.75">
      <c r="A11" t="s">
        <v>163</v>
      </c>
      <c r="B11">
        <v>50254</v>
      </c>
      <c r="C11">
        <v>50254</v>
      </c>
      <c r="D11">
        <v>50254</v>
      </c>
      <c r="E11">
        <v>50254</v>
      </c>
      <c r="F11">
        <v>50254</v>
      </c>
    </row>
    <row r="12" ht="12.75">
      <c r="A12" t="s">
        <v>165</v>
      </c>
    </row>
    <row r="14" spans="1:6" ht="12.75">
      <c r="A14" t="s">
        <v>1</v>
      </c>
      <c r="B14" s="365">
        <f>100-B6-B7</f>
        <v>8.602698292673221</v>
      </c>
      <c r="C14" s="365">
        <f>100-C6-C7</f>
        <v>9.225932264098379</v>
      </c>
      <c r="D14" s="365">
        <f>100-D6-D7</f>
        <v>9.972340510208138</v>
      </c>
      <c r="E14" s="365">
        <f>100-E6-E7</f>
        <v>9.531778564890352</v>
      </c>
      <c r="F14" s="365">
        <f>100-F6-F7</f>
        <v>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O55"/>
  <sheetViews>
    <sheetView workbookViewId="0" topLeftCell="A32">
      <selection activeCell="G42" sqref="G42"/>
    </sheetView>
  </sheetViews>
  <sheetFormatPr defaultColWidth="9.140625" defaultRowHeight="12.75"/>
  <cols>
    <col min="1" max="1" width="16.421875" style="0" customWidth="1"/>
    <col min="2" max="2" width="18.421875" style="0" customWidth="1"/>
    <col min="3" max="3" width="13.7109375" style="0" customWidth="1"/>
    <col min="4" max="4" width="15.421875" style="0" customWidth="1"/>
    <col min="5" max="6" width="12.421875" style="0" customWidth="1"/>
    <col min="8" max="15" width="9.140625" style="178" customWidth="1"/>
  </cols>
  <sheetData>
    <row r="1" spans="1:4" ht="15">
      <c r="A1" s="1" t="s">
        <v>839</v>
      </c>
      <c r="C1">
        <v>14945</v>
      </c>
      <c r="D1">
        <v>2353</v>
      </c>
    </row>
    <row r="2" spans="1:15" ht="15.75" thickBot="1">
      <c r="A2" s="1"/>
      <c r="B2" s="2"/>
      <c r="C2" s="2"/>
      <c r="D2" s="2"/>
      <c r="E2" s="2"/>
      <c r="F2" s="2"/>
      <c r="G2" s="2"/>
      <c r="H2" s="151"/>
      <c r="I2" s="151"/>
      <c r="J2" s="151"/>
      <c r="K2" s="151"/>
      <c r="L2" s="151"/>
      <c r="M2" s="151"/>
      <c r="N2" s="151"/>
      <c r="O2" s="151"/>
    </row>
    <row r="3" spans="1:15" ht="12.75">
      <c r="A3" s="3"/>
      <c r="B3" s="484" t="s">
        <v>16</v>
      </c>
      <c r="C3" s="511"/>
      <c r="D3" s="490"/>
      <c r="E3" s="467" t="s">
        <v>14</v>
      </c>
      <c r="F3" s="511"/>
      <c r="G3" s="511"/>
      <c r="H3" s="490"/>
      <c r="I3" s="213"/>
      <c r="J3" s="213"/>
      <c r="K3" s="213"/>
      <c r="L3" s="213"/>
      <c r="M3" s="213"/>
      <c r="N3" s="213"/>
      <c r="O3" s="213"/>
    </row>
    <row r="4" spans="1:15" ht="12.75">
      <c r="A4" s="5"/>
      <c r="B4" s="539" t="s">
        <v>840</v>
      </c>
      <c r="C4" s="539" t="s">
        <v>841</v>
      </c>
      <c r="D4" s="541" t="s">
        <v>842</v>
      </c>
      <c r="E4" s="459" t="s">
        <v>15</v>
      </c>
      <c r="F4" s="510"/>
      <c r="G4" s="510"/>
      <c r="H4" s="491"/>
      <c r="I4" s="213"/>
      <c r="J4" s="213"/>
      <c r="K4" s="213"/>
      <c r="L4" s="213"/>
      <c r="M4" s="213"/>
      <c r="N4" s="213"/>
      <c r="O4" s="213"/>
    </row>
    <row r="5" spans="1:15" ht="12.75">
      <c r="A5" s="8" t="s">
        <v>6</v>
      </c>
      <c r="B5" s="540"/>
      <c r="C5" s="540"/>
      <c r="D5" s="542"/>
      <c r="E5" s="239" t="s">
        <v>903</v>
      </c>
      <c r="F5" s="11" t="s">
        <v>430</v>
      </c>
      <c r="G5" s="11" t="s">
        <v>904</v>
      </c>
      <c r="H5" s="12"/>
      <c r="I5" s="150"/>
      <c r="J5" s="335"/>
      <c r="K5" s="335"/>
      <c r="L5" s="335"/>
      <c r="M5" s="335"/>
      <c r="N5" s="335"/>
      <c r="O5" s="335"/>
    </row>
    <row r="6" spans="1:15" ht="12.75">
      <c r="A6" s="366" t="s">
        <v>843</v>
      </c>
      <c r="B6" s="367">
        <v>80</v>
      </c>
      <c r="C6" s="367">
        <v>2.5</v>
      </c>
      <c r="D6" s="368">
        <v>0.25</v>
      </c>
      <c r="E6" s="241">
        <f aca="true" t="shared" si="0" ref="E6:G11">100/E$26*E19</f>
        <v>8.996539792387543</v>
      </c>
      <c r="F6" s="302">
        <f t="shared" si="0"/>
        <v>8.304498269896193</v>
      </c>
      <c r="G6" s="302">
        <f t="shared" si="0"/>
        <v>8.641975308641976</v>
      </c>
      <c r="H6" s="355"/>
      <c r="I6" s="151"/>
      <c r="J6" s="151"/>
      <c r="K6" s="151"/>
      <c r="L6" s="151"/>
      <c r="M6" s="151"/>
      <c r="N6" s="151"/>
      <c r="O6" s="151"/>
    </row>
    <row r="7" spans="1:15" ht="12.75">
      <c r="A7" s="366" t="s">
        <v>844</v>
      </c>
      <c r="B7" s="367">
        <v>70</v>
      </c>
      <c r="C7" s="367">
        <v>4</v>
      </c>
      <c r="D7" s="368">
        <v>0.6</v>
      </c>
      <c r="E7" s="241">
        <f t="shared" si="0"/>
        <v>39.792387543252595</v>
      </c>
      <c r="F7" s="302">
        <f t="shared" si="0"/>
        <v>44.63667820069204</v>
      </c>
      <c r="G7" s="302">
        <f t="shared" si="0"/>
        <v>47.73662551440329</v>
      </c>
      <c r="H7" s="355"/>
      <c r="I7" s="151"/>
      <c r="J7" s="151"/>
      <c r="K7" s="151"/>
      <c r="L7" s="151"/>
      <c r="M7" s="151"/>
      <c r="N7" s="151"/>
      <c r="O7" s="151"/>
    </row>
    <row r="8" spans="1:15" ht="12.75">
      <c r="A8" s="366" t="s">
        <v>845</v>
      </c>
      <c r="B8" s="367">
        <v>60</v>
      </c>
      <c r="C8" s="367">
        <v>6</v>
      </c>
      <c r="D8" s="368">
        <v>1.3</v>
      </c>
      <c r="E8" s="241">
        <f t="shared" si="0"/>
        <v>31.487889273356398</v>
      </c>
      <c r="F8" s="302">
        <f t="shared" si="0"/>
        <v>30.449826989619375</v>
      </c>
      <c r="G8" s="302">
        <f t="shared" si="0"/>
        <v>30.452674897119344</v>
      </c>
      <c r="H8" s="355"/>
      <c r="I8" s="151"/>
      <c r="J8" s="151"/>
      <c r="K8" s="151"/>
      <c r="L8" s="151"/>
      <c r="M8" s="151"/>
      <c r="N8" s="151"/>
      <c r="O8" s="151"/>
    </row>
    <row r="9" spans="1:15" ht="12.75">
      <c r="A9" s="366" t="s">
        <v>846</v>
      </c>
      <c r="B9" s="367">
        <v>50</v>
      </c>
      <c r="C9" s="367">
        <v>8</v>
      </c>
      <c r="D9" s="368">
        <v>2.5</v>
      </c>
      <c r="E9" s="241">
        <f t="shared" si="0"/>
        <v>14.186851211072664</v>
      </c>
      <c r="F9" s="302">
        <f t="shared" si="0"/>
        <v>12.110726643598614</v>
      </c>
      <c r="G9" s="302">
        <f t="shared" si="0"/>
        <v>9.876543209876544</v>
      </c>
      <c r="H9" s="355"/>
      <c r="I9" s="151"/>
      <c r="J9" s="151"/>
      <c r="K9" s="151"/>
      <c r="L9" s="151"/>
      <c r="M9" s="151"/>
      <c r="N9" s="151"/>
      <c r="O9" s="151"/>
    </row>
    <row r="10" spans="1:15" ht="12.75" customHeight="1">
      <c r="A10" s="366" t="s">
        <v>847</v>
      </c>
      <c r="B10" s="367">
        <v>20</v>
      </c>
      <c r="C10" s="367">
        <v>15</v>
      </c>
      <c r="D10" s="368">
        <v>9</v>
      </c>
      <c r="E10" s="241">
        <f t="shared" si="0"/>
        <v>4.844290657439446</v>
      </c>
      <c r="F10" s="302">
        <f t="shared" si="0"/>
        <v>4.1522491349480966</v>
      </c>
      <c r="G10" s="302">
        <f t="shared" si="0"/>
        <v>3.292181069958848</v>
      </c>
      <c r="H10" s="355"/>
      <c r="I10" s="151"/>
      <c r="J10" s="151"/>
      <c r="K10" s="151"/>
      <c r="L10" s="151"/>
      <c r="M10" s="151"/>
      <c r="N10" s="151"/>
      <c r="O10" s="151"/>
    </row>
    <row r="11" spans="1:15" ht="13.5" thickBot="1">
      <c r="A11" s="369" t="s">
        <v>848</v>
      </c>
      <c r="B11" s="370" t="s">
        <v>849</v>
      </c>
      <c r="C11" s="371" t="s">
        <v>7</v>
      </c>
      <c r="D11" s="372" t="s">
        <v>7</v>
      </c>
      <c r="E11" s="243">
        <f t="shared" si="0"/>
        <v>0.6920415224913494</v>
      </c>
      <c r="F11" s="305">
        <f t="shared" si="0"/>
        <v>0.3460207612456747</v>
      </c>
      <c r="G11" s="305">
        <f t="shared" si="0"/>
        <v>0</v>
      </c>
      <c r="H11" s="359"/>
      <c r="I11" s="151"/>
      <c r="J11" s="151"/>
      <c r="K11" s="151"/>
      <c r="L11" s="151"/>
      <c r="M11" s="151"/>
      <c r="N11" s="151"/>
      <c r="O11" s="151"/>
    </row>
    <row r="12" spans="1:15" ht="12.75">
      <c r="A12" s="2"/>
      <c r="B12" s="2"/>
      <c r="C12" s="23"/>
      <c r="D12" s="23" t="s">
        <v>33</v>
      </c>
      <c r="E12" s="81"/>
      <c r="F12" s="81"/>
      <c r="G12" s="81"/>
      <c r="H12" s="335"/>
      <c r="I12" s="335"/>
      <c r="J12" s="335"/>
      <c r="K12" s="335"/>
      <c r="L12" s="335"/>
      <c r="M12" s="151"/>
      <c r="N12" s="151"/>
      <c r="O12" s="151"/>
    </row>
    <row r="13" spans="1:15" ht="12.75">
      <c r="A13" s="13"/>
      <c r="B13" s="2"/>
      <c r="C13" s="23"/>
      <c r="D13" s="23" t="s">
        <v>34</v>
      </c>
      <c r="E13" s="2">
        <v>289</v>
      </c>
      <c r="F13" s="2">
        <v>289</v>
      </c>
      <c r="G13" s="2">
        <v>243</v>
      </c>
      <c r="H13" s="151"/>
      <c r="I13" s="151"/>
      <c r="J13" s="151"/>
      <c r="K13" s="335"/>
      <c r="L13" s="335"/>
      <c r="M13" s="151"/>
      <c r="N13" s="151"/>
      <c r="O13" s="151"/>
    </row>
    <row r="14" spans="4:7" ht="12.75">
      <c r="D14" t="s">
        <v>1</v>
      </c>
      <c r="E14" s="149">
        <f>100-E6-E7</f>
        <v>51.21107266435987</v>
      </c>
      <c r="F14" s="149">
        <f>100-F6-F7</f>
        <v>47.058823529411775</v>
      </c>
      <c r="G14" s="149">
        <f>100-G6-G7</f>
        <v>43.62139917695473</v>
      </c>
    </row>
    <row r="15" ht="13.5" thickBot="1">
      <c r="A15" t="s">
        <v>905</v>
      </c>
    </row>
    <row r="16" spans="1:8" ht="12.75">
      <c r="A16" s="3"/>
      <c r="B16" s="448" t="s">
        <v>16</v>
      </c>
      <c r="C16" s="471"/>
      <c r="D16" s="472"/>
      <c r="E16" s="462" t="s">
        <v>906</v>
      </c>
      <c r="F16" s="511"/>
      <c r="G16" s="511"/>
      <c r="H16" s="490"/>
    </row>
    <row r="17" spans="1:8" ht="12.75">
      <c r="A17" s="5"/>
      <c r="B17" s="543" t="s">
        <v>840</v>
      </c>
      <c r="C17" s="543" t="s">
        <v>841</v>
      </c>
      <c r="D17" s="545" t="s">
        <v>842</v>
      </c>
      <c r="E17" s="468" t="s">
        <v>15</v>
      </c>
      <c r="F17" s="510"/>
      <c r="G17" s="510"/>
      <c r="H17" s="491"/>
    </row>
    <row r="18" spans="1:8" ht="12.75">
      <c r="A18" s="8" t="s">
        <v>6</v>
      </c>
      <c r="B18" s="544"/>
      <c r="C18" s="544"/>
      <c r="D18" s="546"/>
      <c r="E18" s="10" t="s">
        <v>903</v>
      </c>
      <c r="F18" s="11" t="s">
        <v>430</v>
      </c>
      <c r="G18" s="11" t="s">
        <v>904</v>
      </c>
      <c r="H18" s="12"/>
    </row>
    <row r="19" spans="1:8" ht="12.75">
      <c r="A19" s="14" t="s">
        <v>37</v>
      </c>
      <c r="B19" s="367">
        <v>80</v>
      </c>
      <c r="C19" s="367">
        <v>2.5</v>
      </c>
      <c r="D19" s="368">
        <v>0.25</v>
      </c>
      <c r="E19" s="16">
        <v>26</v>
      </c>
      <c r="F19" s="17">
        <v>24</v>
      </c>
      <c r="G19" s="17">
        <v>21</v>
      </c>
      <c r="H19" s="355"/>
    </row>
    <row r="20" spans="1:8" ht="12.75">
      <c r="A20" s="14" t="s">
        <v>907</v>
      </c>
      <c r="B20" s="367">
        <v>70</v>
      </c>
      <c r="C20" s="367">
        <v>4</v>
      </c>
      <c r="D20" s="368">
        <v>0.6</v>
      </c>
      <c r="E20" s="16">
        <v>115</v>
      </c>
      <c r="F20" s="17">
        <v>129</v>
      </c>
      <c r="G20" s="17">
        <v>116</v>
      </c>
      <c r="H20" s="355"/>
    </row>
    <row r="21" spans="1:8" ht="12.75">
      <c r="A21" s="14" t="s">
        <v>908</v>
      </c>
      <c r="B21" s="367">
        <v>60</v>
      </c>
      <c r="C21" s="367">
        <v>6</v>
      </c>
      <c r="D21" s="368">
        <v>1.3</v>
      </c>
      <c r="E21" s="16">
        <v>91</v>
      </c>
      <c r="F21" s="17">
        <v>88</v>
      </c>
      <c r="G21" s="17">
        <v>74</v>
      </c>
      <c r="H21" s="355"/>
    </row>
    <row r="22" spans="1:8" ht="12.75">
      <c r="A22" s="14" t="s">
        <v>184</v>
      </c>
      <c r="B22" s="367">
        <v>50</v>
      </c>
      <c r="C22" s="367">
        <v>8</v>
      </c>
      <c r="D22" s="368">
        <v>2.5</v>
      </c>
      <c r="E22" s="16">
        <v>41</v>
      </c>
      <c r="F22" s="17">
        <v>35</v>
      </c>
      <c r="G22" s="17">
        <v>24</v>
      </c>
      <c r="H22" s="355"/>
    </row>
    <row r="23" spans="1:8" ht="12.75">
      <c r="A23" s="14" t="s">
        <v>185</v>
      </c>
      <c r="B23" s="367">
        <v>20</v>
      </c>
      <c r="C23" s="367">
        <v>15</v>
      </c>
      <c r="D23" s="368">
        <v>9</v>
      </c>
      <c r="E23" s="16">
        <v>14</v>
      </c>
      <c r="F23" s="17">
        <v>12</v>
      </c>
      <c r="G23" s="17">
        <v>8</v>
      </c>
      <c r="H23" s="355"/>
    </row>
    <row r="24" spans="1:8" ht="13.5" thickBot="1">
      <c r="A24" s="19" t="s">
        <v>909</v>
      </c>
      <c r="B24" s="370" t="s">
        <v>849</v>
      </c>
      <c r="C24" s="371" t="s">
        <v>7</v>
      </c>
      <c r="D24" s="372" t="s">
        <v>7</v>
      </c>
      <c r="E24" s="21">
        <v>2</v>
      </c>
      <c r="F24" s="22">
        <v>1</v>
      </c>
      <c r="G24" s="22">
        <v>0</v>
      </c>
      <c r="H24" s="359"/>
    </row>
    <row r="25" spans="1:8" ht="12.75">
      <c r="A25" s="2"/>
      <c r="B25" s="2"/>
      <c r="C25" s="23"/>
      <c r="D25" s="23" t="s">
        <v>33</v>
      </c>
      <c r="E25" s="13"/>
      <c r="F25" s="13"/>
      <c r="G25" s="13"/>
      <c r="H25" s="335"/>
    </row>
    <row r="26" spans="1:8" ht="12.75">
      <c r="A26" s="13"/>
      <c r="B26" s="2"/>
      <c r="C26" s="23"/>
      <c r="D26" s="23" t="s">
        <v>34</v>
      </c>
      <c r="E26" s="2">
        <f>SUM(E19:E24)</f>
        <v>289</v>
      </c>
      <c r="F26" s="2">
        <f>SUM(F19:F24)</f>
        <v>289</v>
      </c>
      <c r="G26" s="2">
        <f>SUM(G19:G24)</f>
        <v>243</v>
      </c>
      <c r="H26" s="2">
        <f>SUM(H19:H24)</f>
        <v>0</v>
      </c>
    </row>
    <row r="27" ht="12.75">
      <c r="H27"/>
    </row>
    <row r="28" ht="12.75">
      <c r="H28"/>
    </row>
    <row r="29" spans="1:8" ht="15">
      <c r="A29" s="1" t="s">
        <v>850</v>
      </c>
      <c r="H29"/>
    </row>
    <row r="30" ht="13.5" thickBot="1"/>
    <row r="31" spans="1:7" ht="12.75">
      <c r="A31" s="373"/>
      <c r="B31" s="374"/>
      <c r="C31" s="375"/>
      <c r="D31" s="462" t="s">
        <v>14</v>
      </c>
      <c r="E31" s="511"/>
      <c r="F31" s="511"/>
      <c r="G31" s="490"/>
    </row>
    <row r="32" spans="1:7" ht="12.75">
      <c r="A32" s="376"/>
      <c r="B32" s="547" t="s">
        <v>16</v>
      </c>
      <c r="C32" s="548"/>
      <c r="D32" s="468" t="s">
        <v>15</v>
      </c>
      <c r="E32" s="510"/>
      <c r="F32" s="510"/>
      <c r="G32" s="491"/>
    </row>
    <row r="33" spans="1:7" ht="12.75">
      <c r="A33" s="377" t="s">
        <v>851</v>
      </c>
      <c r="B33" s="378" t="s">
        <v>852</v>
      </c>
      <c r="C33" s="379" t="s">
        <v>853</v>
      </c>
      <c r="D33" s="10">
        <v>1998</v>
      </c>
      <c r="E33" s="11">
        <v>1999</v>
      </c>
      <c r="F33" s="11">
        <v>2000</v>
      </c>
      <c r="G33" s="12"/>
    </row>
    <row r="34" spans="1:7" ht="12.75">
      <c r="A34" s="380" t="s">
        <v>843</v>
      </c>
      <c r="B34" s="381" t="s">
        <v>854</v>
      </c>
      <c r="C34" s="382" t="s">
        <v>855</v>
      </c>
      <c r="D34" s="302">
        <f aca="true" t="shared" si="1" ref="D34:F39">100/D$54*D47</f>
        <v>27.30496453900709</v>
      </c>
      <c r="E34" s="302">
        <f t="shared" si="1"/>
        <v>20.06745362563238</v>
      </c>
      <c r="F34" s="302">
        <f t="shared" si="1"/>
        <v>21.901528013582343</v>
      </c>
      <c r="G34" s="355"/>
    </row>
    <row r="35" spans="1:7" ht="12.75">
      <c r="A35" s="366" t="s">
        <v>844</v>
      </c>
      <c r="B35" s="381" t="s">
        <v>856</v>
      </c>
      <c r="C35" s="382" t="s">
        <v>857</v>
      </c>
      <c r="D35" s="302">
        <f t="shared" si="1"/>
        <v>43.262411347517734</v>
      </c>
      <c r="E35" s="302">
        <f t="shared" si="1"/>
        <v>38.11129848229343</v>
      </c>
      <c r="F35" s="302">
        <f t="shared" si="1"/>
        <v>37.18166383701188</v>
      </c>
      <c r="G35" s="355"/>
    </row>
    <row r="36" spans="1:7" ht="12.75">
      <c r="A36" s="380" t="s">
        <v>845</v>
      </c>
      <c r="B36" s="383" t="s">
        <v>858</v>
      </c>
      <c r="C36" s="382" t="s">
        <v>859</v>
      </c>
      <c r="D36" s="302">
        <f t="shared" si="1"/>
        <v>23.04964539007092</v>
      </c>
      <c r="E36" s="302">
        <f t="shared" si="1"/>
        <v>22.596964586846546</v>
      </c>
      <c r="F36" s="302">
        <f t="shared" si="1"/>
        <v>24.61799660441426</v>
      </c>
      <c r="G36" s="355"/>
    </row>
    <row r="37" spans="1:7" ht="12.75">
      <c r="A37" s="380" t="s">
        <v>846</v>
      </c>
      <c r="B37" s="383" t="s">
        <v>860</v>
      </c>
      <c r="C37" s="382" t="s">
        <v>861</v>
      </c>
      <c r="D37" s="302">
        <f t="shared" si="1"/>
        <v>6.382978723404255</v>
      </c>
      <c r="E37" s="302">
        <f t="shared" si="1"/>
        <v>15.008431703204048</v>
      </c>
      <c r="F37" s="302">
        <f t="shared" si="1"/>
        <v>12.903225806451612</v>
      </c>
      <c r="G37" s="355"/>
    </row>
    <row r="38" spans="1:7" ht="12.75">
      <c r="A38" s="380" t="s">
        <v>847</v>
      </c>
      <c r="B38" s="383" t="s">
        <v>862</v>
      </c>
      <c r="C38" s="382" t="s">
        <v>863</v>
      </c>
      <c r="D38" s="302">
        <f t="shared" si="1"/>
        <v>0</v>
      </c>
      <c r="E38" s="302">
        <f t="shared" si="1"/>
        <v>3.709949409780776</v>
      </c>
      <c r="F38" s="302">
        <f t="shared" si="1"/>
        <v>2.886247877758913</v>
      </c>
      <c r="G38" s="355"/>
    </row>
    <row r="39" spans="1:7" ht="13.5" thickBot="1">
      <c r="A39" s="369" t="s">
        <v>848</v>
      </c>
      <c r="B39" s="371" t="s">
        <v>864</v>
      </c>
      <c r="C39" s="372" t="s">
        <v>865</v>
      </c>
      <c r="D39" s="305">
        <f t="shared" si="1"/>
        <v>0</v>
      </c>
      <c r="E39" s="305">
        <f t="shared" si="1"/>
        <v>0.5059021922428331</v>
      </c>
      <c r="F39" s="305">
        <f t="shared" si="1"/>
        <v>0.5093378607809846</v>
      </c>
      <c r="G39" s="359"/>
    </row>
    <row r="40" spans="1:4" ht="12.75">
      <c r="A40" s="384"/>
      <c r="B40" s="384"/>
      <c r="C40" s="23" t="s">
        <v>33</v>
      </c>
      <c r="D40" s="226"/>
    </row>
    <row r="41" spans="3:6" ht="12.75">
      <c r="C41" s="23" t="s">
        <v>34</v>
      </c>
      <c r="D41">
        <v>282</v>
      </c>
      <c r="E41">
        <v>593</v>
      </c>
      <c r="F41">
        <v>589</v>
      </c>
    </row>
    <row r="42" spans="3:6" ht="12.75">
      <c r="C42" t="s">
        <v>1</v>
      </c>
      <c r="D42" s="149">
        <f>100-D35-D34</f>
        <v>29.432624113475175</v>
      </c>
      <c r="E42" s="149">
        <f>100-E35-E34</f>
        <v>41.8212478920742</v>
      </c>
      <c r="F42" s="149">
        <f>100-F35-F34</f>
        <v>40.916808149405774</v>
      </c>
    </row>
    <row r="43" ht="13.5" thickBot="1">
      <c r="A43" t="s">
        <v>905</v>
      </c>
    </row>
    <row r="44" spans="1:7" ht="12.75">
      <c r="A44" s="373"/>
      <c r="B44" s="374"/>
      <c r="C44" s="375"/>
      <c r="D44" s="462" t="s">
        <v>906</v>
      </c>
      <c r="E44" s="511"/>
      <c r="F44" s="511"/>
      <c r="G44" s="490"/>
    </row>
    <row r="45" spans="1:7" ht="12.75">
      <c r="A45" s="376"/>
      <c r="B45" s="547" t="s">
        <v>16</v>
      </c>
      <c r="C45" s="548"/>
      <c r="D45" s="468" t="s">
        <v>15</v>
      </c>
      <c r="E45" s="510"/>
      <c r="F45" s="510"/>
      <c r="G45" s="491"/>
    </row>
    <row r="46" spans="1:7" ht="12.75">
      <c r="A46" s="377" t="s">
        <v>851</v>
      </c>
      <c r="B46" s="378" t="s">
        <v>852</v>
      </c>
      <c r="C46" s="379" t="s">
        <v>853</v>
      </c>
      <c r="D46" s="10">
        <v>1998</v>
      </c>
      <c r="E46" s="11">
        <v>1999</v>
      </c>
      <c r="F46" s="11">
        <v>2000</v>
      </c>
      <c r="G46" s="12"/>
    </row>
    <row r="47" spans="1:7" ht="12.75">
      <c r="A47" s="380" t="s">
        <v>843</v>
      </c>
      <c r="B47" s="381" t="s">
        <v>854</v>
      </c>
      <c r="C47" s="382" t="s">
        <v>855</v>
      </c>
      <c r="D47" s="16">
        <v>77</v>
      </c>
      <c r="E47" s="17">
        <v>119</v>
      </c>
      <c r="F47" s="17">
        <v>129</v>
      </c>
      <c r="G47" s="355"/>
    </row>
    <row r="48" spans="1:7" ht="12.75">
      <c r="A48" s="366" t="s">
        <v>844</v>
      </c>
      <c r="B48" s="381" t="s">
        <v>856</v>
      </c>
      <c r="C48" s="382" t="s">
        <v>857</v>
      </c>
      <c r="D48" s="16">
        <v>122</v>
      </c>
      <c r="E48" s="17">
        <v>226</v>
      </c>
      <c r="F48" s="17">
        <v>219</v>
      </c>
      <c r="G48" s="355"/>
    </row>
    <row r="49" spans="1:7" ht="12.75">
      <c r="A49" s="380" t="s">
        <v>845</v>
      </c>
      <c r="B49" s="383" t="s">
        <v>858</v>
      </c>
      <c r="C49" s="382" t="s">
        <v>859</v>
      </c>
      <c r="D49" s="16">
        <v>65</v>
      </c>
      <c r="E49" s="17">
        <v>134</v>
      </c>
      <c r="F49" s="17">
        <v>145</v>
      </c>
      <c r="G49" s="355"/>
    </row>
    <row r="50" spans="1:7" ht="12.75">
      <c r="A50" s="380" t="s">
        <v>846</v>
      </c>
      <c r="B50" s="383" t="s">
        <v>860</v>
      </c>
      <c r="C50" s="382" t="s">
        <v>861</v>
      </c>
      <c r="D50" s="16">
        <v>18</v>
      </c>
      <c r="E50" s="17">
        <v>89</v>
      </c>
      <c r="F50" s="17">
        <v>76</v>
      </c>
      <c r="G50" s="355"/>
    </row>
    <row r="51" spans="1:7" ht="12.75">
      <c r="A51" s="380" t="s">
        <v>847</v>
      </c>
      <c r="B51" s="383" t="s">
        <v>862</v>
      </c>
      <c r="C51" s="382" t="s">
        <v>863</v>
      </c>
      <c r="D51" s="16">
        <v>0</v>
      </c>
      <c r="E51" s="17">
        <v>22</v>
      </c>
      <c r="F51" s="17">
        <v>17</v>
      </c>
      <c r="G51" s="355"/>
    </row>
    <row r="52" spans="1:7" ht="13.5" thickBot="1">
      <c r="A52" s="369" t="s">
        <v>848</v>
      </c>
      <c r="B52" s="371" t="s">
        <v>864</v>
      </c>
      <c r="C52" s="372" t="s">
        <v>865</v>
      </c>
      <c r="D52" s="21">
        <v>0</v>
      </c>
      <c r="E52" s="22">
        <v>3</v>
      </c>
      <c r="F52" s="22">
        <v>3</v>
      </c>
      <c r="G52" s="359"/>
    </row>
    <row r="53" spans="1:4" ht="12.75">
      <c r="A53" s="384"/>
      <c r="B53" s="384"/>
      <c r="C53" s="23" t="s">
        <v>33</v>
      </c>
      <c r="D53" s="226"/>
    </row>
    <row r="54" spans="3:7" ht="12.75">
      <c r="C54" s="23" t="s">
        <v>34</v>
      </c>
      <c r="D54">
        <f>SUM(D47:D52)</f>
        <v>282</v>
      </c>
      <c r="E54">
        <f>SUM(E47:E52)</f>
        <v>593</v>
      </c>
      <c r="F54">
        <f>SUM(F47:F52)</f>
        <v>589</v>
      </c>
      <c r="G54">
        <f>SUM(G47:G52)</f>
        <v>0</v>
      </c>
    </row>
    <row r="55" ht="12.75">
      <c r="C55" s="94"/>
    </row>
  </sheetData>
  <mergeCells count="18">
    <mergeCell ref="B45:C45"/>
    <mergeCell ref="D45:G45"/>
    <mergeCell ref="D31:G31"/>
    <mergeCell ref="B32:C32"/>
    <mergeCell ref="D32:G32"/>
    <mergeCell ref="D44:G44"/>
    <mergeCell ref="B16:D16"/>
    <mergeCell ref="E16:H16"/>
    <mergeCell ref="B17:B18"/>
    <mergeCell ref="C17:C18"/>
    <mergeCell ref="D17:D18"/>
    <mergeCell ref="E17:H17"/>
    <mergeCell ref="B3:D3"/>
    <mergeCell ref="E3:H3"/>
    <mergeCell ref="B4:B5"/>
    <mergeCell ref="C4:C5"/>
    <mergeCell ref="D4:D5"/>
    <mergeCell ref="E4:H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2"/>
  <sheetViews>
    <sheetView zoomScale="75" zoomScaleNormal="75" workbookViewId="0" topLeftCell="A60">
      <selection activeCell="I103" sqref="I103"/>
    </sheetView>
  </sheetViews>
  <sheetFormatPr defaultColWidth="9.140625" defaultRowHeight="12.75"/>
  <cols>
    <col min="1" max="1" width="17.28125" style="2" customWidth="1"/>
    <col min="2" max="2" width="22.28125" style="2" customWidth="1"/>
    <col min="3" max="3" width="15.8515625" style="0" customWidth="1"/>
    <col min="4" max="4" width="12.28125" style="0" customWidth="1"/>
  </cols>
  <sheetData>
    <row r="1" spans="1:5" ht="38.25">
      <c r="A1" s="177" t="s">
        <v>11</v>
      </c>
      <c r="B1" s="177" t="s">
        <v>972</v>
      </c>
      <c r="C1" s="403" t="s">
        <v>971</v>
      </c>
      <c r="D1" s="403" t="s">
        <v>979</v>
      </c>
      <c r="E1" s="403"/>
    </row>
    <row r="2" spans="1:4" ht="12.75">
      <c r="A2" s="217" t="s">
        <v>917</v>
      </c>
      <c r="B2" s="2" t="s">
        <v>929</v>
      </c>
      <c r="C2" s="406">
        <v>-3.52</v>
      </c>
      <c r="D2" s="406">
        <f>-C2</f>
        <v>3.52</v>
      </c>
    </row>
    <row r="3" spans="1:4" ht="12.75">
      <c r="A3" s="50"/>
      <c r="B3" s="2" t="s">
        <v>973</v>
      </c>
      <c r="C3" s="406">
        <v>-3</v>
      </c>
      <c r="D3" s="406">
        <f aca="true" t="shared" si="0" ref="D3:D23">-C3</f>
        <v>3</v>
      </c>
    </row>
    <row r="4" spans="1:4" ht="12.75">
      <c r="A4" s="50"/>
      <c r="B4" s="2" t="s">
        <v>918</v>
      </c>
      <c r="C4" s="406">
        <v>-1.643750000000182</v>
      </c>
      <c r="D4" s="406">
        <f t="shared" si="0"/>
        <v>1.643750000000182</v>
      </c>
    </row>
    <row r="5" spans="1:4" ht="12.75">
      <c r="A5" s="50"/>
      <c r="B5" s="2" t="s">
        <v>1022</v>
      </c>
      <c r="C5" s="406">
        <v>-1.1256988297146746</v>
      </c>
      <c r="D5" s="406">
        <f t="shared" si="0"/>
        <v>1.1256988297146746</v>
      </c>
    </row>
    <row r="6" spans="2:4" ht="12.75">
      <c r="B6" s="2" t="s">
        <v>933</v>
      </c>
      <c r="C6" s="406">
        <v>0</v>
      </c>
      <c r="D6" s="406">
        <f t="shared" si="0"/>
        <v>0</v>
      </c>
    </row>
    <row r="7" spans="2:4" ht="12.75">
      <c r="B7" s="2" t="s">
        <v>1019</v>
      </c>
      <c r="C7" s="406">
        <f>'Summary%lessthangood'!S51</f>
        <v>1.5253871849374656</v>
      </c>
      <c r="D7" s="406">
        <f t="shared" si="0"/>
        <v>-1.5253871849374656</v>
      </c>
    </row>
    <row r="8" spans="2:4" ht="12.75">
      <c r="B8" s="2" t="s">
        <v>1021</v>
      </c>
      <c r="C8" s="406">
        <f>'Summary%lessthangood'!S53</f>
        <v>5.74209201799628</v>
      </c>
      <c r="D8" s="406">
        <f t="shared" si="0"/>
        <v>-5.74209201799628</v>
      </c>
    </row>
    <row r="9" spans="1:4" ht="12.75">
      <c r="A9" s="2" t="s">
        <v>934</v>
      </c>
      <c r="B9" s="2" t="s">
        <v>1021</v>
      </c>
      <c r="C9" s="406">
        <v>-3.7948367436765693</v>
      </c>
      <c r="D9" s="406">
        <f t="shared" si="0"/>
        <v>3.7948367436765693</v>
      </c>
    </row>
    <row r="10" spans="2:4" ht="12.75">
      <c r="B10" s="2" t="s">
        <v>1022</v>
      </c>
      <c r="C10" s="406">
        <v>-1.7824792232403848</v>
      </c>
      <c r="D10" s="406">
        <f t="shared" si="0"/>
        <v>1.7824792232403848</v>
      </c>
    </row>
    <row r="11" spans="2:4" ht="12.75">
      <c r="B11" s="2" t="s">
        <v>933</v>
      </c>
      <c r="C11" s="406">
        <v>-1</v>
      </c>
      <c r="D11" s="406">
        <f t="shared" si="0"/>
        <v>1</v>
      </c>
    </row>
    <row r="12" spans="2:4" ht="12.75">
      <c r="B12" s="2" t="s">
        <v>935</v>
      </c>
      <c r="C12" s="406">
        <v>-0.3258478931140682</v>
      </c>
      <c r="D12" s="406">
        <f t="shared" si="0"/>
        <v>0.3258478931140682</v>
      </c>
    </row>
    <row r="13" spans="1:4" ht="12.75">
      <c r="A13" s="2" t="s">
        <v>5</v>
      </c>
      <c r="B13" s="2" t="s">
        <v>936</v>
      </c>
      <c r="C13" s="406">
        <v>-0.3885714285519151</v>
      </c>
      <c r="D13" s="406">
        <f t="shared" si="0"/>
        <v>0.3885714285519151</v>
      </c>
    </row>
    <row r="14" spans="2:5" ht="12.75">
      <c r="B14" s="2" t="s">
        <v>918</v>
      </c>
      <c r="C14" s="406">
        <v>-0.08750000000009095</v>
      </c>
      <c r="D14" s="406">
        <f t="shared" si="0"/>
        <v>0.08750000000009095</v>
      </c>
      <c r="E14">
        <f>(D14+D15)/2</f>
        <v>0.3770833333333788</v>
      </c>
    </row>
    <row r="15" spans="1:4" ht="12.75">
      <c r="A15" s="2" t="s">
        <v>962</v>
      </c>
      <c r="B15" s="2" t="s">
        <v>1008</v>
      </c>
      <c r="C15" s="406">
        <f>'Summary%lessthangood'!S52</f>
        <v>-0.6666666666666666</v>
      </c>
      <c r="D15" s="406">
        <f t="shared" si="0"/>
        <v>0.6666666666666666</v>
      </c>
    </row>
    <row r="16" spans="2:4" ht="12.75">
      <c r="B16" s="2" t="s">
        <v>918</v>
      </c>
      <c r="C16" s="406">
        <v>-0.13124999999990905</v>
      </c>
      <c r="D16" s="406">
        <f t="shared" si="0"/>
        <v>0.13124999999990905</v>
      </c>
    </row>
    <row r="17" spans="2:4" ht="12.75">
      <c r="B17" s="2" t="s">
        <v>974</v>
      </c>
      <c r="C17" s="406">
        <v>1.7857142857142858</v>
      </c>
      <c r="D17" s="406">
        <f t="shared" si="0"/>
        <v>-1.7857142857142858</v>
      </c>
    </row>
    <row r="18" spans="1:4" ht="12.75">
      <c r="A18" s="2" t="s">
        <v>956</v>
      </c>
      <c r="B18" s="2" t="s">
        <v>944</v>
      </c>
      <c r="C18" s="406">
        <v>-5.4955016758758575</v>
      </c>
      <c r="D18" s="406">
        <f t="shared" si="0"/>
        <v>5.4955016758758575</v>
      </c>
    </row>
    <row r="19" spans="2:4" ht="12.75">
      <c r="B19" s="2" t="s">
        <v>938</v>
      </c>
      <c r="C19" s="406">
        <v>-2.167832167832168</v>
      </c>
      <c r="D19" s="406">
        <f t="shared" si="0"/>
        <v>2.167832167832168</v>
      </c>
    </row>
    <row r="20" spans="2:4" ht="12.75">
      <c r="B20" s="2" t="s">
        <v>936</v>
      </c>
      <c r="C20" s="406">
        <v>-1.1828571428411774</v>
      </c>
      <c r="D20" s="406">
        <f t="shared" si="0"/>
        <v>1.1828571428411774</v>
      </c>
    </row>
    <row r="21" spans="2:4" ht="12.75">
      <c r="B21" s="2" t="s">
        <v>943</v>
      </c>
      <c r="C21" s="406">
        <v>-0.14216214714438788</v>
      </c>
      <c r="D21" s="406">
        <f t="shared" si="0"/>
        <v>0.14216214714438788</v>
      </c>
    </row>
    <row r="22" spans="2:4" ht="12.75">
      <c r="B22" s="2" t="s">
        <v>1023</v>
      </c>
      <c r="C22" s="406">
        <v>-0.08995502845500596</v>
      </c>
      <c r="D22" s="406">
        <f t="shared" si="0"/>
        <v>0.08995502845500596</v>
      </c>
    </row>
    <row r="23" spans="2:4" ht="12.75">
      <c r="B23" s="2" t="s">
        <v>1020</v>
      </c>
      <c r="C23" s="406">
        <v>1.1</v>
      </c>
      <c r="D23" s="406">
        <f t="shared" si="0"/>
        <v>-1.1</v>
      </c>
    </row>
    <row r="27" spans="1:6" ht="12.75">
      <c r="A27" s="177"/>
      <c r="B27" s="177"/>
      <c r="C27" t="s">
        <v>956</v>
      </c>
      <c r="D27" s="2" t="s">
        <v>5</v>
      </c>
      <c r="E27" t="s">
        <v>917</v>
      </c>
      <c r="F27" t="s">
        <v>1054</v>
      </c>
    </row>
    <row r="28" spans="1:6" ht="12.75">
      <c r="A28" s="2" t="s">
        <v>956</v>
      </c>
      <c r="B28" s="2" t="s">
        <v>1049</v>
      </c>
      <c r="C28">
        <v>5.4955016758758575</v>
      </c>
      <c r="F28">
        <v>5.4955016758758575</v>
      </c>
    </row>
    <row r="29" spans="1:6" ht="12.75">
      <c r="A29" s="2" t="s">
        <v>5</v>
      </c>
      <c r="B29" s="2" t="s">
        <v>1045</v>
      </c>
      <c r="D29">
        <v>3.7948367436765693</v>
      </c>
      <c r="F29">
        <v>3.7948367436765693</v>
      </c>
    </row>
    <row r="30" spans="1:6" ht="12.75">
      <c r="A30" s="217" t="s">
        <v>917</v>
      </c>
      <c r="B30" s="2" t="s">
        <v>1040</v>
      </c>
      <c r="E30">
        <v>3.52</v>
      </c>
      <c r="F30">
        <v>3.52</v>
      </c>
    </row>
    <row r="31" spans="1:6" ht="12.75">
      <c r="A31" s="217" t="s">
        <v>917</v>
      </c>
      <c r="B31" s="2" t="s">
        <v>108</v>
      </c>
      <c r="E31">
        <v>3</v>
      </c>
      <c r="F31">
        <v>3</v>
      </c>
    </row>
    <row r="32" spans="1:6" ht="12.75">
      <c r="A32" s="2" t="s">
        <v>956</v>
      </c>
      <c r="B32" s="2" t="s">
        <v>1050</v>
      </c>
      <c r="C32">
        <v>2.167832167832168</v>
      </c>
      <c r="F32">
        <v>2.167832167832168</v>
      </c>
    </row>
    <row r="33" spans="1:6" ht="12.75">
      <c r="A33" s="2" t="s">
        <v>5</v>
      </c>
      <c r="B33" s="2" t="s">
        <v>1042</v>
      </c>
      <c r="D33">
        <v>1.7824792232403848</v>
      </c>
      <c r="F33">
        <v>1.7824792232403848</v>
      </c>
    </row>
    <row r="34" spans="1:6" ht="12.75">
      <c r="A34" s="217" t="s">
        <v>917</v>
      </c>
      <c r="B34" s="2" t="s">
        <v>1041</v>
      </c>
      <c r="E34">
        <v>1.643750000000182</v>
      </c>
      <c r="F34">
        <v>1.643750000000182</v>
      </c>
    </row>
    <row r="35" spans="1:6" ht="12.75">
      <c r="A35" s="2" t="s">
        <v>956</v>
      </c>
      <c r="B35" s="2" t="s">
        <v>1047</v>
      </c>
      <c r="C35">
        <v>1.1828571428411774</v>
      </c>
      <c r="F35">
        <v>1.1828571428411774</v>
      </c>
    </row>
    <row r="36" spans="1:6" ht="12.75">
      <c r="A36" s="217" t="s">
        <v>917</v>
      </c>
      <c r="B36" s="2" t="s">
        <v>1042</v>
      </c>
      <c r="E36">
        <v>1.1256988297146746</v>
      </c>
      <c r="F36">
        <v>1.1256988297146746</v>
      </c>
    </row>
    <row r="37" spans="1:6" ht="12.75">
      <c r="A37" s="2" t="s">
        <v>5</v>
      </c>
      <c r="B37" s="2" t="s">
        <v>1043</v>
      </c>
      <c r="D37">
        <v>1</v>
      </c>
      <c r="F37">
        <v>1</v>
      </c>
    </row>
    <row r="38" spans="1:6" ht="12.75">
      <c r="A38" s="2" t="s">
        <v>5</v>
      </c>
      <c r="B38" s="2" t="s">
        <v>1048</v>
      </c>
      <c r="D38">
        <v>0.6666666666666666</v>
      </c>
      <c r="F38">
        <v>0.6666666666666666</v>
      </c>
    </row>
    <row r="39" spans="1:6" ht="12.75">
      <c r="A39" s="2" t="s">
        <v>5</v>
      </c>
      <c r="B39" s="2" t="s">
        <v>1047</v>
      </c>
      <c r="D39">
        <v>0.3885714285519151</v>
      </c>
      <c r="F39">
        <v>0.3885714285519151</v>
      </c>
    </row>
    <row r="40" spans="1:6" ht="12.75">
      <c r="A40" s="2" t="s">
        <v>5</v>
      </c>
      <c r="B40" s="2" t="s">
        <v>1046</v>
      </c>
      <c r="D40">
        <v>0.3258478931140682</v>
      </c>
      <c r="F40">
        <v>0.3258478931140682</v>
      </c>
    </row>
    <row r="41" spans="1:6" ht="12.75">
      <c r="A41" s="2" t="s">
        <v>956</v>
      </c>
      <c r="B41" s="2" t="s">
        <v>1051</v>
      </c>
      <c r="C41">
        <v>0.14216214714438788</v>
      </c>
      <c r="F41">
        <v>0.14216214714438788</v>
      </c>
    </row>
    <row r="42" spans="1:6" ht="12.75">
      <c r="A42" s="2" t="s">
        <v>5</v>
      </c>
      <c r="B42" s="2" t="s">
        <v>1041</v>
      </c>
      <c r="D42">
        <v>0.13124999999990905</v>
      </c>
      <c r="F42">
        <v>0.13124999999990905</v>
      </c>
    </row>
    <row r="43" spans="1:6" ht="12.75">
      <c r="A43" s="2" t="s">
        <v>956</v>
      </c>
      <c r="B43" s="2" t="s">
        <v>1052</v>
      </c>
      <c r="C43">
        <v>0.08995502845500596</v>
      </c>
      <c r="F43">
        <v>0.08995502845500596</v>
      </c>
    </row>
    <row r="44" spans="1:6" ht="12.75">
      <c r="A44" s="2" t="s">
        <v>5</v>
      </c>
      <c r="B44" s="2" t="s">
        <v>1041</v>
      </c>
      <c r="D44">
        <v>0.08750000000009095</v>
      </c>
      <c r="F44">
        <v>0.08750000000009095</v>
      </c>
    </row>
    <row r="45" spans="1:6" ht="12.75">
      <c r="A45" s="217" t="s">
        <v>917</v>
      </c>
      <c r="B45" s="2" t="s">
        <v>1043</v>
      </c>
      <c r="E45">
        <v>0</v>
      </c>
      <c r="F45">
        <v>0</v>
      </c>
    </row>
    <row r="46" spans="1:6" ht="12.75">
      <c r="A46" s="2" t="s">
        <v>956</v>
      </c>
      <c r="B46" s="2" t="s">
        <v>1053</v>
      </c>
      <c r="C46">
        <v>-1.1</v>
      </c>
      <c r="F46">
        <v>-1.1</v>
      </c>
    </row>
    <row r="47" spans="1:6" ht="12.75">
      <c r="A47" s="217" t="s">
        <v>917</v>
      </c>
      <c r="B47" s="2" t="s">
        <v>1044</v>
      </c>
      <c r="E47">
        <v>-1.5253871849374656</v>
      </c>
      <c r="F47">
        <v>-1.5253871849374656</v>
      </c>
    </row>
    <row r="48" spans="1:6" ht="12.75">
      <c r="A48" s="2" t="s">
        <v>5</v>
      </c>
      <c r="B48" s="2" t="s">
        <v>2</v>
      </c>
      <c r="D48">
        <v>-1.7857142857142858</v>
      </c>
      <c r="F48">
        <v>-1.7857142857142858</v>
      </c>
    </row>
    <row r="49" spans="1:6" ht="12.75">
      <c r="A49" s="217" t="s">
        <v>917</v>
      </c>
      <c r="B49" s="2" t="s">
        <v>1045</v>
      </c>
      <c r="E49">
        <v>-5.74209201799628</v>
      </c>
      <c r="F49">
        <v>-5.74209201799628</v>
      </c>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90" spans="3:6" ht="12.75">
      <c r="C90" t="s">
        <v>956</v>
      </c>
      <c r="D90" t="s">
        <v>5</v>
      </c>
      <c r="E90" t="s">
        <v>917</v>
      </c>
      <c r="F90" t="s">
        <v>1054</v>
      </c>
    </row>
    <row r="91" spans="1:6" ht="12.75">
      <c r="A91" s="2" t="s">
        <v>956</v>
      </c>
      <c r="B91" s="2" t="s">
        <v>1049</v>
      </c>
      <c r="C91">
        <f>-(C28)</f>
        <v>-5.4955016758758575</v>
      </c>
      <c r="F91">
        <v>5.4955016758758575</v>
      </c>
    </row>
    <row r="92" spans="1:6" ht="12.75">
      <c r="A92" s="2" t="s">
        <v>5</v>
      </c>
      <c r="B92" s="2" t="s">
        <v>1045</v>
      </c>
      <c r="D92">
        <f>-(D29)</f>
        <v>-3.7948367436765693</v>
      </c>
      <c r="F92">
        <v>3.7948367436765693</v>
      </c>
    </row>
    <row r="93" spans="1:6" ht="12.75">
      <c r="A93" s="2" t="s">
        <v>917</v>
      </c>
      <c r="B93" s="2" t="s">
        <v>1040</v>
      </c>
      <c r="E93">
        <f>-(E30)</f>
        <v>-3.52</v>
      </c>
      <c r="F93">
        <v>3.52</v>
      </c>
    </row>
    <row r="94" spans="1:6" ht="12.75">
      <c r="A94" s="2" t="s">
        <v>917</v>
      </c>
      <c r="B94" s="2" t="s">
        <v>108</v>
      </c>
      <c r="E94">
        <f>-(E31)</f>
        <v>-3</v>
      </c>
      <c r="F94">
        <v>3</v>
      </c>
    </row>
    <row r="95" spans="1:6" ht="12.75">
      <c r="A95" s="2" t="s">
        <v>956</v>
      </c>
      <c r="B95" s="2" t="s">
        <v>1050</v>
      </c>
      <c r="C95">
        <f>-(C32)</f>
        <v>-2.167832167832168</v>
      </c>
      <c r="F95">
        <v>2.167832167832168</v>
      </c>
    </row>
    <row r="96" spans="1:6" ht="12.75">
      <c r="A96" s="2" t="s">
        <v>5</v>
      </c>
      <c r="B96" s="2" t="s">
        <v>1042</v>
      </c>
      <c r="D96">
        <f>-(D33)</f>
        <v>-1.7824792232403848</v>
      </c>
      <c r="F96">
        <v>1.7824792232403848</v>
      </c>
    </row>
    <row r="97" spans="1:6" ht="12.75">
      <c r="A97" s="2" t="s">
        <v>917</v>
      </c>
      <c r="B97" s="2" t="s">
        <v>1041</v>
      </c>
      <c r="E97">
        <f>-(E34)</f>
        <v>-1.643750000000182</v>
      </c>
      <c r="F97">
        <v>1.643750000000182</v>
      </c>
    </row>
    <row r="98" spans="1:6" ht="12.75">
      <c r="A98" s="2" t="s">
        <v>956</v>
      </c>
      <c r="B98" s="2" t="s">
        <v>1047</v>
      </c>
      <c r="C98">
        <f>-(C35)</f>
        <v>-1.1828571428411774</v>
      </c>
      <c r="F98">
        <v>1.1828571428411774</v>
      </c>
    </row>
    <row r="99" spans="1:6" ht="12.75">
      <c r="A99" s="2" t="s">
        <v>917</v>
      </c>
      <c r="B99" s="2" t="s">
        <v>1042</v>
      </c>
      <c r="E99">
        <f>-(E36)</f>
        <v>-1.1256988297146746</v>
      </c>
      <c r="F99">
        <v>1.1256988297146746</v>
      </c>
    </row>
    <row r="100" spans="1:6" ht="12.75">
      <c r="A100" s="2" t="s">
        <v>5</v>
      </c>
      <c r="B100" s="2" t="s">
        <v>1043</v>
      </c>
      <c r="D100">
        <f>-(D37)</f>
        <v>-1</v>
      </c>
      <c r="F100">
        <v>1</v>
      </c>
    </row>
    <row r="101" spans="1:6" ht="12.75">
      <c r="A101" s="2" t="s">
        <v>5</v>
      </c>
      <c r="B101" s="2" t="s">
        <v>1048</v>
      </c>
      <c r="D101">
        <f>-(D38)</f>
        <v>-0.6666666666666666</v>
      </c>
      <c r="F101">
        <v>0.6666666666666666</v>
      </c>
    </row>
    <row r="102" spans="1:6" ht="12.75">
      <c r="A102" s="2" t="s">
        <v>5</v>
      </c>
      <c r="B102" s="2" t="s">
        <v>1047</v>
      </c>
      <c r="D102">
        <f>-(D39)</f>
        <v>-0.3885714285519151</v>
      </c>
      <c r="F102">
        <v>0.3885714285519151</v>
      </c>
    </row>
    <row r="103" spans="1:6" ht="12.75">
      <c r="A103" s="2" t="s">
        <v>5</v>
      </c>
      <c r="B103" s="2" t="s">
        <v>1046</v>
      </c>
      <c r="D103">
        <f>-(D40)</f>
        <v>-0.3258478931140682</v>
      </c>
      <c r="F103">
        <v>0.3258478931140682</v>
      </c>
    </row>
    <row r="104" spans="1:6" ht="12.75">
      <c r="A104" s="2" t="s">
        <v>956</v>
      </c>
      <c r="B104" s="2" t="s">
        <v>1051</v>
      </c>
      <c r="C104">
        <f>-(C41)</f>
        <v>-0.14216214714438788</v>
      </c>
      <c r="F104">
        <v>0.14216214714438788</v>
      </c>
    </row>
    <row r="105" spans="1:6" ht="12.75">
      <c r="A105" s="2" t="s">
        <v>5</v>
      </c>
      <c r="B105" s="2" t="s">
        <v>1041</v>
      </c>
      <c r="D105">
        <f>-(D42)</f>
        <v>-0.13124999999990905</v>
      </c>
      <c r="F105">
        <v>0.13124999999990905</v>
      </c>
    </row>
    <row r="106" spans="1:6" ht="12.75">
      <c r="A106" s="2" t="s">
        <v>956</v>
      </c>
      <c r="B106" s="2" t="s">
        <v>1052</v>
      </c>
      <c r="C106">
        <f>-(C43)</f>
        <v>-0.08995502845500596</v>
      </c>
      <c r="F106">
        <v>0.08995502845500596</v>
      </c>
    </row>
    <row r="107" spans="1:6" ht="12.75">
      <c r="A107" s="2" t="s">
        <v>5</v>
      </c>
      <c r="B107" s="2" t="s">
        <v>1041</v>
      </c>
      <c r="D107">
        <f>-(D44)</f>
        <v>-0.08750000000009095</v>
      </c>
      <c r="F107">
        <v>0.08750000000009095</v>
      </c>
    </row>
    <row r="108" spans="1:2" ht="12.75">
      <c r="A108" s="2" t="s">
        <v>917</v>
      </c>
      <c r="B108" s="2" t="s">
        <v>1043</v>
      </c>
    </row>
    <row r="109" spans="1:6" ht="12.75">
      <c r="A109" s="2" t="s">
        <v>956</v>
      </c>
      <c r="B109" s="2" t="s">
        <v>1053</v>
      </c>
      <c r="C109">
        <f>-(C46)</f>
        <v>1.1</v>
      </c>
      <c r="F109">
        <v>-1.1</v>
      </c>
    </row>
    <row r="110" spans="1:6" ht="12.75">
      <c r="A110" s="2" t="s">
        <v>917</v>
      </c>
      <c r="B110" s="2" t="s">
        <v>1044</v>
      </c>
      <c r="E110">
        <f>-(E47)</f>
        <v>1.5253871849374656</v>
      </c>
      <c r="F110">
        <v>-1.5253871849374656</v>
      </c>
    </row>
    <row r="111" spans="1:6" ht="12.75">
      <c r="A111" s="2" t="s">
        <v>5</v>
      </c>
      <c r="B111" s="2" t="s">
        <v>2</v>
      </c>
      <c r="D111">
        <f>-(D48)</f>
        <v>1.7857142857142858</v>
      </c>
      <c r="F111">
        <v>-1.7857142857142858</v>
      </c>
    </row>
    <row r="112" spans="1:6" ht="12.75">
      <c r="A112" s="2" t="s">
        <v>917</v>
      </c>
      <c r="B112" s="2" t="s">
        <v>1045</v>
      </c>
      <c r="E112">
        <f>-(E49)</f>
        <v>5.74209201799628</v>
      </c>
      <c r="F112">
        <v>-5.74209201799628</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107"/>
  <sheetViews>
    <sheetView workbookViewId="0" topLeftCell="A1">
      <pane xSplit="1" ySplit="1" topLeftCell="B47" activePane="bottomRight" state="frozen"/>
      <selection pane="topLeft" activeCell="A1" sqref="A1"/>
      <selection pane="topRight" activeCell="B1" sqref="B1"/>
      <selection pane="bottomLeft" activeCell="A2" sqref="A2"/>
      <selection pane="bottomRight" activeCell="A51" sqref="A51:A52"/>
    </sheetView>
  </sheetViews>
  <sheetFormatPr defaultColWidth="9.140625" defaultRowHeight="12.75"/>
  <cols>
    <col min="1" max="1" width="17.28125" style="2" customWidth="1"/>
    <col min="2" max="2" width="10.00390625" style="2" customWidth="1"/>
    <col min="3" max="18" width="8.8515625" style="2" customWidth="1"/>
    <col min="19" max="19" width="55.421875" style="2" customWidth="1"/>
    <col min="20" max="16384" width="8.8515625" style="2" customWidth="1"/>
  </cols>
  <sheetData>
    <row r="1" spans="1:19" ht="48">
      <c r="A1" s="177" t="s">
        <v>0</v>
      </c>
      <c r="B1" s="401" t="s">
        <v>951</v>
      </c>
      <c r="C1" s="177">
        <v>1977</v>
      </c>
      <c r="D1" s="177">
        <v>1980</v>
      </c>
      <c r="E1" s="177">
        <v>1988</v>
      </c>
      <c r="F1" s="177">
        <v>1989</v>
      </c>
      <c r="G1" s="177">
        <v>1990</v>
      </c>
      <c r="H1" s="177">
        <v>1991</v>
      </c>
      <c r="I1" s="177">
        <v>1992</v>
      </c>
      <c r="J1" s="177">
        <v>1993</v>
      </c>
      <c r="K1" s="177">
        <v>1994</v>
      </c>
      <c r="L1" s="177">
        <v>1995</v>
      </c>
      <c r="M1" s="177">
        <v>1996</v>
      </c>
      <c r="N1" s="177">
        <v>1997</v>
      </c>
      <c r="O1" s="177">
        <v>1998</v>
      </c>
      <c r="P1" s="177">
        <v>1999</v>
      </c>
      <c r="Q1" s="177">
        <v>2000</v>
      </c>
      <c r="R1" s="177">
        <v>2001</v>
      </c>
      <c r="S1" s="177" t="s">
        <v>11</v>
      </c>
    </row>
    <row r="2" spans="1:19" ht="12">
      <c r="A2" s="2" t="s">
        <v>2</v>
      </c>
      <c r="B2" s="183">
        <v>49000</v>
      </c>
      <c r="L2" s="2">
        <f>Albania!B8</f>
        <v>3000</v>
      </c>
      <c r="M2" s="2">
        <f>Albania!C8</f>
        <v>3000</v>
      </c>
      <c r="N2" s="2">
        <f>Albania!D8</f>
        <v>3000</v>
      </c>
      <c r="O2" s="2">
        <f>Albania!E8</f>
        <v>3000</v>
      </c>
      <c r="P2" s="2">
        <f>Albania!F8</f>
        <v>3000</v>
      </c>
      <c r="Q2" s="2">
        <f>Albania!G8</f>
        <v>3000</v>
      </c>
      <c r="R2" s="2">
        <f>Albania!H8</f>
        <v>3000</v>
      </c>
      <c r="S2" s="2" t="s">
        <v>12</v>
      </c>
    </row>
    <row r="3" spans="1:19" ht="12">
      <c r="A3" s="2" t="s">
        <v>108</v>
      </c>
      <c r="B3" s="69">
        <v>100000</v>
      </c>
      <c r="S3" s="2" t="s">
        <v>917</v>
      </c>
    </row>
    <row r="4" spans="1:19" ht="12">
      <c r="A4" s="2" t="s">
        <v>108</v>
      </c>
      <c r="B4" s="69">
        <v>100000</v>
      </c>
      <c r="L4" s="2">
        <v>2800</v>
      </c>
      <c r="O4" s="2">
        <v>4915</v>
      </c>
      <c r="S4" s="2" t="s">
        <v>109</v>
      </c>
    </row>
    <row r="5" spans="1:19" ht="12">
      <c r="A5" s="2" t="s">
        <v>172</v>
      </c>
      <c r="B5" s="69">
        <v>2200</v>
      </c>
      <c r="G5" s="2">
        <v>2200</v>
      </c>
      <c r="Q5" s="2">
        <v>1500</v>
      </c>
      <c r="S5" s="2" t="s">
        <v>173</v>
      </c>
    </row>
    <row r="6" spans="1:19" ht="12">
      <c r="A6" s="2" t="s">
        <v>910</v>
      </c>
      <c r="B6" s="69">
        <v>1922.4</v>
      </c>
      <c r="S6" s="2" t="s">
        <v>917</v>
      </c>
    </row>
    <row r="7" spans="1:19" ht="12">
      <c r="A7" s="2" t="s">
        <v>910</v>
      </c>
      <c r="B7" s="69">
        <v>1922.4</v>
      </c>
      <c r="S7" s="2" t="s">
        <v>417</v>
      </c>
    </row>
    <row r="8" spans="1:19" ht="12">
      <c r="A8" s="2" t="s">
        <v>910</v>
      </c>
      <c r="B8" s="69">
        <v>1922.4</v>
      </c>
      <c r="S8" s="2" t="s">
        <v>916</v>
      </c>
    </row>
    <row r="9" spans="1:19" ht="12">
      <c r="A9" s="2" t="s">
        <v>910</v>
      </c>
      <c r="B9" s="69">
        <v>1922.4</v>
      </c>
      <c r="S9" s="2" t="s">
        <v>5</v>
      </c>
    </row>
    <row r="10" spans="1:19" ht="12">
      <c r="A10" s="2" t="s">
        <v>918</v>
      </c>
      <c r="B10" s="69">
        <v>76000</v>
      </c>
      <c r="D10" s="2">
        <v>22600</v>
      </c>
      <c r="M10" s="2">
        <v>22600</v>
      </c>
      <c r="S10" s="2" t="s">
        <v>919</v>
      </c>
    </row>
    <row r="11" spans="1:19" ht="12">
      <c r="A11" s="2" t="s">
        <v>918</v>
      </c>
      <c r="B11" s="69">
        <v>76000</v>
      </c>
      <c r="D11" s="2">
        <v>22600</v>
      </c>
      <c r="M11" s="2">
        <v>22600</v>
      </c>
      <c r="S11" s="2" t="s">
        <v>920</v>
      </c>
    </row>
    <row r="12" spans="1:19" ht="12">
      <c r="A12" s="2" t="s">
        <v>918</v>
      </c>
      <c r="B12" s="69">
        <v>76000</v>
      </c>
      <c r="D12" s="2">
        <v>22600</v>
      </c>
      <c r="M12" s="2">
        <v>22600</v>
      </c>
      <c r="S12" s="2" t="s">
        <v>916</v>
      </c>
    </row>
    <row r="13" spans="1:19" ht="12">
      <c r="A13" s="2" t="s">
        <v>918</v>
      </c>
      <c r="B13" s="69">
        <v>76000</v>
      </c>
      <c r="D13" s="2">
        <v>22600</v>
      </c>
      <c r="M13" s="2">
        <v>22600</v>
      </c>
      <c r="S13" s="2" t="s">
        <v>5</v>
      </c>
    </row>
    <row r="14" spans="1:19" ht="12">
      <c r="A14" s="2" t="s">
        <v>929</v>
      </c>
      <c r="B14" s="69">
        <v>240000</v>
      </c>
      <c r="L14" s="2">
        <v>30000</v>
      </c>
      <c r="Q14" s="2">
        <v>30000</v>
      </c>
      <c r="S14" s="2" t="s">
        <v>917</v>
      </c>
    </row>
    <row r="15" spans="1:19" ht="12">
      <c r="A15" s="2" t="s">
        <v>921</v>
      </c>
      <c r="B15" s="69">
        <v>28000</v>
      </c>
      <c r="S15" s="2" t="s">
        <v>922</v>
      </c>
    </row>
    <row r="16" spans="1:19" ht="12">
      <c r="A16" s="2" t="s">
        <v>946</v>
      </c>
      <c r="B16" s="2">
        <v>70000</v>
      </c>
      <c r="S16" s="2" t="s">
        <v>947</v>
      </c>
    </row>
    <row r="17" spans="1:19" ht="12">
      <c r="A17" s="2" t="s">
        <v>946</v>
      </c>
      <c r="B17" s="2">
        <v>70000</v>
      </c>
      <c r="G17" s="2">
        <f>'E&amp;W'!D27</f>
        <v>30000.5</v>
      </c>
      <c r="L17" s="2">
        <f>'E&amp;W'!E27</f>
        <v>37555.3</v>
      </c>
      <c r="Q17" s="2">
        <f>'E&amp;W'!F27</f>
        <v>37372.7</v>
      </c>
      <c r="S17" s="2" t="s">
        <v>917</v>
      </c>
    </row>
    <row r="18" spans="1:19" ht="12">
      <c r="A18" s="2" t="s">
        <v>946</v>
      </c>
      <c r="B18" s="2">
        <v>70000</v>
      </c>
      <c r="G18" s="344">
        <f>'E&amp;W'!E12</f>
        <v>34158.6</v>
      </c>
      <c r="L18" s="344">
        <f>'E&amp;W'!F12</f>
        <v>40493.7</v>
      </c>
      <c r="P18" s="344">
        <f>'E&amp;W'!H12</f>
        <v>40588.3</v>
      </c>
      <c r="Q18" s="344">
        <f>'E&amp;W'!H12</f>
        <v>40588.3</v>
      </c>
      <c r="S18" s="2" t="s">
        <v>934</v>
      </c>
    </row>
    <row r="19" spans="1:19" ht="12">
      <c r="A19" s="2" t="s">
        <v>946</v>
      </c>
      <c r="B19" s="2">
        <v>70000</v>
      </c>
      <c r="L19" s="344">
        <f>'E&amp;W'!D57</f>
        <v>39773.1</v>
      </c>
      <c r="Q19" s="344">
        <f>'E&amp;W'!E57</f>
        <v>40571.46</v>
      </c>
      <c r="S19" s="2" t="s">
        <v>926</v>
      </c>
    </row>
    <row r="20" spans="1:19" ht="12">
      <c r="A20" s="2" t="s">
        <v>946</v>
      </c>
      <c r="B20" s="2">
        <v>70000</v>
      </c>
      <c r="G20" s="344">
        <f>'E&amp;W'!C43</f>
        <v>22984.6</v>
      </c>
      <c r="L20" s="344">
        <f>'E&amp;W'!D43</f>
        <v>34820.9</v>
      </c>
      <c r="Q20" s="344">
        <f>'E&amp;W'!E43</f>
        <v>40518.86</v>
      </c>
      <c r="S20" s="2" t="s">
        <v>927</v>
      </c>
    </row>
    <row r="21" spans="1:19" ht="12">
      <c r="A21" s="2" t="s">
        <v>923</v>
      </c>
      <c r="B21" s="69">
        <v>11380</v>
      </c>
      <c r="S21" s="2" t="s">
        <v>924</v>
      </c>
    </row>
    <row r="22" spans="1:19" ht="12">
      <c r="A22" s="2" t="s">
        <v>923</v>
      </c>
      <c r="B22" s="69">
        <v>11380</v>
      </c>
      <c r="S22" s="2" t="s">
        <v>12</v>
      </c>
    </row>
    <row r="23" spans="1:19" ht="12">
      <c r="A23" s="2" t="s">
        <v>923</v>
      </c>
      <c r="B23" s="69">
        <v>11380</v>
      </c>
      <c r="S23" s="2" t="s">
        <v>926</v>
      </c>
    </row>
    <row r="24" spans="1:19" ht="12">
      <c r="A24" s="2" t="s">
        <v>923</v>
      </c>
      <c r="B24" s="69">
        <v>11380</v>
      </c>
      <c r="S24" s="2" t="s">
        <v>925</v>
      </c>
    </row>
    <row r="25" spans="1:19" ht="12">
      <c r="A25" s="2" t="s">
        <v>923</v>
      </c>
      <c r="B25" s="69">
        <v>11380</v>
      </c>
      <c r="S25" s="2" t="s">
        <v>927</v>
      </c>
    </row>
    <row r="26" spans="1:19" ht="12">
      <c r="A26" s="2" t="s">
        <v>944</v>
      </c>
      <c r="B26" s="69">
        <v>140000</v>
      </c>
      <c r="S26" s="2" t="s">
        <v>173</v>
      </c>
    </row>
    <row r="27" spans="1:19" ht="12">
      <c r="A27" s="2" t="s">
        <v>928</v>
      </c>
      <c r="B27" s="69">
        <v>20000</v>
      </c>
      <c r="G27" s="2">
        <v>12000</v>
      </c>
      <c r="N27" s="2">
        <v>19310</v>
      </c>
      <c r="S27" s="2" t="s">
        <v>173</v>
      </c>
    </row>
    <row r="28" spans="1:19" ht="12">
      <c r="A28" s="2" t="s">
        <v>930</v>
      </c>
      <c r="P28" s="2">
        <v>4080</v>
      </c>
      <c r="S28" s="2" t="s">
        <v>417</v>
      </c>
    </row>
    <row r="29" spans="1:19" ht="12">
      <c r="A29" s="2" t="s">
        <v>930</v>
      </c>
      <c r="P29" s="2">
        <v>4080</v>
      </c>
      <c r="S29" s="2" t="s">
        <v>931</v>
      </c>
    </row>
    <row r="30" spans="1:19" ht="12">
      <c r="A30" s="2" t="s">
        <v>930</v>
      </c>
      <c r="P30" s="2">
        <v>4080</v>
      </c>
      <c r="S30" s="2" t="s">
        <v>916</v>
      </c>
    </row>
    <row r="31" spans="1:19" ht="12">
      <c r="A31" s="2" t="s">
        <v>932</v>
      </c>
      <c r="B31" s="69">
        <v>136000</v>
      </c>
      <c r="S31" s="2" t="s">
        <v>173</v>
      </c>
    </row>
    <row r="32" spans="1:19" ht="12">
      <c r="A32" s="2" t="s">
        <v>933</v>
      </c>
      <c r="B32" s="69">
        <v>37000</v>
      </c>
      <c r="L32" s="2">
        <v>3200</v>
      </c>
      <c r="P32" s="2">
        <v>3200</v>
      </c>
      <c r="Q32" s="2">
        <v>3200</v>
      </c>
      <c r="S32" s="2" t="s">
        <v>917</v>
      </c>
    </row>
    <row r="33" spans="1:19" ht="12">
      <c r="A33" s="2" t="s">
        <v>933</v>
      </c>
      <c r="B33" s="69">
        <v>37000</v>
      </c>
      <c r="L33" s="2">
        <v>3200</v>
      </c>
      <c r="P33" s="2">
        <v>3200</v>
      </c>
      <c r="Q33" s="2">
        <v>3200</v>
      </c>
      <c r="S33" s="2" t="s">
        <v>934</v>
      </c>
    </row>
    <row r="34" spans="1:19" ht="12">
      <c r="A34" s="2" t="s">
        <v>935</v>
      </c>
      <c r="B34" s="69">
        <v>1330</v>
      </c>
      <c r="S34" s="2" t="s">
        <v>934</v>
      </c>
    </row>
    <row r="35" spans="1:19" ht="12">
      <c r="A35" s="2" t="s">
        <v>950</v>
      </c>
      <c r="B35" s="2">
        <v>14945</v>
      </c>
      <c r="O35" s="2">
        <v>2353</v>
      </c>
      <c r="P35" s="2">
        <v>2353</v>
      </c>
      <c r="Q35" s="2">
        <v>2353</v>
      </c>
      <c r="S35" s="2" t="s">
        <v>934</v>
      </c>
    </row>
    <row r="36" spans="1:19" ht="12">
      <c r="A36" s="2" t="s">
        <v>936</v>
      </c>
      <c r="B36" s="69">
        <v>33456</v>
      </c>
      <c r="F36" s="2">
        <f>POL!B10</f>
        <v>13963</v>
      </c>
      <c r="G36" s="2">
        <f>POL!C10</f>
        <v>8621</v>
      </c>
      <c r="H36" s="2">
        <f>POL!D10</f>
        <v>9122</v>
      </c>
      <c r="I36" s="2">
        <f>POL!E10</f>
        <v>7006</v>
      </c>
      <c r="J36" s="2">
        <f>POL!F10</f>
        <v>6193</v>
      </c>
      <c r="K36" s="2">
        <f>POL!G10</f>
        <v>6193</v>
      </c>
      <c r="L36" s="2">
        <f>POL!H10</f>
        <v>6188</v>
      </c>
      <c r="M36" s="2">
        <f>POL!I10</f>
        <v>6188</v>
      </c>
      <c r="N36" s="2">
        <f>POL!J10</f>
        <v>6188</v>
      </c>
      <c r="O36" s="2">
        <f>POL!K10</f>
        <v>6175.3</v>
      </c>
      <c r="P36" s="2">
        <f>POL!L10</f>
        <v>6175.3</v>
      </c>
      <c r="Q36" s="2">
        <f>POL!M10</f>
        <v>6175.3</v>
      </c>
      <c r="S36" s="2" t="s">
        <v>173</v>
      </c>
    </row>
    <row r="37" spans="1:19" ht="12">
      <c r="A37" s="2" t="s">
        <v>936</v>
      </c>
      <c r="B37" s="69">
        <v>33456</v>
      </c>
      <c r="F37" s="2">
        <v>13963</v>
      </c>
      <c r="G37" s="2">
        <v>8621</v>
      </c>
      <c r="H37" s="2">
        <v>9122</v>
      </c>
      <c r="I37" s="2">
        <v>7006</v>
      </c>
      <c r="J37" s="2">
        <v>6193</v>
      </c>
      <c r="K37" s="2">
        <v>6193</v>
      </c>
      <c r="L37" s="2">
        <v>6188</v>
      </c>
      <c r="M37" s="2">
        <v>6188</v>
      </c>
      <c r="N37" s="2">
        <v>6188</v>
      </c>
      <c r="O37" s="2">
        <v>6175.3</v>
      </c>
      <c r="P37" s="2">
        <v>6175.3</v>
      </c>
      <c r="Q37" s="2">
        <v>6175.3</v>
      </c>
      <c r="S37" s="2" t="s">
        <v>417</v>
      </c>
    </row>
    <row r="38" spans="1:19" ht="12">
      <c r="A38" s="2" t="s">
        <v>936</v>
      </c>
      <c r="B38" s="69">
        <v>33456</v>
      </c>
      <c r="F38" s="2">
        <v>13963</v>
      </c>
      <c r="G38" s="2">
        <v>8621</v>
      </c>
      <c r="H38" s="2">
        <v>9122</v>
      </c>
      <c r="I38" s="2">
        <v>7006</v>
      </c>
      <c r="J38" s="2">
        <v>6193</v>
      </c>
      <c r="K38" s="2">
        <v>6193</v>
      </c>
      <c r="L38" s="2">
        <v>6188</v>
      </c>
      <c r="M38" s="2">
        <v>6188</v>
      </c>
      <c r="N38" s="2">
        <v>6188</v>
      </c>
      <c r="O38" s="2">
        <v>6175.3</v>
      </c>
      <c r="P38" s="2">
        <v>6175.3</v>
      </c>
      <c r="Q38" s="2">
        <v>6175.3</v>
      </c>
      <c r="S38" s="2" t="s">
        <v>937</v>
      </c>
    </row>
    <row r="39" spans="1:19" ht="12">
      <c r="A39" s="2" t="s">
        <v>936</v>
      </c>
      <c r="B39" s="69">
        <v>33456</v>
      </c>
      <c r="F39" s="2">
        <v>13963</v>
      </c>
      <c r="G39" s="2">
        <v>8621</v>
      </c>
      <c r="H39" s="2">
        <v>9122</v>
      </c>
      <c r="I39" s="2">
        <v>7006</v>
      </c>
      <c r="J39" s="2">
        <v>6193</v>
      </c>
      <c r="K39" s="2">
        <v>6193</v>
      </c>
      <c r="L39" s="2">
        <v>6188</v>
      </c>
      <c r="M39" s="2">
        <v>6188</v>
      </c>
      <c r="N39" s="2">
        <v>6188</v>
      </c>
      <c r="O39" s="2">
        <v>6175.3</v>
      </c>
      <c r="P39" s="2">
        <v>6175.3</v>
      </c>
      <c r="Q39" s="2">
        <v>6175.3</v>
      </c>
      <c r="S39" s="2" t="s">
        <v>5</v>
      </c>
    </row>
    <row r="40" spans="1:19" ht="12">
      <c r="A40" s="2" t="s">
        <v>938</v>
      </c>
      <c r="B40" s="69">
        <v>77922</v>
      </c>
      <c r="F40" s="2">
        <f>RO!B10</f>
        <v>20000</v>
      </c>
      <c r="G40" s="2">
        <f>RO!C10</f>
        <v>20000</v>
      </c>
      <c r="H40" s="2">
        <f>RO!D10</f>
        <v>20000</v>
      </c>
      <c r="I40" s="2">
        <f>RO!E10</f>
        <v>17790</v>
      </c>
      <c r="J40" s="2">
        <f>RO!F10</f>
        <v>20442</v>
      </c>
      <c r="K40" s="2">
        <f>RO!G10</f>
        <v>22040</v>
      </c>
      <c r="L40" s="2">
        <f>RO!H10</f>
        <v>20664</v>
      </c>
      <c r="M40" s="2">
        <f>RO!I10</f>
        <v>20862</v>
      </c>
      <c r="N40" s="2">
        <f>RO!J10</f>
        <v>21726</v>
      </c>
      <c r="O40" s="2">
        <f>RO!K10</f>
        <v>21934</v>
      </c>
      <c r="P40" s="2">
        <f>RO!L10</f>
        <v>22106</v>
      </c>
      <c r="Q40" s="2">
        <f>RO!M10</f>
        <v>22012</v>
      </c>
      <c r="S40" s="2" t="s">
        <v>173</v>
      </c>
    </row>
    <row r="41" spans="1:19" ht="12">
      <c r="A41" s="2" t="s">
        <v>948</v>
      </c>
      <c r="B41" s="2">
        <v>100000</v>
      </c>
      <c r="M41" s="2">
        <f>SC!B11</f>
        <v>50254</v>
      </c>
      <c r="N41" s="2">
        <f>SC!C11</f>
        <v>50254</v>
      </c>
      <c r="O41" s="2">
        <f>SC!D11</f>
        <v>50254</v>
      </c>
      <c r="P41" s="2">
        <f>SC!E11</f>
        <v>50254</v>
      </c>
      <c r="Q41" s="2">
        <f>SC!F11</f>
        <v>50254</v>
      </c>
      <c r="S41" s="2" t="s">
        <v>949</v>
      </c>
    </row>
    <row r="42" spans="1:19" ht="12.75" thickBot="1">
      <c r="A42" s="2" t="s">
        <v>945</v>
      </c>
      <c r="B42" s="400">
        <v>100000</v>
      </c>
      <c r="L42" s="2">
        <v>18758</v>
      </c>
      <c r="Q42" s="2">
        <v>18700</v>
      </c>
      <c r="S42" s="2" t="s">
        <v>926</v>
      </c>
    </row>
    <row r="43" spans="1:19" ht="12.75" thickBot="1">
      <c r="A43" s="2" t="s">
        <v>945</v>
      </c>
      <c r="B43" s="400">
        <v>100000</v>
      </c>
      <c r="L43" s="2">
        <v>18758</v>
      </c>
      <c r="Q43" s="2">
        <v>18700</v>
      </c>
      <c r="S43" s="2" t="s">
        <v>916</v>
      </c>
    </row>
    <row r="44" spans="1:19" ht="12.75" thickBot="1">
      <c r="A44" s="2" t="s">
        <v>945</v>
      </c>
      <c r="B44" s="400">
        <v>100000</v>
      </c>
      <c r="L44" s="2">
        <v>18758</v>
      </c>
      <c r="Q44" s="2">
        <v>18700</v>
      </c>
      <c r="S44" s="2" t="s">
        <v>927</v>
      </c>
    </row>
    <row r="45" spans="1:19" ht="12">
      <c r="A45" s="2" t="s">
        <v>943</v>
      </c>
      <c r="B45" s="69">
        <v>26717</v>
      </c>
      <c r="S45" s="2" t="s">
        <v>173</v>
      </c>
    </row>
    <row r="46" spans="1:19" ht="12">
      <c r="A46" s="2" t="s">
        <v>939</v>
      </c>
      <c r="B46" s="69">
        <v>24777</v>
      </c>
      <c r="Q46" s="2">
        <v>3344.55</v>
      </c>
      <c r="S46" s="2" t="s">
        <v>917</v>
      </c>
    </row>
    <row r="47" spans="1:19" ht="12">
      <c r="A47" s="2" t="s">
        <v>939</v>
      </c>
      <c r="B47" s="69">
        <v>24777</v>
      </c>
      <c r="Q47" s="2">
        <v>3344.55</v>
      </c>
      <c r="S47" s="2" t="s">
        <v>417</v>
      </c>
    </row>
    <row r="48" spans="1:19" ht="12">
      <c r="A48" s="2" t="s">
        <v>939</v>
      </c>
      <c r="B48" s="69">
        <v>24777</v>
      </c>
      <c r="Q48" s="2">
        <v>3344.55</v>
      </c>
      <c r="S48" s="2" t="s">
        <v>931</v>
      </c>
    </row>
    <row r="49" spans="1:19" ht="12">
      <c r="A49" s="2" t="s">
        <v>939</v>
      </c>
      <c r="B49" s="69">
        <v>24777</v>
      </c>
      <c r="Q49" s="2">
        <v>3344.55</v>
      </c>
      <c r="S49" s="2" t="s">
        <v>916</v>
      </c>
    </row>
    <row r="50" spans="1:19" ht="12">
      <c r="A50" s="2" t="s">
        <v>939</v>
      </c>
      <c r="B50" s="69">
        <v>24777</v>
      </c>
      <c r="Q50" s="2">
        <v>3344.55</v>
      </c>
      <c r="S50" s="2" t="s">
        <v>5</v>
      </c>
    </row>
    <row r="51" spans="1:14" ht="12.75">
      <c r="A51" s="2" t="s">
        <v>1006</v>
      </c>
      <c r="B51">
        <v>33700</v>
      </c>
      <c r="K51" s="2">
        <f>EIRE!D10</f>
        <v>13197.5</v>
      </c>
      <c r="N51" s="2">
        <f>EIRE!E10</f>
        <v>13100</v>
      </c>
    </row>
    <row r="52" spans="1:16" ht="12.75">
      <c r="A52" s="2" t="s">
        <v>1008</v>
      </c>
      <c r="B52">
        <v>270000</v>
      </c>
      <c r="G52">
        <v>37800</v>
      </c>
      <c r="H52">
        <v>37800</v>
      </c>
      <c r="I52">
        <v>37800</v>
      </c>
      <c r="J52">
        <v>37800</v>
      </c>
      <c r="K52">
        <v>37800</v>
      </c>
      <c r="L52">
        <v>37800</v>
      </c>
      <c r="M52">
        <v>37800</v>
      </c>
      <c r="N52">
        <v>37800</v>
      </c>
      <c r="O52">
        <v>37800</v>
      </c>
      <c r="P52">
        <v>37800</v>
      </c>
    </row>
    <row r="53" spans="2:8" ht="12.75">
      <c r="B53"/>
      <c r="H53"/>
    </row>
    <row r="54" spans="1:19" ht="12">
      <c r="A54" s="402" t="s">
        <v>952</v>
      </c>
      <c r="B54" s="401"/>
      <c r="S54" s="177"/>
    </row>
    <row r="55" spans="1:19" ht="48">
      <c r="A55" s="177" t="s">
        <v>0</v>
      </c>
      <c r="B55" s="401" t="s">
        <v>951</v>
      </c>
      <c r="C55" s="177">
        <v>1977</v>
      </c>
      <c r="D55" s="177">
        <v>1980</v>
      </c>
      <c r="E55" s="177">
        <v>1988</v>
      </c>
      <c r="F55" s="177">
        <v>1989</v>
      </c>
      <c r="G55" s="177">
        <v>1990</v>
      </c>
      <c r="H55" s="177">
        <v>1991</v>
      </c>
      <c r="I55" s="177">
        <v>1992</v>
      </c>
      <c r="J55" s="177">
        <v>1993</v>
      </c>
      <c r="K55" s="177">
        <v>1994</v>
      </c>
      <c r="L55" s="177">
        <v>1995</v>
      </c>
      <c r="M55" s="177">
        <v>1996</v>
      </c>
      <c r="N55" s="177">
        <v>1997</v>
      </c>
      <c r="O55" s="177">
        <v>1998</v>
      </c>
      <c r="P55" s="177">
        <v>1999</v>
      </c>
      <c r="Q55" s="177">
        <v>2000</v>
      </c>
      <c r="R55" s="177">
        <v>2001</v>
      </c>
      <c r="S55" s="177" t="s">
        <v>11</v>
      </c>
    </row>
    <row r="56" spans="1:19" ht="12">
      <c r="A56" s="2" t="s">
        <v>2</v>
      </c>
      <c r="B56" s="183">
        <v>49000</v>
      </c>
      <c r="L56" s="344">
        <f>100/$B56*L2</f>
        <v>6.122448979591837</v>
      </c>
      <c r="M56" s="344">
        <f aca="true" t="shared" si="0" ref="M56:R56">100/$B56*M2</f>
        <v>6.122448979591837</v>
      </c>
      <c r="N56" s="344">
        <f t="shared" si="0"/>
        <v>6.122448979591837</v>
      </c>
      <c r="O56" s="344">
        <f t="shared" si="0"/>
        <v>6.122448979591837</v>
      </c>
      <c r="P56" s="344">
        <f t="shared" si="0"/>
        <v>6.122448979591837</v>
      </c>
      <c r="Q56" s="344">
        <f t="shared" si="0"/>
        <v>6.122448979591837</v>
      </c>
      <c r="R56" s="344">
        <f t="shared" si="0"/>
        <v>6.122448979591837</v>
      </c>
      <c r="S56" s="2" t="s">
        <v>12</v>
      </c>
    </row>
    <row r="57" spans="1:19" ht="12">
      <c r="A57" s="2" t="s">
        <v>108</v>
      </c>
      <c r="B57" s="69">
        <v>100000</v>
      </c>
      <c r="S57" s="2" t="s">
        <v>917</v>
      </c>
    </row>
    <row r="58" spans="1:19" ht="12">
      <c r="A58" s="2" t="s">
        <v>108</v>
      </c>
      <c r="B58" s="69">
        <v>100000</v>
      </c>
      <c r="L58" s="344">
        <f>100/$B58*L4</f>
        <v>2.8000000000000003</v>
      </c>
      <c r="M58" s="344"/>
      <c r="N58" s="344"/>
      <c r="O58" s="344">
        <f>100/$B58*O4</f>
        <v>4.915</v>
      </c>
      <c r="S58" s="2" t="s">
        <v>109</v>
      </c>
    </row>
    <row r="59" spans="1:19" ht="12">
      <c r="A59" s="2" t="s">
        <v>172</v>
      </c>
      <c r="B59" s="69">
        <v>2200</v>
      </c>
      <c r="G59" s="344">
        <f>100/$B59*G5</f>
        <v>100</v>
      </c>
      <c r="Q59" s="344">
        <f>100/$B59*Q5</f>
        <v>68.18181818181819</v>
      </c>
      <c r="S59" s="2" t="s">
        <v>173</v>
      </c>
    </row>
    <row r="60" spans="1:19" ht="12">
      <c r="A60" s="2" t="s">
        <v>910</v>
      </c>
      <c r="B60" s="69">
        <v>1922.4</v>
      </c>
      <c r="S60" s="2" t="s">
        <v>917</v>
      </c>
    </row>
    <row r="61" spans="1:19" ht="12">
      <c r="A61" s="2" t="s">
        <v>910</v>
      </c>
      <c r="B61" s="69">
        <v>1922.4</v>
      </c>
      <c r="S61" s="2" t="s">
        <v>417</v>
      </c>
    </row>
    <row r="62" spans="1:19" ht="12">
      <c r="A62" s="2" t="s">
        <v>910</v>
      </c>
      <c r="B62" s="69">
        <v>1922.4</v>
      </c>
      <c r="S62" s="2" t="s">
        <v>916</v>
      </c>
    </row>
    <row r="63" spans="1:19" ht="12">
      <c r="A63" s="2" t="s">
        <v>910</v>
      </c>
      <c r="B63" s="69">
        <v>1922.4</v>
      </c>
      <c r="S63" s="2" t="s">
        <v>5</v>
      </c>
    </row>
    <row r="64" spans="1:19" ht="12">
      <c r="A64" s="2" t="s">
        <v>918</v>
      </c>
      <c r="B64" s="69">
        <v>76000</v>
      </c>
      <c r="D64" s="344">
        <f>100/$B64*D10</f>
        <v>29.736842105263158</v>
      </c>
      <c r="M64" s="344">
        <f>100/$B64*M10</f>
        <v>29.736842105263158</v>
      </c>
      <c r="S64" s="2" t="s">
        <v>919</v>
      </c>
    </row>
    <row r="65" spans="1:19" ht="12">
      <c r="A65" s="2" t="s">
        <v>918</v>
      </c>
      <c r="B65" s="69">
        <v>76000</v>
      </c>
      <c r="D65" s="344">
        <f>100/$B65*D11</f>
        <v>29.736842105263158</v>
      </c>
      <c r="M65" s="344">
        <f>100/$B65*M11</f>
        <v>29.736842105263158</v>
      </c>
      <c r="S65" s="2" t="s">
        <v>920</v>
      </c>
    </row>
    <row r="66" spans="1:19" ht="12">
      <c r="A66" s="2" t="s">
        <v>918</v>
      </c>
      <c r="B66" s="69">
        <v>76000</v>
      </c>
      <c r="D66" s="344">
        <f>100/$B66*D12</f>
        <v>29.736842105263158</v>
      </c>
      <c r="M66" s="344">
        <f>100/$B66*M12</f>
        <v>29.736842105263158</v>
      </c>
      <c r="S66" s="2" t="s">
        <v>916</v>
      </c>
    </row>
    <row r="67" spans="1:19" ht="12">
      <c r="A67" s="2" t="s">
        <v>918</v>
      </c>
      <c r="B67" s="69">
        <v>76000</v>
      </c>
      <c r="D67" s="344">
        <f>100/$B67*D13</f>
        <v>29.736842105263158</v>
      </c>
      <c r="M67" s="344">
        <f>100/$B67*M13</f>
        <v>29.736842105263158</v>
      </c>
      <c r="S67" s="2" t="s">
        <v>5</v>
      </c>
    </row>
    <row r="68" spans="1:19" ht="12">
      <c r="A68" s="2" t="s">
        <v>929</v>
      </c>
      <c r="B68" s="69">
        <v>240000</v>
      </c>
      <c r="L68" s="344">
        <f>100/$B68*L14</f>
        <v>12.5</v>
      </c>
      <c r="Q68" s="344">
        <f>100/$B68*Q14</f>
        <v>12.5</v>
      </c>
      <c r="S68" s="2" t="s">
        <v>917</v>
      </c>
    </row>
    <row r="69" spans="1:19" ht="12">
      <c r="A69" s="2" t="s">
        <v>921</v>
      </c>
      <c r="B69" s="69">
        <v>28000</v>
      </c>
      <c r="S69" s="2" t="s">
        <v>922</v>
      </c>
    </row>
    <row r="70" spans="1:19" ht="12">
      <c r="A70" s="2" t="s">
        <v>946</v>
      </c>
      <c r="B70" s="2">
        <v>70000</v>
      </c>
      <c r="S70" s="2" t="s">
        <v>947</v>
      </c>
    </row>
    <row r="71" spans="1:19" ht="12">
      <c r="A71" s="2" t="s">
        <v>946</v>
      </c>
      <c r="B71" s="2">
        <v>70000</v>
      </c>
      <c r="G71" s="344">
        <f>100/$B71*G17</f>
        <v>42.85785714285714</v>
      </c>
      <c r="L71" s="344">
        <f>100/$B71*L17</f>
        <v>53.65042857142858</v>
      </c>
      <c r="Q71" s="344">
        <f>100/$B71*Q17</f>
        <v>53.38957142857142</v>
      </c>
      <c r="S71" s="2" t="s">
        <v>917</v>
      </c>
    </row>
    <row r="72" spans="1:19" ht="12">
      <c r="A72" s="2" t="s">
        <v>946</v>
      </c>
      <c r="B72" s="2">
        <v>70000</v>
      </c>
      <c r="G72" s="344">
        <f>100/$B72*G18</f>
        <v>48.797999999999995</v>
      </c>
      <c r="L72" s="344">
        <f>100/$B72*L18</f>
        <v>57.848142857142854</v>
      </c>
      <c r="P72" s="344">
        <f>100/$B72*P18</f>
        <v>57.98328571428572</v>
      </c>
      <c r="Q72" s="344">
        <f>100/$B72*Q18</f>
        <v>57.98328571428572</v>
      </c>
      <c r="S72" s="2" t="s">
        <v>934</v>
      </c>
    </row>
    <row r="73" spans="1:19" ht="12">
      <c r="A73" s="2" t="s">
        <v>946</v>
      </c>
      <c r="B73" s="2">
        <v>70000</v>
      </c>
      <c r="G73" s="344"/>
      <c r="L73" s="344">
        <f>100/$B73*L19</f>
        <v>56.818714285714286</v>
      </c>
      <c r="Q73" s="344">
        <f>100/$B73*Q19</f>
        <v>57.95922857142857</v>
      </c>
      <c r="S73" s="2" t="s">
        <v>926</v>
      </c>
    </row>
    <row r="74" spans="1:19" ht="12">
      <c r="A74" s="2" t="s">
        <v>946</v>
      </c>
      <c r="B74" s="2">
        <v>70000</v>
      </c>
      <c r="G74" s="344">
        <f>100/$B74*G20</f>
        <v>32.835142857142856</v>
      </c>
      <c r="L74" s="344">
        <f>100/$B74*L20</f>
        <v>49.74414285714286</v>
      </c>
      <c r="Q74" s="344">
        <f>100/$B74*Q20</f>
        <v>57.88408571428572</v>
      </c>
      <c r="S74" s="2" t="s">
        <v>927</v>
      </c>
    </row>
    <row r="75" spans="1:19" ht="12">
      <c r="A75" s="2" t="s">
        <v>923</v>
      </c>
      <c r="B75" s="69">
        <v>11380</v>
      </c>
      <c r="G75" s="344"/>
      <c r="S75" s="2" t="s">
        <v>924</v>
      </c>
    </row>
    <row r="76" spans="1:19" ht="12">
      <c r="A76" s="2" t="s">
        <v>923</v>
      </c>
      <c r="B76" s="69">
        <v>11380</v>
      </c>
      <c r="G76" s="344"/>
      <c r="S76" s="2" t="s">
        <v>12</v>
      </c>
    </row>
    <row r="77" spans="1:19" ht="12">
      <c r="A77" s="2" t="s">
        <v>923</v>
      </c>
      <c r="B77" s="69">
        <v>11380</v>
      </c>
      <c r="G77" s="344"/>
      <c r="S77" s="2" t="s">
        <v>926</v>
      </c>
    </row>
    <row r="78" spans="1:19" ht="12">
      <c r="A78" s="2" t="s">
        <v>923</v>
      </c>
      <c r="B78" s="69">
        <v>11380</v>
      </c>
      <c r="G78" s="344"/>
      <c r="S78" s="2" t="s">
        <v>925</v>
      </c>
    </row>
    <row r="79" spans="1:19" ht="12">
      <c r="A79" s="2" t="s">
        <v>923</v>
      </c>
      <c r="B79" s="69">
        <v>11380</v>
      </c>
      <c r="G79" s="344"/>
      <c r="S79" s="2" t="s">
        <v>927</v>
      </c>
    </row>
    <row r="80" spans="1:19" ht="12">
      <c r="A80" s="2" t="s">
        <v>944</v>
      </c>
      <c r="B80" s="69">
        <v>140000</v>
      </c>
      <c r="G80" s="344"/>
      <c r="S80" s="2" t="s">
        <v>173</v>
      </c>
    </row>
    <row r="81" spans="1:19" ht="12">
      <c r="A81" s="2" t="s">
        <v>928</v>
      </c>
      <c r="B81" s="69">
        <v>20000</v>
      </c>
      <c r="G81" s="344">
        <f>100/$B81*G27</f>
        <v>60</v>
      </c>
      <c r="N81" s="2">
        <f>100/$B81*N27</f>
        <v>96.55</v>
      </c>
      <c r="S81" s="2" t="s">
        <v>173</v>
      </c>
    </row>
    <row r="82" spans="1:19" ht="12">
      <c r="A82" s="2" t="s">
        <v>930</v>
      </c>
      <c r="C82" s="2" t="e">
        <f aca="true" t="shared" si="1" ref="C82:R82">100/$B82*C28</f>
        <v>#DIV/0!</v>
      </c>
      <c r="D82" s="2" t="e">
        <f t="shared" si="1"/>
        <v>#DIV/0!</v>
      </c>
      <c r="E82" s="2" t="e">
        <f t="shared" si="1"/>
        <v>#DIV/0!</v>
      </c>
      <c r="F82" s="2" t="e">
        <f t="shared" si="1"/>
        <v>#DIV/0!</v>
      </c>
      <c r="G82" s="2" t="e">
        <f t="shared" si="1"/>
        <v>#DIV/0!</v>
      </c>
      <c r="H82" s="2" t="e">
        <f t="shared" si="1"/>
        <v>#DIV/0!</v>
      </c>
      <c r="I82" s="2" t="e">
        <f t="shared" si="1"/>
        <v>#DIV/0!</v>
      </c>
      <c r="J82" s="2" t="e">
        <f t="shared" si="1"/>
        <v>#DIV/0!</v>
      </c>
      <c r="K82" s="2" t="e">
        <f t="shared" si="1"/>
        <v>#DIV/0!</v>
      </c>
      <c r="L82" s="2" t="e">
        <f t="shared" si="1"/>
        <v>#DIV/0!</v>
      </c>
      <c r="M82" s="2" t="e">
        <f t="shared" si="1"/>
        <v>#DIV/0!</v>
      </c>
      <c r="N82" s="2" t="e">
        <f t="shared" si="1"/>
        <v>#DIV/0!</v>
      </c>
      <c r="O82" s="2" t="e">
        <f t="shared" si="1"/>
        <v>#DIV/0!</v>
      </c>
      <c r="P82" s="2" t="e">
        <f t="shared" si="1"/>
        <v>#DIV/0!</v>
      </c>
      <c r="Q82" s="2" t="e">
        <f t="shared" si="1"/>
        <v>#DIV/0!</v>
      </c>
      <c r="R82" s="2" t="e">
        <f t="shared" si="1"/>
        <v>#DIV/0!</v>
      </c>
      <c r="S82" s="2" t="s">
        <v>417</v>
      </c>
    </row>
    <row r="83" spans="1:19" ht="12">
      <c r="A83" s="2" t="s">
        <v>930</v>
      </c>
      <c r="C83" s="2" t="e">
        <f aca="true" t="shared" si="2" ref="C83:R83">100/$B83*C29</f>
        <v>#DIV/0!</v>
      </c>
      <c r="D83" s="2" t="e">
        <f t="shared" si="2"/>
        <v>#DIV/0!</v>
      </c>
      <c r="E83" s="2" t="e">
        <f t="shared" si="2"/>
        <v>#DIV/0!</v>
      </c>
      <c r="F83" s="2" t="e">
        <f t="shared" si="2"/>
        <v>#DIV/0!</v>
      </c>
      <c r="G83" s="2" t="e">
        <f t="shared" si="2"/>
        <v>#DIV/0!</v>
      </c>
      <c r="H83" s="2" t="e">
        <f t="shared" si="2"/>
        <v>#DIV/0!</v>
      </c>
      <c r="I83" s="2" t="e">
        <f t="shared" si="2"/>
        <v>#DIV/0!</v>
      </c>
      <c r="J83" s="2" t="e">
        <f t="shared" si="2"/>
        <v>#DIV/0!</v>
      </c>
      <c r="K83" s="2" t="e">
        <f t="shared" si="2"/>
        <v>#DIV/0!</v>
      </c>
      <c r="L83" s="2" t="e">
        <f t="shared" si="2"/>
        <v>#DIV/0!</v>
      </c>
      <c r="M83" s="2" t="e">
        <f t="shared" si="2"/>
        <v>#DIV/0!</v>
      </c>
      <c r="N83" s="2" t="e">
        <f t="shared" si="2"/>
        <v>#DIV/0!</v>
      </c>
      <c r="O83" s="2" t="e">
        <f t="shared" si="2"/>
        <v>#DIV/0!</v>
      </c>
      <c r="P83" s="2" t="e">
        <f t="shared" si="2"/>
        <v>#DIV/0!</v>
      </c>
      <c r="Q83" s="2" t="e">
        <f t="shared" si="2"/>
        <v>#DIV/0!</v>
      </c>
      <c r="R83" s="2" t="e">
        <f t="shared" si="2"/>
        <v>#DIV/0!</v>
      </c>
      <c r="S83" s="2" t="s">
        <v>931</v>
      </c>
    </row>
    <row r="84" spans="1:19" ht="12">
      <c r="A84" s="2" t="s">
        <v>930</v>
      </c>
      <c r="C84" s="2" t="e">
        <f aca="true" t="shared" si="3" ref="C84:R84">100/$B84*C30</f>
        <v>#DIV/0!</v>
      </c>
      <c r="D84" s="2" t="e">
        <f t="shared" si="3"/>
        <v>#DIV/0!</v>
      </c>
      <c r="E84" s="2" t="e">
        <f t="shared" si="3"/>
        <v>#DIV/0!</v>
      </c>
      <c r="F84" s="2" t="e">
        <f t="shared" si="3"/>
        <v>#DIV/0!</v>
      </c>
      <c r="G84" s="2" t="e">
        <f t="shared" si="3"/>
        <v>#DIV/0!</v>
      </c>
      <c r="H84" s="2" t="e">
        <f t="shared" si="3"/>
        <v>#DIV/0!</v>
      </c>
      <c r="I84" s="2" t="e">
        <f t="shared" si="3"/>
        <v>#DIV/0!</v>
      </c>
      <c r="J84" s="2" t="e">
        <f t="shared" si="3"/>
        <v>#DIV/0!</v>
      </c>
      <c r="K84" s="2" t="e">
        <f t="shared" si="3"/>
        <v>#DIV/0!</v>
      </c>
      <c r="L84" s="2" t="e">
        <f t="shared" si="3"/>
        <v>#DIV/0!</v>
      </c>
      <c r="M84" s="2" t="e">
        <f t="shared" si="3"/>
        <v>#DIV/0!</v>
      </c>
      <c r="N84" s="2" t="e">
        <f t="shared" si="3"/>
        <v>#DIV/0!</v>
      </c>
      <c r="O84" s="2" t="e">
        <f t="shared" si="3"/>
        <v>#DIV/0!</v>
      </c>
      <c r="P84" s="2" t="e">
        <f t="shared" si="3"/>
        <v>#DIV/0!</v>
      </c>
      <c r="Q84" s="2" t="e">
        <f t="shared" si="3"/>
        <v>#DIV/0!</v>
      </c>
      <c r="R84" s="2" t="e">
        <f t="shared" si="3"/>
        <v>#DIV/0!</v>
      </c>
      <c r="S84" s="2" t="s">
        <v>916</v>
      </c>
    </row>
    <row r="85" spans="1:19" ht="12">
      <c r="A85" s="2" t="s">
        <v>932</v>
      </c>
      <c r="B85" s="69">
        <v>136000</v>
      </c>
      <c r="S85" s="2" t="s">
        <v>173</v>
      </c>
    </row>
    <row r="86" spans="1:19" ht="12">
      <c r="A86" s="2" t="s">
        <v>933</v>
      </c>
      <c r="B86" s="69">
        <v>37000</v>
      </c>
      <c r="L86" s="344">
        <f>100/$B86*L32</f>
        <v>8.64864864864865</v>
      </c>
      <c r="P86" s="344">
        <f>100/$B86*P32</f>
        <v>8.64864864864865</v>
      </c>
      <c r="Q86" s="344">
        <f>100/$B86*Q32</f>
        <v>8.64864864864865</v>
      </c>
      <c r="S86" s="2" t="s">
        <v>917</v>
      </c>
    </row>
    <row r="87" spans="1:19" ht="12">
      <c r="A87" s="2" t="s">
        <v>933</v>
      </c>
      <c r="B87" s="69">
        <v>37000</v>
      </c>
      <c r="L87" s="344">
        <f>100/$B87*L33</f>
        <v>8.64864864864865</v>
      </c>
      <c r="P87" s="344">
        <f>100/$B87*P33</f>
        <v>8.64864864864865</v>
      </c>
      <c r="Q87" s="344">
        <f>100/$B87*Q33</f>
        <v>8.64864864864865</v>
      </c>
      <c r="S87" s="2" t="s">
        <v>934</v>
      </c>
    </row>
    <row r="88" spans="1:19" ht="12">
      <c r="A88" s="2" t="s">
        <v>935</v>
      </c>
      <c r="B88" s="69">
        <v>1330</v>
      </c>
      <c r="Q88" s="344"/>
      <c r="S88" s="2" t="s">
        <v>934</v>
      </c>
    </row>
    <row r="89" spans="1:19" ht="12">
      <c r="A89" s="2" t="s">
        <v>950</v>
      </c>
      <c r="B89" s="2">
        <v>14945</v>
      </c>
      <c r="O89" s="344">
        <f>100/$B89*O35</f>
        <v>15.744396119103378</v>
      </c>
      <c r="P89" s="344">
        <f>100/$B89*P35</f>
        <v>15.744396119103378</v>
      </c>
      <c r="Q89" s="344">
        <f>100/$B89*Q35</f>
        <v>15.744396119103378</v>
      </c>
      <c r="S89" s="2" t="s">
        <v>934</v>
      </c>
    </row>
    <row r="90" spans="1:19" ht="12">
      <c r="A90" s="2" t="s">
        <v>936</v>
      </c>
      <c r="B90" s="69">
        <v>33456</v>
      </c>
      <c r="F90" s="344">
        <f aca="true" t="shared" si="4" ref="F90:Q90">100/$B90*F36</f>
        <v>41.73541367766619</v>
      </c>
      <c r="G90" s="344">
        <f t="shared" si="4"/>
        <v>25.768173122907697</v>
      </c>
      <c r="H90" s="344">
        <f t="shared" si="4"/>
        <v>27.265662362505978</v>
      </c>
      <c r="I90" s="344">
        <f t="shared" si="4"/>
        <v>20.940937350549977</v>
      </c>
      <c r="J90" s="344">
        <f t="shared" si="4"/>
        <v>18.51087996174079</v>
      </c>
      <c r="K90" s="344">
        <f t="shared" si="4"/>
        <v>18.51087996174079</v>
      </c>
      <c r="L90" s="344">
        <f t="shared" si="4"/>
        <v>18.495934959349594</v>
      </c>
      <c r="M90" s="344">
        <f t="shared" si="4"/>
        <v>18.495934959349594</v>
      </c>
      <c r="N90" s="344">
        <f t="shared" si="4"/>
        <v>18.495934959349594</v>
      </c>
      <c r="O90" s="344">
        <f t="shared" si="4"/>
        <v>18.457974653275944</v>
      </c>
      <c r="P90" s="344">
        <f t="shared" si="4"/>
        <v>18.457974653275944</v>
      </c>
      <c r="Q90" s="344">
        <f t="shared" si="4"/>
        <v>18.457974653275944</v>
      </c>
      <c r="S90" s="2" t="s">
        <v>173</v>
      </c>
    </row>
    <row r="91" spans="1:19" ht="12">
      <c r="A91" s="2" t="s">
        <v>936</v>
      </c>
      <c r="B91" s="69">
        <v>33456</v>
      </c>
      <c r="F91" s="344">
        <f aca="true" t="shared" si="5" ref="F91:Q91">100/$B91*F37</f>
        <v>41.73541367766619</v>
      </c>
      <c r="G91" s="344">
        <f t="shared" si="5"/>
        <v>25.768173122907697</v>
      </c>
      <c r="H91" s="344">
        <f t="shared" si="5"/>
        <v>27.265662362505978</v>
      </c>
      <c r="I91" s="344">
        <f t="shared" si="5"/>
        <v>20.940937350549977</v>
      </c>
      <c r="J91" s="344">
        <f t="shared" si="5"/>
        <v>18.51087996174079</v>
      </c>
      <c r="K91" s="344">
        <f t="shared" si="5"/>
        <v>18.51087996174079</v>
      </c>
      <c r="L91" s="344">
        <f t="shared" si="5"/>
        <v>18.495934959349594</v>
      </c>
      <c r="M91" s="344">
        <f t="shared" si="5"/>
        <v>18.495934959349594</v>
      </c>
      <c r="N91" s="344">
        <f t="shared" si="5"/>
        <v>18.495934959349594</v>
      </c>
      <c r="O91" s="344">
        <f t="shared" si="5"/>
        <v>18.457974653275944</v>
      </c>
      <c r="P91" s="344">
        <f t="shared" si="5"/>
        <v>18.457974653275944</v>
      </c>
      <c r="Q91" s="344">
        <f t="shared" si="5"/>
        <v>18.457974653275944</v>
      </c>
      <c r="S91" s="2" t="s">
        <v>417</v>
      </c>
    </row>
    <row r="92" spans="1:19" ht="12">
      <c r="A92" s="2" t="s">
        <v>936</v>
      </c>
      <c r="B92" s="69">
        <v>33456</v>
      </c>
      <c r="F92" s="344">
        <f aca="true" t="shared" si="6" ref="F92:Q92">100/$B92*F38</f>
        <v>41.73541367766619</v>
      </c>
      <c r="G92" s="344">
        <f t="shared" si="6"/>
        <v>25.768173122907697</v>
      </c>
      <c r="H92" s="344">
        <f t="shared" si="6"/>
        <v>27.265662362505978</v>
      </c>
      <c r="I92" s="344">
        <f t="shared" si="6"/>
        <v>20.940937350549977</v>
      </c>
      <c r="J92" s="344">
        <f t="shared" si="6"/>
        <v>18.51087996174079</v>
      </c>
      <c r="K92" s="344">
        <f t="shared" si="6"/>
        <v>18.51087996174079</v>
      </c>
      <c r="L92" s="344">
        <f t="shared" si="6"/>
        <v>18.495934959349594</v>
      </c>
      <c r="M92" s="344">
        <f t="shared" si="6"/>
        <v>18.495934959349594</v>
      </c>
      <c r="N92" s="344">
        <f t="shared" si="6"/>
        <v>18.495934959349594</v>
      </c>
      <c r="O92" s="344">
        <f t="shared" si="6"/>
        <v>18.457974653275944</v>
      </c>
      <c r="P92" s="344">
        <f t="shared" si="6"/>
        <v>18.457974653275944</v>
      </c>
      <c r="Q92" s="344">
        <f t="shared" si="6"/>
        <v>18.457974653275944</v>
      </c>
      <c r="S92" s="2" t="s">
        <v>937</v>
      </c>
    </row>
    <row r="93" spans="1:19" ht="12">
      <c r="A93" s="2" t="s">
        <v>936</v>
      </c>
      <c r="B93" s="69">
        <v>33456</v>
      </c>
      <c r="F93" s="344">
        <f aca="true" t="shared" si="7" ref="F93:Q93">100/$B93*F39</f>
        <v>41.73541367766619</v>
      </c>
      <c r="G93" s="344">
        <f t="shared" si="7"/>
        <v>25.768173122907697</v>
      </c>
      <c r="H93" s="344">
        <f t="shared" si="7"/>
        <v>27.265662362505978</v>
      </c>
      <c r="I93" s="344">
        <f t="shared" si="7"/>
        <v>20.940937350549977</v>
      </c>
      <c r="J93" s="344">
        <f t="shared" si="7"/>
        <v>18.51087996174079</v>
      </c>
      <c r="K93" s="344">
        <f t="shared" si="7"/>
        <v>18.51087996174079</v>
      </c>
      <c r="L93" s="344">
        <f t="shared" si="7"/>
        <v>18.495934959349594</v>
      </c>
      <c r="M93" s="344">
        <f t="shared" si="7"/>
        <v>18.495934959349594</v>
      </c>
      <c r="N93" s="344">
        <f t="shared" si="7"/>
        <v>18.495934959349594</v>
      </c>
      <c r="O93" s="344">
        <f t="shared" si="7"/>
        <v>18.457974653275944</v>
      </c>
      <c r="P93" s="344">
        <f t="shared" si="7"/>
        <v>18.457974653275944</v>
      </c>
      <c r="Q93" s="344">
        <f t="shared" si="7"/>
        <v>18.457974653275944</v>
      </c>
      <c r="S93" s="2" t="s">
        <v>5</v>
      </c>
    </row>
    <row r="94" spans="1:19" ht="12">
      <c r="A94" s="2" t="s">
        <v>938</v>
      </c>
      <c r="B94" s="69">
        <v>77922</v>
      </c>
      <c r="F94" s="344">
        <f aca="true" t="shared" si="8" ref="F94:Q94">100/$B94*F40</f>
        <v>25.666692333359</v>
      </c>
      <c r="G94" s="344">
        <f t="shared" si="8"/>
        <v>25.666692333359</v>
      </c>
      <c r="H94" s="344">
        <f t="shared" si="8"/>
        <v>25.666692333359</v>
      </c>
      <c r="I94" s="344">
        <f t="shared" si="8"/>
        <v>22.830522830522828</v>
      </c>
      <c r="J94" s="344">
        <f t="shared" si="8"/>
        <v>26.233926233926233</v>
      </c>
      <c r="K94" s="344">
        <f t="shared" si="8"/>
        <v>28.284694951361615</v>
      </c>
      <c r="L94" s="344">
        <f t="shared" si="8"/>
        <v>26.51882651882652</v>
      </c>
      <c r="M94" s="344">
        <f t="shared" si="8"/>
        <v>26.77292677292677</v>
      </c>
      <c r="N94" s="344">
        <f t="shared" si="8"/>
        <v>27.88172788172788</v>
      </c>
      <c r="O94" s="344">
        <f t="shared" si="8"/>
        <v>28.148661481994814</v>
      </c>
      <c r="P94" s="344">
        <f t="shared" si="8"/>
        <v>28.3693950360617</v>
      </c>
      <c r="Q94" s="344">
        <f t="shared" si="8"/>
        <v>28.248761582094915</v>
      </c>
      <c r="S94" s="2" t="s">
        <v>173</v>
      </c>
    </row>
    <row r="95" spans="1:19" ht="12">
      <c r="A95" s="2" t="s">
        <v>948</v>
      </c>
      <c r="B95" s="2">
        <v>100000</v>
      </c>
      <c r="F95" s="344"/>
      <c r="M95" s="2">
        <f>100/$B95*M41</f>
        <v>50.254</v>
      </c>
      <c r="N95" s="2">
        <f>100/$B95*N41</f>
        <v>50.254</v>
      </c>
      <c r="O95" s="2">
        <f>100/$B95*O41</f>
        <v>50.254</v>
      </c>
      <c r="P95" s="2">
        <f>100/$B95*P41</f>
        <v>50.254</v>
      </c>
      <c r="Q95" s="344">
        <f>100/$B95*Q41</f>
        <v>50.254</v>
      </c>
      <c r="S95" s="2" t="s">
        <v>949</v>
      </c>
    </row>
    <row r="96" spans="1:19" ht="12.75" thickBot="1">
      <c r="A96" s="2" t="s">
        <v>945</v>
      </c>
      <c r="B96" s="400">
        <v>100000</v>
      </c>
      <c r="F96" s="344"/>
      <c r="L96" s="344">
        <f>100/$B96*L42</f>
        <v>18.758</v>
      </c>
      <c r="Q96" s="344">
        <f>100/$B96*Q42</f>
        <v>18.7</v>
      </c>
      <c r="S96" s="2" t="s">
        <v>926</v>
      </c>
    </row>
    <row r="97" spans="1:19" ht="12.75" thickBot="1">
      <c r="A97" s="2" t="s">
        <v>945</v>
      </c>
      <c r="B97" s="400">
        <v>100000</v>
      </c>
      <c r="F97" s="344"/>
      <c r="L97" s="344">
        <f>100/$B97*L43</f>
        <v>18.758</v>
      </c>
      <c r="Q97" s="344">
        <f>100/$B97*Q43</f>
        <v>18.7</v>
      </c>
      <c r="S97" s="2" t="s">
        <v>916</v>
      </c>
    </row>
    <row r="98" spans="1:19" ht="12.75" thickBot="1">
      <c r="A98" s="2" t="s">
        <v>945</v>
      </c>
      <c r="B98" s="400">
        <v>100000</v>
      </c>
      <c r="F98" s="344"/>
      <c r="L98" s="344"/>
      <c r="M98" s="344"/>
      <c r="N98" s="344"/>
      <c r="O98" s="344"/>
      <c r="P98" s="344"/>
      <c r="Q98" s="344">
        <f>100/$B98*Q44</f>
        <v>18.7</v>
      </c>
      <c r="S98" s="2" t="s">
        <v>927</v>
      </c>
    </row>
    <row r="99" spans="1:19" ht="12">
      <c r="A99" s="2" t="s">
        <v>943</v>
      </c>
      <c r="B99" s="69">
        <v>26717</v>
      </c>
      <c r="F99" s="344"/>
      <c r="L99" s="344"/>
      <c r="M99" s="344"/>
      <c r="N99" s="344"/>
      <c r="O99" s="344"/>
      <c r="P99" s="344"/>
      <c r="S99" s="2" t="s">
        <v>173</v>
      </c>
    </row>
    <row r="100" spans="1:19" ht="12">
      <c r="A100" s="2" t="s">
        <v>939</v>
      </c>
      <c r="B100" s="69">
        <v>24777</v>
      </c>
      <c r="F100" s="344"/>
      <c r="L100" s="344"/>
      <c r="M100" s="344"/>
      <c r="N100" s="344"/>
      <c r="O100" s="344"/>
      <c r="P100" s="344"/>
      <c r="Q100" s="344">
        <f>100/$B100*Q46</f>
        <v>13.498607579610123</v>
      </c>
      <c r="S100" s="2" t="s">
        <v>917</v>
      </c>
    </row>
    <row r="101" spans="1:19" ht="12">
      <c r="A101" s="2" t="s">
        <v>939</v>
      </c>
      <c r="B101" s="69">
        <v>24777</v>
      </c>
      <c r="F101" s="344"/>
      <c r="L101" s="344"/>
      <c r="M101" s="344"/>
      <c r="N101" s="344"/>
      <c r="O101" s="344"/>
      <c r="P101" s="344"/>
      <c r="Q101" s="344">
        <f>100/$B101*Q47</f>
        <v>13.498607579610123</v>
      </c>
      <c r="S101" s="2" t="s">
        <v>417</v>
      </c>
    </row>
    <row r="102" spans="1:19" ht="12">
      <c r="A102" s="2" t="s">
        <v>939</v>
      </c>
      <c r="B102" s="69">
        <v>24777</v>
      </c>
      <c r="F102" s="344"/>
      <c r="L102" s="344"/>
      <c r="M102" s="344"/>
      <c r="N102" s="344"/>
      <c r="O102" s="344"/>
      <c r="P102" s="344"/>
      <c r="Q102" s="344">
        <f>100/$B102*Q48</f>
        <v>13.498607579610123</v>
      </c>
      <c r="S102" s="2" t="s">
        <v>931</v>
      </c>
    </row>
    <row r="103" spans="1:19" ht="12">
      <c r="A103" s="2" t="s">
        <v>939</v>
      </c>
      <c r="B103" s="69">
        <v>24777</v>
      </c>
      <c r="F103" s="344"/>
      <c r="L103" s="344"/>
      <c r="M103" s="344"/>
      <c r="N103" s="344"/>
      <c r="O103" s="344"/>
      <c r="P103" s="344"/>
      <c r="Q103" s="344">
        <f>100/$B103*Q49</f>
        <v>13.498607579610123</v>
      </c>
      <c r="S103" s="2" t="s">
        <v>916</v>
      </c>
    </row>
    <row r="104" spans="1:19" ht="12">
      <c r="A104" s="2" t="s">
        <v>939</v>
      </c>
      <c r="B104" s="69">
        <v>24777</v>
      </c>
      <c r="F104" s="344"/>
      <c r="G104" s="344"/>
      <c r="H104" s="344"/>
      <c r="I104" s="344"/>
      <c r="J104" s="344"/>
      <c r="L104" s="344"/>
      <c r="M104" s="344"/>
      <c r="N104" s="344"/>
      <c r="O104" s="344"/>
      <c r="P104" s="344"/>
      <c r="Q104" s="344">
        <f>100/$B104*Q50</f>
        <v>13.498607579610123</v>
      </c>
      <c r="S104" s="2" t="s">
        <v>5</v>
      </c>
    </row>
    <row r="105" spans="1:19" ht="12">
      <c r="A105" s="2" t="s">
        <v>1006</v>
      </c>
      <c r="B105" s="2">
        <f>B51</f>
        <v>33700</v>
      </c>
      <c r="F105" s="344"/>
      <c r="G105" s="344"/>
      <c r="H105" s="344"/>
      <c r="I105" s="344"/>
      <c r="J105" s="344"/>
      <c r="K105" s="344">
        <f>100/$B105*K51</f>
        <v>39.16172106824926</v>
      </c>
      <c r="L105" s="344"/>
      <c r="M105" s="344"/>
      <c r="N105" s="344">
        <f>100/$B105*N51</f>
        <v>38.87240356083086</v>
      </c>
      <c r="O105" s="344"/>
      <c r="P105" s="344"/>
      <c r="Q105" s="344"/>
      <c r="S105" s="2" t="s">
        <v>917</v>
      </c>
    </row>
    <row r="106" spans="1:19" ht="12">
      <c r="A106" s="2" t="s">
        <v>1008</v>
      </c>
      <c r="B106" s="2">
        <f>B52</f>
        <v>270000</v>
      </c>
      <c r="F106" s="344"/>
      <c r="G106" s="344">
        <f>100/$B106*G52</f>
        <v>14</v>
      </c>
      <c r="H106" s="344">
        <f>100/$B106*H52</f>
        <v>14</v>
      </c>
      <c r="I106" s="344">
        <f>100/$B106*I52</f>
        <v>14</v>
      </c>
      <c r="J106" s="344">
        <f>100/$B106*J52</f>
        <v>14</v>
      </c>
      <c r="K106" s="344">
        <f>100/$B106*K52</f>
        <v>14</v>
      </c>
      <c r="L106" s="344">
        <f>100/$B106*L52</f>
        <v>14</v>
      </c>
      <c r="M106" s="344">
        <f>100/$B106*M52</f>
        <v>14</v>
      </c>
      <c r="N106" s="344">
        <f>100/$B106*N52</f>
        <v>14</v>
      </c>
      <c r="O106" s="344">
        <f>100/$B106*O52</f>
        <v>14</v>
      </c>
      <c r="P106" s="344">
        <f>100/$B106*P52</f>
        <v>14</v>
      </c>
      <c r="Q106" s="344"/>
      <c r="S106" s="2" t="s">
        <v>916</v>
      </c>
    </row>
    <row r="107" spans="12:16" ht="12">
      <c r="L107" s="344"/>
      <c r="M107" s="344"/>
      <c r="N107" s="344"/>
      <c r="O107" s="344"/>
      <c r="P107" s="344"/>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97"/>
  <sheetViews>
    <sheetView workbookViewId="0" topLeftCell="A1">
      <pane xSplit="1" ySplit="1" topLeftCell="B2" activePane="bottomRight" state="frozen"/>
      <selection pane="topLeft" activeCell="A1" sqref="A1"/>
      <selection pane="topRight" activeCell="B1" sqref="B1"/>
      <selection pane="bottomLeft" activeCell="A3" sqref="A3"/>
      <selection pane="bottomRight" activeCell="A9" sqref="A9"/>
    </sheetView>
  </sheetViews>
  <sheetFormatPr defaultColWidth="9.140625" defaultRowHeight="12.75"/>
  <cols>
    <col min="1" max="1" width="17.28125" style="2" bestFit="1" customWidth="1"/>
    <col min="2" max="4" width="5.00390625" style="2" bestFit="1" customWidth="1"/>
    <col min="5" max="5" width="5.421875" style="2" bestFit="1" customWidth="1"/>
    <col min="6" max="6" width="5.57421875" style="2" customWidth="1"/>
    <col min="7" max="13" width="5.421875" style="2" bestFit="1" customWidth="1"/>
    <col min="14" max="17" width="5.00390625" style="2" bestFit="1" customWidth="1"/>
    <col min="18" max="18" width="15.421875" style="2" customWidth="1"/>
    <col min="19" max="19" width="12.8515625" style="2" bestFit="1" customWidth="1"/>
    <col min="20" max="16384" width="9.140625" style="2" customWidth="1"/>
  </cols>
  <sheetData>
    <row r="1" spans="1:19" s="177" customFormat="1" ht="42" customHeight="1">
      <c r="A1" s="177" t="s">
        <v>0</v>
      </c>
      <c r="B1" s="177">
        <v>1977</v>
      </c>
      <c r="C1" s="177">
        <v>1980</v>
      </c>
      <c r="D1" s="177">
        <v>1988</v>
      </c>
      <c r="E1" s="177">
        <v>1989</v>
      </c>
      <c r="F1" s="177">
        <v>1990</v>
      </c>
      <c r="G1" s="177">
        <v>1991</v>
      </c>
      <c r="H1" s="177">
        <v>1992</v>
      </c>
      <c r="I1" s="177">
        <v>1993</v>
      </c>
      <c r="J1" s="177">
        <v>1994</v>
      </c>
      <c r="K1" s="177">
        <v>1995</v>
      </c>
      <c r="L1" s="177">
        <v>1996</v>
      </c>
      <c r="M1" s="177">
        <v>1997</v>
      </c>
      <c r="N1" s="177">
        <v>1998</v>
      </c>
      <c r="O1" s="177">
        <v>1999</v>
      </c>
      <c r="P1" s="177">
        <v>2000</v>
      </c>
      <c r="Q1" s="177">
        <v>2001</v>
      </c>
      <c r="R1" s="177" t="s">
        <v>11</v>
      </c>
      <c r="S1" s="177" t="s">
        <v>970</v>
      </c>
    </row>
    <row r="2" spans="1:19" ht="12">
      <c r="A2" s="2" t="s">
        <v>108</v>
      </c>
      <c r="K2" s="2">
        <f>'AT'!E15</f>
        <v>28</v>
      </c>
      <c r="N2" s="2">
        <f>'AT'!F15</f>
        <v>19</v>
      </c>
      <c r="R2" s="2" t="s">
        <v>917</v>
      </c>
      <c r="S2" s="404">
        <f>SLOPE(B2:Q2,$B$1:$Q$1)</f>
        <v>-3</v>
      </c>
    </row>
    <row r="3" spans="1:19" ht="12">
      <c r="A3" s="2" t="s">
        <v>910</v>
      </c>
      <c r="P3" s="2">
        <f>Croatia!I36</f>
        <v>98.1</v>
      </c>
      <c r="R3" s="2" t="s">
        <v>917</v>
      </c>
      <c r="S3" s="404"/>
    </row>
    <row r="4" spans="1:19" ht="12">
      <c r="A4" s="2" t="s">
        <v>929</v>
      </c>
      <c r="K4" s="2">
        <f>'DE'!C16</f>
        <v>52.5</v>
      </c>
      <c r="P4" s="2">
        <f>'DE'!E16</f>
        <v>34.900000000000006</v>
      </c>
      <c r="R4" s="2" t="s">
        <v>917</v>
      </c>
      <c r="S4" s="404">
        <f aca="true" t="shared" si="0" ref="S4:S30">SLOPE(B4:Q4,$B$1:$Q$1)</f>
        <v>-3.52</v>
      </c>
    </row>
    <row r="5" spans="1:19" ht="12">
      <c r="A5" s="2" t="s">
        <v>946</v>
      </c>
      <c r="F5" s="2">
        <f>'E&amp;W'!D29</f>
        <v>44.38892685121915</v>
      </c>
      <c r="K5" s="2">
        <f>'E&amp;W'!E29</f>
        <v>33.82052599766213</v>
      </c>
      <c r="P5" s="2">
        <f>'E&amp;W'!F29</f>
        <v>33.131938554078225</v>
      </c>
      <c r="R5" s="2" t="s">
        <v>917</v>
      </c>
      <c r="S5" s="404">
        <f t="shared" si="0"/>
        <v>-1.1256988297146746</v>
      </c>
    </row>
    <row r="6" spans="1:19" ht="12">
      <c r="A6" s="2" t="s">
        <v>933</v>
      </c>
      <c r="K6" s="2">
        <f>LAT!E15</f>
        <v>100</v>
      </c>
      <c r="O6" s="2">
        <f>LAT!F15</f>
        <v>100</v>
      </c>
      <c r="P6" s="2">
        <f>LAT!G15</f>
        <v>100</v>
      </c>
      <c r="R6" s="2" t="s">
        <v>917</v>
      </c>
      <c r="S6" s="404">
        <f t="shared" si="0"/>
        <v>0</v>
      </c>
    </row>
    <row r="7" spans="1:19" ht="12">
      <c r="A7" s="2" t="s">
        <v>939</v>
      </c>
      <c r="P7" s="2">
        <f>SK!H48</f>
        <v>67.1</v>
      </c>
      <c r="R7" s="2" t="s">
        <v>917</v>
      </c>
      <c r="S7" s="404"/>
    </row>
    <row r="8" spans="1:19" ht="12">
      <c r="A8" s="2" t="s">
        <v>918</v>
      </c>
      <c r="C8" s="2">
        <f>'CZ'!G65</f>
        <v>100</v>
      </c>
      <c r="L8" s="2">
        <f>'CZ'!H65</f>
        <v>73.69999999999999</v>
      </c>
      <c r="R8" s="2" t="s">
        <v>919</v>
      </c>
      <c r="S8" s="404">
        <f t="shared" si="0"/>
        <v>-1.643750000000182</v>
      </c>
    </row>
    <row r="9" spans="1:19" ht="12">
      <c r="A9" s="2" t="s">
        <v>923</v>
      </c>
      <c r="P9" s="2">
        <f>'EE'!C34</f>
        <v>1.6949152542372907</v>
      </c>
      <c r="R9" s="2" t="s">
        <v>924</v>
      </c>
      <c r="S9" s="404"/>
    </row>
    <row r="10" spans="1:19" ht="12">
      <c r="A10" s="2" t="s">
        <v>946</v>
      </c>
      <c r="F10" s="2">
        <f>'E&amp;W'!E14</f>
        <v>52.21525472355424</v>
      </c>
      <c r="K10" s="2">
        <f>'E&amp;W'!F14</f>
        <v>40.38899878252665</v>
      </c>
      <c r="O10" s="2">
        <f>'E&amp;W'!G14</f>
        <v>37.8875</v>
      </c>
      <c r="P10" s="2">
        <f>'E&amp;W'!H14</f>
        <v>32.376078820743906</v>
      </c>
      <c r="R10" s="2" t="s">
        <v>934</v>
      </c>
      <c r="S10" s="404">
        <f t="shared" si="0"/>
        <v>-1.7824792232403848</v>
      </c>
    </row>
    <row r="11" spans="1:19" ht="12">
      <c r="A11" s="2" t="s">
        <v>933</v>
      </c>
      <c r="O11" s="2">
        <f>LAT!F31</f>
        <v>10</v>
      </c>
      <c r="P11" s="2">
        <f>LAT!G31</f>
        <v>9</v>
      </c>
      <c r="R11" s="2" t="s">
        <v>934</v>
      </c>
      <c r="S11" s="404">
        <f t="shared" si="0"/>
        <v>-1</v>
      </c>
    </row>
    <row r="12" spans="1:19" ht="12">
      <c r="A12" s="2" t="s">
        <v>935</v>
      </c>
      <c r="B12" s="2">
        <f>LUX!D9</f>
        <v>24.699999999999996</v>
      </c>
      <c r="D12" s="2">
        <f>LUX!F9</f>
        <v>18.9</v>
      </c>
      <c r="N12" s="2">
        <f>LUX!H9</f>
        <v>21.400000000000002</v>
      </c>
      <c r="O12" s="2">
        <f>LUX!J9</f>
        <v>21</v>
      </c>
      <c r="P12" s="2">
        <f>LUX!L9</f>
        <v>10.299999999999997</v>
      </c>
      <c r="R12" s="2" t="s">
        <v>934</v>
      </c>
      <c r="S12" s="404">
        <f t="shared" si="0"/>
        <v>-0.3258478931140682</v>
      </c>
    </row>
    <row r="13" spans="1:19" ht="12">
      <c r="A13" s="2" t="s">
        <v>950</v>
      </c>
      <c r="N13" s="2">
        <f>NI!E14</f>
        <v>51.21107266435987</v>
      </c>
      <c r="O13" s="2">
        <f>NI!F14</f>
        <v>47.058823529411775</v>
      </c>
      <c r="P13" s="2">
        <f>NI!G14</f>
        <v>43.62139917695473</v>
      </c>
      <c r="R13" s="2" t="s">
        <v>934</v>
      </c>
      <c r="S13" s="404">
        <f t="shared" si="0"/>
        <v>-3.7948367436765693</v>
      </c>
    </row>
    <row r="14" spans="1:19" ht="12">
      <c r="A14" s="2" t="s">
        <v>2</v>
      </c>
      <c r="K14" s="2">
        <f>Albania!B11</f>
        <v>0</v>
      </c>
      <c r="L14" s="2">
        <f>Albania!C11</f>
        <v>44</v>
      </c>
      <c r="M14" s="2">
        <f>Albania!D11</f>
        <v>5</v>
      </c>
      <c r="N14" s="2">
        <f>Albania!E11</f>
        <v>0</v>
      </c>
      <c r="O14" s="2">
        <f>Albania!F11</f>
        <v>9</v>
      </c>
      <c r="P14" s="2">
        <f>Albania!G11</f>
        <v>16</v>
      </c>
      <c r="Q14" s="2">
        <f>Albania!H11</f>
        <v>34</v>
      </c>
      <c r="R14" s="2" t="s">
        <v>12</v>
      </c>
      <c r="S14" s="404">
        <f t="shared" si="0"/>
        <v>1.7857142857142858</v>
      </c>
    </row>
    <row r="15" spans="1:19" ht="12">
      <c r="A15" s="2" t="s">
        <v>923</v>
      </c>
      <c r="P15" s="2">
        <f>'EE'!B34</f>
        <v>14.545454545454547</v>
      </c>
      <c r="R15" s="2" t="s">
        <v>12</v>
      </c>
      <c r="S15" s="404"/>
    </row>
    <row r="16" spans="1:19" ht="12">
      <c r="A16" s="2" t="s">
        <v>910</v>
      </c>
      <c r="P16" s="2">
        <f>Croatia!E36</f>
        <v>88.2</v>
      </c>
      <c r="R16" s="2" t="s">
        <v>916</v>
      </c>
      <c r="S16" s="404"/>
    </row>
    <row r="17" spans="1:19" ht="12">
      <c r="A17" s="2" t="s">
        <v>918</v>
      </c>
      <c r="C17" s="2">
        <f>'CZ'!G13</f>
        <v>93.6</v>
      </c>
      <c r="L17" s="2">
        <f>'CZ'!H13</f>
        <v>91.5</v>
      </c>
      <c r="R17" s="2" t="s">
        <v>916</v>
      </c>
      <c r="S17" s="404">
        <f t="shared" si="0"/>
        <v>-0.13124999999990905</v>
      </c>
    </row>
    <row r="18" spans="1:19" ht="12">
      <c r="A18" s="2" t="s">
        <v>930</v>
      </c>
      <c r="O18" s="2">
        <f>'HU'!D22</f>
        <v>82.6</v>
      </c>
      <c r="R18" s="2" t="s">
        <v>916</v>
      </c>
      <c r="S18" s="404"/>
    </row>
    <row r="19" ht="12">
      <c r="S19" s="404"/>
    </row>
    <row r="20" spans="1:19" ht="12">
      <c r="A20" s="2" t="s">
        <v>939</v>
      </c>
      <c r="P20" s="2">
        <f>SK!I13</f>
        <v>59.099999999999994</v>
      </c>
      <c r="R20" s="2" t="s">
        <v>916</v>
      </c>
      <c r="S20" s="404"/>
    </row>
    <row r="21" spans="1:19" ht="12">
      <c r="A21" s="2" t="s">
        <v>910</v>
      </c>
      <c r="P21" s="2">
        <f>Croatia!C36</f>
        <v>3</v>
      </c>
      <c r="R21" s="2" t="s">
        <v>5</v>
      </c>
      <c r="S21" s="404"/>
    </row>
    <row r="22" spans="1:19" ht="12">
      <c r="A22" s="2" t="s">
        <v>918</v>
      </c>
      <c r="C22" s="2">
        <f>'CZ'!D37</f>
        <v>100</v>
      </c>
      <c r="L22" s="2">
        <f>'CZ'!E37</f>
        <v>98.6</v>
      </c>
      <c r="R22" s="2" t="s">
        <v>5</v>
      </c>
      <c r="S22" s="404">
        <f t="shared" si="0"/>
        <v>-0.08750000000009095</v>
      </c>
    </row>
    <row r="23" spans="1:19" ht="12">
      <c r="A23" s="2" t="s">
        <v>936</v>
      </c>
      <c r="K23" s="2">
        <f>POL!H108</f>
        <v>97.1</v>
      </c>
      <c r="L23" s="2">
        <f>POL!I108</f>
        <v>95.2</v>
      </c>
      <c r="M23" s="2">
        <f>POL!J108</f>
        <v>98.1</v>
      </c>
      <c r="N23" s="2">
        <f>POL!K108</f>
        <v>97</v>
      </c>
      <c r="O23" s="2">
        <f>POL!L108</f>
        <v>96.7</v>
      </c>
      <c r="P23" s="2">
        <f>POL!M108</f>
        <v>93.7</v>
      </c>
      <c r="R23" s="2" t="s">
        <v>5</v>
      </c>
      <c r="S23" s="404">
        <f t="shared" si="0"/>
        <v>-0.3885714285519151</v>
      </c>
    </row>
    <row r="24" spans="1:19" ht="12">
      <c r="A24" s="2" t="s">
        <v>939</v>
      </c>
      <c r="P24" s="2">
        <f>SK!M26</f>
        <v>51.1</v>
      </c>
      <c r="R24" s="2" t="s">
        <v>5</v>
      </c>
      <c r="S24" s="404"/>
    </row>
    <row r="25" spans="1:19" ht="12">
      <c r="A25" s="2" t="s">
        <v>172</v>
      </c>
      <c r="F25" s="2">
        <f>'BH'!E22</f>
        <v>29</v>
      </c>
      <c r="P25" s="2">
        <f>'BH'!G22</f>
        <v>40</v>
      </c>
      <c r="R25" s="2" t="s">
        <v>173</v>
      </c>
      <c r="S25" s="404">
        <f t="shared" si="0"/>
        <v>1.1</v>
      </c>
    </row>
    <row r="26" spans="1:19" ht="12">
      <c r="A26" s="2" t="s">
        <v>944</v>
      </c>
      <c r="N26" s="2">
        <f>'ES'!F20</f>
        <v>54.601226993865026</v>
      </c>
      <c r="O26" s="2">
        <f>'ES'!G20</f>
        <v>47.55877034358048</v>
      </c>
      <c r="P26" s="2">
        <f>'ES'!H20</f>
        <v>43.61022364217253</v>
      </c>
      <c r="R26" s="2" t="s">
        <v>173</v>
      </c>
      <c r="S26" s="404">
        <f t="shared" si="0"/>
        <v>-5.4955016758758575</v>
      </c>
    </row>
    <row r="27" spans="1:19" ht="12">
      <c r="A27" s="2" t="s">
        <v>928</v>
      </c>
      <c r="M27" s="2">
        <f>'FI'!C53</f>
        <v>61.099999999999994</v>
      </c>
      <c r="R27" s="2" t="s">
        <v>173</v>
      </c>
      <c r="S27" s="404"/>
    </row>
    <row r="28" spans="1:19" ht="12">
      <c r="A28" s="2" t="s">
        <v>932</v>
      </c>
      <c r="O28" s="2">
        <f>'IT'!B9</f>
        <v>64.80000000000001</v>
      </c>
      <c r="R28" s="2" t="s">
        <v>173</v>
      </c>
      <c r="S28" s="404"/>
    </row>
    <row r="29" spans="1:19" ht="12">
      <c r="A29" s="2" t="s">
        <v>936</v>
      </c>
      <c r="K29" s="2">
        <f>POL!H181</f>
        <v>77.6</v>
      </c>
      <c r="L29" s="2">
        <f>POL!I181</f>
        <v>74</v>
      </c>
      <c r="M29" s="2">
        <f>POL!J181</f>
        <v>79.4</v>
      </c>
      <c r="N29" s="2">
        <f>POL!K181</f>
        <v>74.2</v>
      </c>
      <c r="O29" s="2">
        <f>POL!L181</f>
        <v>78.1</v>
      </c>
      <c r="P29" s="2">
        <f>POL!M181</f>
        <v>67.9</v>
      </c>
      <c r="R29" s="2" t="s">
        <v>173</v>
      </c>
      <c r="S29" s="404">
        <f t="shared" si="0"/>
        <v>-1.1828571428411774</v>
      </c>
    </row>
    <row r="30" spans="1:19" ht="12">
      <c r="A30" s="2" t="s">
        <v>938</v>
      </c>
      <c r="E30" s="2">
        <f>RO!B12</f>
        <v>65</v>
      </c>
      <c r="F30" s="2">
        <f>RO!C12</f>
        <v>59</v>
      </c>
      <c r="G30" s="2">
        <f>RO!D12</f>
        <v>58</v>
      </c>
      <c r="H30" s="2">
        <f>RO!E12</f>
        <v>52</v>
      </c>
      <c r="I30" s="2">
        <f>RO!F12</f>
        <v>46</v>
      </c>
      <c r="J30" s="2">
        <f>RO!G12</f>
        <v>49</v>
      </c>
      <c r="K30" s="2">
        <f>RO!H12</f>
        <v>49</v>
      </c>
      <c r="L30" s="2">
        <f>RO!I12</f>
        <v>47</v>
      </c>
      <c r="M30" s="2">
        <f>RO!J12</f>
        <v>43</v>
      </c>
      <c r="N30" s="2">
        <f>RO!K12</f>
        <v>42</v>
      </c>
      <c r="O30" s="2">
        <f>RO!L12</f>
        <v>39</v>
      </c>
      <c r="P30" s="2">
        <f>RO!M12</f>
        <v>39</v>
      </c>
      <c r="R30" s="2" t="s">
        <v>173</v>
      </c>
      <c r="S30" s="404">
        <f t="shared" si="0"/>
        <v>-2.167832167832168</v>
      </c>
    </row>
    <row r="31" spans="1:19" ht="12">
      <c r="A31" s="2" t="s">
        <v>943</v>
      </c>
      <c r="E31" s="344">
        <f>SI!C141</f>
        <v>68.93203883495147</v>
      </c>
      <c r="F31" s="344">
        <f>SI!D141</f>
        <v>73.52941176470588</v>
      </c>
      <c r="G31" s="344">
        <f>SI!E141</f>
        <v>69.38775510204081</v>
      </c>
      <c r="H31" s="344">
        <f>SI!F141</f>
        <v>67.64705882352942</v>
      </c>
      <c r="I31" s="344">
        <f>SI!G141</f>
        <v>66.33663366336633</v>
      </c>
      <c r="J31" s="344">
        <f>SI!H141</f>
        <v>69.3069306930693</v>
      </c>
      <c r="K31" s="344">
        <f>SI!I141</f>
        <v>66</v>
      </c>
      <c r="L31" s="344">
        <f>SI!J141</f>
        <v>72.82608695652175</v>
      </c>
      <c r="M31" s="344"/>
      <c r="N31" s="344"/>
      <c r="O31" s="344"/>
      <c r="P31" s="344"/>
      <c r="R31" s="2" t="s">
        <v>173</v>
      </c>
      <c r="S31" s="404">
        <f>SLOPE(B31:Q31,$B$1:$Q$1)</f>
        <v>-0.14216214714438788</v>
      </c>
    </row>
    <row r="32" spans="1:19" ht="12">
      <c r="A32" s="2" t="s">
        <v>948</v>
      </c>
      <c r="L32" s="344">
        <f>SC!B14</f>
        <v>8.602698292673221</v>
      </c>
      <c r="M32" s="344">
        <f>SC!C14</f>
        <v>9.225932264098379</v>
      </c>
      <c r="N32" s="344">
        <f>SC!D14</f>
        <v>9.972340510208138</v>
      </c>
      <c r="O32" s="344">
        <f>SC!E14</f>
        <v>9.531778564890352</v>
      </c>
      <c r="P32" s="344">
        <f>SC!F14</f>
        <v>8</v>
      </c>
      <c r="R32" s="2" t="s">
        <v>949</v>
      </c>
      <c r="S32" s="404">
        <f>SLOPE(B32:Q32,$B$1:$Q$1)</f>
        <v>-0.08995502845500596</v>
      </c>
    </row>
    <row r="33" spans="1:19" ht="12">
      <c r="A33" s="2" t="s">
        <v>946</v>
      </c>
      <c r="P33" s="2">
        <f>'E&amp;W'!C73</f>
        <v>69.24778761061947</v>
      </c>
      <c r="R33" s="2" t="s">
        <v>947</v>
      </c>
      <c r="S33" s="404"/>
    </row>
    <row r="34" spans="1:19" ht="12">
      <c r="A34" s="2" t="s">
        <v>921</v>
      </c>
      <c r="N34" s="2">
        <f>'DK'!D16</f>
        <v>62.3</v>
      </c>
      <c r="R34" s="2" t="s">
        <v>922</v>
      </c>
      <c r="S34" s="404"/>
    </row>
    <row r="35" spans="1:19" ht="12">
      <c r="A35" s="2" t="s">
        <v>918</v>
      </c>
      <c r="C35" s="2">
        <f>'CZ'!D88</f>
        <v>100</v>
      </c>
      <c r="L35" s="2">
        <f>'CZ'!E88</f>
        <v>98.6</v>
      </c>
      <c r="R35" s="2" t="s">
        <v>920</v>
      </c>
      <c r="S35" s="404">
        <f>SLOPE(B35:Q35,$B$1:$Q$1)</f>
        <v>-0.08750000000009095</v>
      </c>
    </row>
    <row r="36" spans="1:19" ht="12">
      <c r="A36" s="2" t="s">
        <v>910</v>
      </c>
      <c r="P36" s="2">
        <f>Croatia!G36</f>
        <v>97.6</v>
      </c>
      <c r="R36" s="2" t="s">
        <v>417</v>
      </c>
      <c r="S36" s="404"/>
    </row>
    <row r="37" spans="1:19" ht="12">
      <c r="A37" s="2" t="s">
        <v>930</v>
      </c>
      <c r="O37" s="2">
        <f>'HU'!F22</f>
        <v>85.6</v>
      </c>
      <c r="R37" s="2" t="s">
        <v>417</v>
      </c>
      <c r="S37" s="404"/>
    </row>
    <row r="38" spans="1:19" ht="12">
      <c r="A38" s="2" t="s">
        <v>936</v>
      </c>
      <c r="K38" s="2">
        <f>POL!H132</f>
        <v>100</v>
      </c>
      <c r="L38" s="2">
        <f>POL!I132</f>
        <v>99.9</v>
      </c>
      <c r="M38" s="2">
        <f>POL!J132</f>
        <v>100</v>
      </c>
      <c r="N38" s="2">
        <f>POL!K132</f>
        <v>100</v>
      </c>
      <c r="O38" s="2">
        <f>POL!L132</f>
        <v>100</v>
      </c>
      <c r="P38" s="2">
        <f>POL!M132</f>
        <v>100</v>
      </c>
      <c r="R38" s="2" t="s">
        <v>417</v>
      </c>
      <c r="S38" s="404">
        <f>SLOPE(B38:Q38,$B$1:$Q$1)</f>
        <v>0.008571428566106728</v>
      </c>
    </row>
    <row r="39" spans="1:19" ht="12">
      <c r="A39" s="2" t="s">
        <v>939</v>
      </c>
      <c r="P39" s="2">
        <f>SK!G59</f>
        <v>98.3</v>
      </c>
      <c r="R39" s="2" t="s">
        <v>417</v>
      </c>
      <c r="S39" s="404"/>
    </row>
    <row r="40" spans="1:19" ht="12">
      <c r="A40" s="2" t="s">
        <v>108</v>
      </c>
      <c r="K40" s="2">
        <f>'AT'!E28</f>
        <v>96</v>
      </c>
      <c r="N40" s="2">
        <f>'AT'!F28</f>
        <v>94</v>
      </c>
      <c r="R40" s="2" t="s">
        <v>109</v>
      </c>
      <c r="S40" s="404">
        <f>SLOPE(B40:Q40,$B$1:$Q$1)</f>
        <v>-0.6666666666666666</v>
      </c>
    </row>
    <row r="41" spans="1:19" ht="12">
      <c r="A41" s="2" t="s">
        <v>930</v>
      </c>
      <c r="O41" s="2">
        <f>'HU'!E22</f>
        <v>93</v>
      </c>
      <c r="R41" s="2" t="s">
        <v>931</v>
      </c>
      <c r="S41" s="404"/>
    </row>
    <row r="42" spans="1:19" ht="12">
      <c r="A42" s="2" t="s">
        <v>939</v>
      </c>
      <c r="P42" s="2">
        <f>SK!I37</f>
        <v>68.8</v>
      </c>
      <c r="R42" s="2" t="s">
        <v>931</v>
      </c>
      <c r="S42" s="404"/>
    </row>
    <row r="43" spans="1:19" ht="12">
      <c r="A43" s="2" t="s">
        <v>946</v>
      </c>
      <c r="K43" s="2">
        <f>'E&amp;W'!D59</f>
        <v>71.66382476745969</v>
      </c>
      <c r="P43" s="2">
        <f>'E&amp;W'!E59</f>
        <v>67.74704511340579</v>
      </c>
      <c r="R43" s="2" t="s">
        <v>926</v>
      </c>
      <c r="S43" s="404">
        <f>SLOPE(B43:Q43,$B$1:$Q$1)</f>
        <v>-0.7833559308107942</v>
      </c>
    </row>
    <row r="44" spans="1:19" ht="12">
      <c r="A44" s="2" t="s">
        <v>923</v>
      </c>
      <c r="P44" s="2">
        <f>'EE'!E34</f>
        <v>33.898305084745765</v>
      </c>
      <c r="R44" s="2" t="s">
        <v>926</v>
      </c>
      <c r="S44" s="404"/>
    </row>
    <row r="45" spans="1:19" ht="12">
      <c r="A45" s="2" t="s">
        <v>945</v>
      </c>
      <c r="K45" s="2">
        <f>SE!C25</f>
        <v>59.099999999999994</v>
      </c>
      <c r="P45" s="2">
        <f>SE!D13</f>
        <v>48.300000000000004</v>
      </c>
      <c r="R45" s="2" t="s">
        <v>926</v>
      </c>
      <c r="S45" s="404">
        <f>SLOPE(B45:Q45,$B$1:$Q$1)</f>
        <v>-2.16</v>
      </c>
    </row>
    <row r="46" spans="1:19" ht="12">
      <c r="A46" s="2" t="s">
        <v>923</v>
      </c>
      <c r="P46" s="2">
        <f>'EE'!D34</f>
        <v>8.474576271186443</v>
      </c>
      <c r="R46" s="2" t="s">
        <v>925</v>
      </c>
      <c r="S46" s="404"/>
    </row>
    <row r="47" spans="1:19" ht="12">
      <c r="A47" s="2" t="s">
        <v>936</v>
      </c>
      <c r="K47" s="2">
        <f>POL!H12</f>
        <v>72.9</v>
      </c>
      <c r="L47" s="2">
        <f>POL!I12</f>
        <v>65.7</v>
      </c>
      <c r="M47" s="2">
        <f>POL!J12</f>
        <v>67.2</v>
      </c>
      <c r="N47" s="2">
        <f>POL!K12</f>
        <v>68.2</v>
      </c>
      <c r="O47" s="2">
        <f>POL!L12</f>
        <v>67.8</v>
      </c>
      <c r="P47" s="2">
        <f>POL!M12</f>
        <v>60</v>
      </c>
      <c r="R47" s="2" t="s">
        <v>937</v>
      </c>
      <c r="S47" s="404">
        <f>SLOPE(B47:Q47,$B$1:$Q$1)</f>
        <v>-1.634285714291036</v>
      </c>
    </row>
    <row r="48" spans="1:19" ht="12">
      <c r="A48" s="2" t="s">
        <v>946</v>
      </c>
      <c r="F48" s="2">
        <f>'E&amp;W'!C45</f>
        <v>74.25363069185454</v>
      </c>
      <c r="K48" s="2">
        <f>'E&amp;W'!D45</f>
        <v>62.590857789431055</v>
      </c>
      <c r="P48" s="2">
        <f>'E&amp;W'!E45</f>
        <v>64.64609320202987</v>
      </c>
      <c r="R48" s="2" t="s">
        <v>927</v>
      </c>
      <c r="S48" s="404">
        <f>SLOPE(B48:Q48,$B$1:$Q$1)</f>
        <v>-0.960753748981903</v>
      </c>
    </row>
    <row r="49" spans="1:19" ht="12">
      <c r="A49" s="2" t="s">
        <v>923</v>
      </c>
      <c r="P49" s="2">
        <f>'EE'!F34</f>
        <v>35.59322033898305</v>
      </c>
      <c r="R49" s="2" t="s">
        <v>927</v>
      </c>
      <c r="S49" s="404"/>
    </row>
    <row r="50" spans="1:19" ht="12">
      <c r="A50" s="2" t="s">
        <v>945</v>
      </c>
      <c r="K50" s="2">
        <f>SE!C13</f>
        <v>49.49999999999999</v>
      </c>
      <c r="P50" s="2">
        <f>SE!D25</f>
        <v>52.300000000000004</v>
      </c>
      <c r="R50" s="2" t="s">
        <v>927</v>
      </c>
      <c r="S50" s="404">
        <f>SLOPE(B50:Q50,$B$1:$Q$1)</f>
        <v>0.56</v>
      </c>
    </row>
    <row r="51" spans="1:19" ht="12">
      <c r="A51" s="2" t="s">
        <v>1006</v>
      </c>
      <c r="F51" s="2">
        <f>EIRE!C12</f>
        <v>23</v>
      </c>
      <c r="J51" s="2">
        <f>EIRE!D12</f>
        <v>28.799999999999997</v>
      </c>
      <c r="M51" s="344">
        <f>EIRE!E12</f>
        <v>33.70786516853933</v>
      </c>
      <c r="R51" s="2" t="s">
        <v>917</v>
      </c>
      <c r="S51" s="404">
        <f>SLOPE(B51:Q51,$B$1:$Q$1)</f>
        <v>1.5253871849374656</v>
      </c>
    </row>
    <row r="52" spans="1:19" ht="12">
      <c r="A52" s="2" t="s">
        <v>1007</v>
      </c>
      <c r="F52" s="2">
        <f>'FR'!B5</f>
        <v>58</v>
      </c>
      <c r="G52" s="2">
        <f>'FR'!C5</f>
        <v>52</v>
      </c>
      <c r="H52" s="2">
        <f>'FR'!D5</f>
        <v>53</v>
      </c>
      <c r="I52" s="2">
        <f>'FR'!E5</f>
        <v>57</v>
      </c>
      <c r="J52" s="2">
        <f>'FR'!F5</f>
        <v>52</v>
      </c>
      <c r="K52" s="2">
        <f>'FR'!G5</f>
        <v>46</v>
      </c>
      <c r="L52" s="2">
        <f>'FR'!H5</f>
        <v>50</v>
      </c>
      <c r="M52" s="2">
        <f>'FR'!I5</f>
        <v>50</v>
      </c>
      <c r="N52" s="2">
        <f>'FR'!J5</f>
        <v>50</v>
      </c>
      <c r="O52" s="2">
        <f>'FR'!K5</f>
        <v>52</v>
      </c>
      <c r="R52" s="2" t="s">
        <v>916</v>
      </c>
      <c r="S52" s="404">
        <f>SLOPE(B52:Q52,$B$1:$Q$1)</f>
        <v>-0.6666666666666666</v>
      </c>
    </row>
    <row r="53" spans="1:19" ht="12">
      <c r="A53" s="409" t="s">
        <v>950</v>
      </c>
      <c r="B53" s="177"/>
      <c r="C53" s="177"/>
      <c r="D53" s="177"/>
      <c r="E53" s="177"/>
      <c r="F53" s="177"/>
      <c r="G53" s="177"/>
      <c r="H53" s="177"/>
      <c r="I53" s="177"/>
      <c r="J53" s="177"/>
      <c r="K53" s="177"/>
      <c r="L53" s="177"/>
      <c r="M53" s="177"/>
      <c r="N53" s="177">
        <f>NI!D42</f>
        <v>29.432624113475175</v>
      </c>
      <c r="O53" s="177">
        <f>NI!E42</f>
        <v>41.8212478920742</v>
      </c>
      <c r="P53" s="177">
        <f>NI!F42</f>
        <v>40.916808149405774</v>
      </c>
      <c r="Q53" s="177"/>
      <c r="R53" s="409" t="s">
        <v>917</v>
      </c>
      <c r="S53" s="404">
        <f>SLOPE(B53:Q53,$B$1:$Q$1)</f>
        <v>5.74209201799628</v>
      </c>
    </row>
    <row r="93" spans="12:16" ht="12">
      <c r="L93" s="344"/>
      <c r="M93" s="344"/>
      <c r="N93" s="344"/>
      <c r="O93" s="344"/>
      <c r="P93" s="344"/>
    </row>
    <row r="97" spans="5:16" ht="12">
      <c r="E97" s="344"/>
      <c r="F97" s="344"/>
      <c r="G97" s="344"/>
      <c r="H97" s="344"/>
      <c r="I97" s="344"/>
      <c r="J97" s="344"/>
      <c r="K97" s="344"/>
      <c r="L97" s="344"/>
      <c r="M97" s="344"/>
      <c r="N97" s="344"/>
      <c r="O97" s="344"/>
      <c r="P97" s="344"/>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I19" sqref="I19"/>
    </sheetView>
  </sheetViews>
  <sheetFormatPr defaultColWidth="9.140625" defaultRowHeight="12.75"/>
  <cols>
    <col min="1" max="1" width="20.57421875" style="0" bestFit="1" customWidth="1"/>
  </cols>
  <sheetData>
    <row r="1" spans="1:2" ht="12.75">
      <c r="A1" t="s">
        <v>3</v>
      </c>
      <c r="B1" t="s">
        <v>4</v>
      </c>
    </row>
    <row r="2" ht="12.75">
      <c r="A2" t="s">
        <v>5</v>
      </c>
    </row>
    <row r="3" spans="1:8" ht="12.75">
      <c r="A3" t="s">
        <v>6</v>
      </c>
      <c r="B3">
        <v>1995</v>
      </c>
      <c r="C3">
        <v>1996</v>
      </c>
      <c r="D3">
        <v>1997</v>
      </c>
      <c r="E3">
        <v>1998</v>
      </c>
      <c r="F3">
        <v>1999</v>
      </c>
      <c r="G3">
        <v>2000</v>
      </c>
      <c r="H3">
        <v>2001</v>
      </c>
    </row>
    <row r="4" spans="1:8" ht="12.75">
      <c r="A4">
        <v>1</v>
      </c>
      <c r="B4">
        <v>100</v>
      </c>
      <c r="C4">
        <v>56</v>
      </c>
      <c r="D4">
        <v>95</v>
      </c>
      <c r="E4">
        <v>100</v>
      </c>
      <c r="F4">
        <v>91</v>
      </c>
      <c r="G4">
        <v>84</v>
      </c>
      <c r="H4">
        <v>66</v>
      </c>
    </row>
    <row r="5" spans="1:8" ht="12.75">
      <c r="A5">
        <v>2</v>
      </c>
      <c r="B5" t="s">
        <v>7</v>
      </c>
      <c r="C5">
        <v>44</v>
      </c>
      <c r="D5">
        <v>5</v>
      </c>
      <c r="E5" t="s">
        <v>7</v>
      </c>
      <c r="F5">
        <v>9</v>
      </c>
      <c r="G5">
        <v>16</v>
      </c>
      <c r="H5">
        <v>24</v>
      </c>
    </row>
    <row r="6" spans="1:8" ht="12.75">
      <c r="A6">
        <v>3</v>
      </c>
      <c r="B6" t="s">
        <v>7</v>
      </c>
      <c r="C6" t="s">
        <v>7</v>
      </c>
      <c r="D6" t="s">
        <v>7</v>
      </c>
      <c r="E6" t="s">
        <v>7</v>
      </c>
      <c r="F6" t="s">
        <v>7</v>
      </c>
      <c r="G6" t="s">
        <v>7</v>
      </c>
      <c r="H6">
        <v>10</v>
      </c>
    </row>
    <row r="7" spans="1:8" ht="12.75">
      <c r="A7">
        <v>4</v>
      </c>
      <c r="B7" t="s">
        <v>7</v>
      </c>
      <c r="C7" t="s">
        <v>7</v>
      </c>
      <c r="D7" t="s">
        <v>7</v>
      </c>
      <c r="E7" t="s">
        <v>7</v>
      </c>
      <c r="F7" t="s">
        <v>7</v>
      </c>
      <c r="G7" t="s">
        <v>7</v>
      </c>
      <c r="H7" t="s">
        <v>7</v>
      </c>
    </row>
    <row r="8" spans="1:8" ht="12.75">
      <c r="A8" t="s">
        <v>8</v>
      </c>
      <c r="B8">
        <v>3000</v>
      </c>
      <c r="C8">
        <v>3000</v>
      </c>
      <c r="D8">
        <v>3000</v>
      </c>
      <c r="E8">
        <v>3000</v>
      </c>
      <c r="F8">
        <v>3000</v>
      </c>
      <c r="G8">
        <v>3000</v>
      </c>
      <c r="H8">
        <v>3000</v>
      </c>
    </row>
    <row r="9" spans="1:8" ht="12.75">
      <c r="A9" t="s">
        <v>9</v>
      </c>
      <c r="B9">
        <v>14</v>
      </c>
      <c r="C9">
        <v>17</v>
      </c>
      <c r="D9">
        <v>20</v>
      </c>
      <c r="E9">
        <v>21</v>
      </c>
      <c r="F9">
        <v>12</v>
      </c>
      <c r="G9">
        <v>19</v>
      </c>
      <c r="H9">
        <v>21</v>
      </c>
    </row>
    <row r="11" spans="1:8" ht="12.75">
      <c r="A11" t="s">
        <v>1</v>
      </c>
      <c r="B11">
        <f>100-B4</f>
        <v>0</v>
      </c>
      <c r="C11">
        <f aca="true" t="shared" si="0" ref="C11:H11">100-C4</f>
        <v>44</v>
      </c>
      <c r="D11">
        <f t="shared" si="0"/>
        <v>5</v>
      </c>
      <c r="E11">
        <f t="shared" si="0"/>
        <v>0</v>
      </c>
      <c r="F11">
        <f t="shared" si="0"/>
        <v>9</v>
      </c>
      <c r="G11">
        <f t="shared" si="0"/>
        <v>16</v>
      </c>
      <c r="H11">
        <f t="shared" si="0"/>
        <v>34</v>
      </c>
    </row>
    <row r="13" spans="1:8" ht="12.75">
      <c r="A13" s="458" t="s">
        <v>10</v>
      </c>
      <c r="B13" s="458"/>
      <c r="C13" s="458"/>
      <c r="D13" s="458"/>
      <c r="E13" s="458"/>
      <c r="F13" s="458"/>
      <c r="G13" s="458"/>
      <c r="H13" s="458"/>
    </row>
    <row r="14" spans="1:8" ht="12.75">
      <c r="A14" s="458"/>
      <c r="B14" s="458"/>
      <c r="C14" s="458"/>
      <c r="D14" s="458"/>
      <c r="E14" s="458"/>
      <c r="F14" s="458"/>
      <c r="G14" s="458"/>
      <c r="H14" s="458"/>
    </row>
    <row r="15" spans="1:8" ht="12.75">
      <c r="A15" s="458"/>
      <c r="B15" s="458"/>
      <c r="C15" s="458"/>
      <c r="D15" s="458"/>
      <c r="E15" s="458"/>
      <c r="F15" s="458"/>
      <c r="G15" s="458"/>
      <c r="H15" s="458"/>
    </row>
    <row r="16" spans="1:8" ht="12.75">
      <c r="A16" s="458"/>
      <c r="B16" s="458"/>
      <c r="C16" s="458"/>
      <c r="D16" s="458"/>
      <c r="E16" s="458"/>
      <c r="F16" s="458"/>
      <c r="G16" s="458"/>
      <c r="H16" s="458"/>
    </row>
    <row r="17" spans="1:8" ht="12.75">
      <c r="A17" s="458"/>
      <c r="B17" s="458"/>
      <c r="C17" s="458"/>
      <c r="D17" s="458"/>
      <c r="E17" s="458"/>
      <c r="F17" s="458"/>
      <c r="G17" s="458"/>
      <c r="H17" s="458"/>
    </row>
  </sheetData>
  <mergeCells count="1">
    <mergeCell ref="A13:H1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30"/>
  <sheetViews>
    <sheetView workbookViewId="0" topLeftCell="A1">
      <selection activeCell="J19" sqref="J19"/>
    </sheetView>
  </sheetViews>
  <sheetFormatPr defaultColWidth="9.140625" defaultRowHeight="12.75"/>
  <cols>
    <col min="1" max="1" width="27.140625" style="2" customWidth="1"/>
    <col min="2" max="2" width="43.00390625" style="2" customWidth="1"/>
    <col min="3" max="5" width="10.7109375" style="2" customWidth="1"/>
    <col min="6" max="7" width="7.28125" style="2" customWidth="1"/>
    <col min="8" max="16384" width="9.140625" style="2" customWidth="1"/>
  </cols>
  <sheetData>
    <row r="1" ht="15">
      <c r="A1" s="1" t="s">
        <v>13</v>
      </c>
    </row>
    <row r="2" ht="15.75" thickBot="1">
      <c r="A2" s="1"/>
    </row>
    <row r="3" spans="1:7" ht="12.75">
      <c r="A3" s="3"/>
      <c r="B3" s="4"/>
      <c r="C3" s="469" t="s">
        <v>14</v>
      </c>
      <c r="D3" s="470"/>
      <c r="E3" s="470"/>
      <c r="F3" s="471"/>
      <c r="G3" s="472"/>
    </row>
    <row r="4" spans="1:7" ht="12.75">
      <c r="A4" s="5"/>
      <c r="B4" s="6"/>
      <c r="C4" s="473" t="s">
        <v>15</v>
      </c>
      <c r="D4" s="474"/>
      <c r="E4" s="474"/>
      <c r="F4" s="475"/>
      <c r="G4" s="476"/>
    </row>
    <row r="5" spans="1:7" s="13" customFormat="1" ht="12">
      <c r="A5" s="8" t="s">
        <v>6</v>
      </c>
      <c r="B5" s="9" t="s">
        <v>16</v>
      </c>
      <c r="C5" s="10" t="s">
        <v>17</v>
      </c>
      <c r="D5" s="11">
        <v>1988</v>
      </c>
      <c r="E5" s="11">
        <v>1995</v>
      </c>
      <c r="F5" s="11">
        <v>1998</v>
      </c>
      <c r="G5" s="12"/>
    </row>
    <row r="6" spans="1:7" ht="12">
      <c r="A6" s="14" t="s">
        <v>18</v>
      </c>
      <c r="B6" s="15" t="s">
        <v>19</v>
      </c>
      <c r="C6" s="16">
        <v>15</v>
      </c>
      <c r="D6" s="17">
        <v>9</v>
      </c>
      <c r="E6" s="17">
        <v>6</v>
      </c>
      <c r="F6" s="17">
        <v>7</v>
      </c>
      <c r="G6" s="15"/>
    </row>
    <row r="7" spans="1:7" ht="12">
      <c r="A7" s="14" t="s">
        <v>20</v>
      </c>
      <c r="B7" s="15" t="s">
        <v>21</v>
      </c>
      <c r="C7" s="16">
        <v>18</v>
      </c>
      <c r="D7" s="17">
        <v>18</v>
      </c>
      <c r="E7" s="17">
        <v>22</v>
      </c>
      <c r="F7" s="17">
        <v>23</v>
      </c>
      <c r="G7" s="15"/>
    </row>
    <row r="8" spans="1:7" ht="12">
      <c r="A8" s="14" t="s">
        <v>22</v>
      </c>
      <c r="B8" s="15" t="s">
        <v>23</v>
      </c>
      <c r="C8" s="16">
        <v>31</v>
      </c>
      <c r="D8" s="17">
        <v>39</v>
      </c>
      <c r="E8" s="17">
        <v>44</v>
      </c>
      <c r="F8" s="17">
        <v>51</v>
      </c>
      <c r="G8" s="15"/>
    </row>
    <row r="9" spans="1:7" ht="12">
      <c r="A9" s="14" t="s">
        <v>24</v>
      </c>
      <c r="B9" s="15" t="s">
        <v>25</v>
      </c>
      <c r="C9" s="16">
        <v>19</v>
      </c>
      <c r="D9" s="17">
        <v>21</v>
      </c>
      <c r="E9" s="17">
        <v>24</v>
      </c>
      <c r="F9" s="17">
        <v>17</v>
      </c>
      <c r="G9" s="15"/>
    </row>
    <row r="10" spans="1:7" ht="12">
      <c r="A10" s="14" t="s">
        <v>26</v>
      </c>
      <c r="B10" s="15" t="s">
        <v>27</v>
      </c>
      <c r="C10" s="16">
        <v>6</v>
      </c>
      <c r="D10" s="17">
        <v>10</v>
      </c>
      <c r="E10" s="17">
        <v>4</v>
      </c>
      <c r="F10" s="17">
        <v>2</v>
      </c>
      <c r="G10" s="15"/>
    </row>
    <row r="11" spans="1:7" ht="12">
      <c r="A11" s="14" t="s">
        <v>28</v>
      </c>
      <c r="B11" s="15" t="s">
        <v>29</v>
      </c>
      <c r="C11" s="16">
        <v>6</v>
      </c>
      <c r="D11" s="17">
        <v>2</v>
      </c>
      <c r="E11" s="18" t="s">
        <v>30</v>
      </c>
      <c r="F11" s="18" t="s">
        <v>30</v>
      </c>
      <c r="G11" s="15"/>
    </row>
    <row r="12" spans="1:7" ht="12.75" thickBot="1">
      <c r="A12" s="19" t="s">
        <v>31</v>
      </c>
      <c r="B12" s="20" t="s">
        <v>32</v>
      </c>
      <c r="C12" s="21">
        <v>5</v>
      </c>
      <c r="D12" s="22">
        <v>1</v>
      </c>
      <c r="E12" s="22">
        <v>0</v>
      </c>
      <c r="F12" s="22">
        <v>0</v>
      </c>
      <c r="G12" s="20"/>
    </row>
    <row r="13" spans="2:6" ht="12">
      <c r="B13" s="23" t="s">
        <v>33</v>
      </c>
      <c r="C13" s="24"/>
      <c r="D13" s="24"/>
      <c r="E13" s="24"/>
      <c r="F13" s="24"/>
    </row>
    <row r="14" spans="1:2" ht="12">
      <c r="A14" s="13"/>
      <c r="B14" s="23" t="s">
        <v>34</v>
      </c>
    </row>
    <row r="15" spans="1:7" ht="12">
      <c r="A15" s="13"/>
      <c r="B15" s="13" t="s">
        <v>1</v>
      </c>
      <c r="C15" s="2">
        <f>100-C6-C7-C8</f>
        <v>36</v>
      </c>
      <c r="D15" s="2">
        <f>100-D6-D7-D8</f>
        <v>34</v>
      </c>
      <c r="E15" s="2">
        <f>100-E6-E7-E8</f>
        <v>28</v>
      </c>
      <c r="F15" s="2">
        <f>100-F6-F7-F8</f>
        <v>19</v>
      </c>
      <c r="G15" s="13"/>
    </row>
    <row r="16" spans="1:7" ht="12">
      <c r="A16" s="13"/>
      <c r="B16" s="13"/>
      <c r="D16" s="13"/>
      <c r="E16" s="13"/>
      <c r="F16" s="13"/>
      <c r="G16" s="13"/>
    </row>
    <row r="17" ht="15">
      <c r="A17" s="1" t="s">
        <v>35</v>
      </c>
    </row>
    <row r="18" ht="15.75" thickBot="1">
      <c r="A18" s="1"/>
    </row>
    <row r="19" spans="1:7" ht="12.75">
      <c r="A19" s="3"/>
      <c r="B19" s="25"/>
      <c r="C19" s="469" t="s">
        <v>14</v>
      </c>
      <c r="D19" s="471"/>
      <c r="E19" s="471"/>
      <c r="F19" s="471"/>
      <c r="G19" s="472"/>
    </row>
    <row r="20" spans="1:7" ht="12.75">
      <c r="A20" s="8"/>
      <c r="B20" s="26"/>
      <c r="C20" s="473" t="s">
        <v>15</v>
      </c>
      <c r="D20" s="475"/>
      <c r="E20" s="475"/>
      <c r="F20" s="475"/>
      <c r="G20" s="476"/>
    </row>
    <row r="21" spans="1:7" ht="12.75">
      <c r="A21" s="8" t="s">
        <v>36</v>
      </c>
      <c r="B21" s="27" t="s">
        <v>16</v>
      </c>
      <c r="C21" s="28"/>
      <c r="D21" s="29"/>
      <c r="E21" s="30">
        <v>1995</v>
      </c>
      <c r="F21" s="30">
        <v>1998</v>
      </c>
      <c r="G21" s="31"/>
    </row>
    <row r="22" spans="1:7" ht="12">
      <c r="A22" s="14" t="s">
        <v>37</v>
      </c>
      <c r="B22" s="32" t="s">
        <v>38</v>
      </c>
      <c r="C22" s="16"/>
      <c r="D22" s="17"/>
      <c r="E22" s="17">
        <v>4</v>
      </c>
      <c r="F22" s="17">
        <v>6</v>
      </c>
      <c r="G22" s="15"/>
    </row>
    <row r="23" spans="1:7" ht="12">
      <c r="A23" s="14" t="s">
        <v>39</v>
      </c>
      <c r="B23" s="32" t="s">
        <v>40</v>
      </c>
      <c r="C23" s="16"/>
      <c r="D23" s="17"/>
      <c r="E23" s="17">
        <v>14</v>
      </c>
      <c r="F23" s="17">
        <v>15</v>
      </c>
      <c r="G23" s="15"/>
    </row>
    <row r="24" spans="1:7" ht="12">
      <c r="A24" s="14" t="s">
        <v>41</v>
      </c>
      <c r="B24" s="32" t="s">
        <v>42</v>
      </c>
      <c r="C24" s="17"/>
      <c r="D24" s="17"/>
      <c r="E24" s="17">
        <v>7</v>
      </c>
      <c r="F24" s="17">
        <v>8</v>
      </c>
      <c r="G24" s="15"/>
    </row>
    <row r="25" spans="1:7" ht="12.75" thickBot="1">
      <c r="A25" s="19" t="s">
        <v>43</v>
      </c>
      <c r="B25" s="33" t="s">
        <v>44</v>
      </c>
      <c r="C25" s="21"/>
      <c r="D25" s="22"/>
      <c r="E25" s="22">
        <v>75</v>
      </c>
      <c r="F25" s="22">
        <v>71</v>
      </c>
      <c r="G25" s="20"/>
    </row>
    <row r="26" spans="2:6" ht="12">
      <c r="B26" s="23" t="s">
        <v>33</v>
      </c>
      <c r="E26" s="34" t="s">
        <v>45</v>
      </c>
      <c r="F26" s="34" t="s">
        <v>46</v>
      </c>
    </row>
    <row r="27" spans="1:7" ht="12">
      <c r="A27" s="13"/>
      <c r="B27" s="13"/>
      <c r="C27" s="13"/>
      <c r="D27" s="13"/>
      <c r="E27" s="13"/>
      <c r="F27" s="13"/>
      <c r="G27" s="13"/>
    </row>
    <row r="28" spans="1:7" ht="12">
      <c r="A28" s="13"/>
      <c r="B28" s="13" t="s">
        <v>1</v>
      </c>
      <c r="E28" s="2">
        <f>100-E22</f>
        <v>96</v>
      </c>
      <c r="F28" s="2">
        <f>100-F22</f>
        <v>94</v>
      </c>
      <c r="G28" s="13"/>
    </row>
    <row r="29" spans="1:7" ht="12">
      <c r="A29" s="13"/>
      <c r="B29" s="13"/>
      <c r="C29" s="13"/>
      <c r="D29" s="13"/>
      <c r="E29" s="13"/>
      <c r="F29" s="13"/>
      <c r="G29" s="13"/>
    </row>
    <row r="30" spans="1:7" ht="12">
      <c r="A30" s="13"/>
      <c r="B30" s="13"/>
      <c r="C30" s="13"/>
      <c r="D30" s="13"/>
      <c r="E30" s="13"/>
      <c r="F30" s="13"/>
      <c r="G30" s="13"/>
    </row>
    <row r="32" ht="15">
      <c r="A32" s="1" t="s">
        <v>47</v>
      </c>
    </row>
    <row r="33" spans="4:5" ht="13.5" thickBot="1">
      <c r="D33" s="35"/>
      <c r="E33" s="35"/>
    </row>
    <row r="34" spans="1:7" ht="12.75">
      <c r="A34" s="3"/>
      <c r="B34" s="4"/>
      <c r="C34" s="462" t="s">
        <v>14</v>
      </c>
      <c r="D34" s="463"/>
      <c r="E34" s="463"/>
      <c r="F34" s="463"/>
      <c r="G34" s="464"/>
    </row>
    <row r="35" spans="1:7" ht="12.75">
      <c r="A35" s="8" t="s">
        <v>6</v>
      </c>
      <c r="B35" s="36"/>
      <c r="C35" s="468" t="s">
        <v>15</v>
      </c>
      <c r="D35" s="460"/>
      <c r="E35" s="460"/>
      <c r="F35" s="460"/>
      <c r="G35" s="461"/>
    </row>
    <row r="36" spans="1:7" ht="13.5">
      <c r="A36" s="37"/>
      <c r="B36" s="9" t="s">
        <v>48</v>
      </c>
      <c r="C36" s="28"/>
      <c r="D36" s="29"/>
      <c r="E36" s="29"/>
      <c r="F36" s="29"/>
      <c r="G36" s="38">
        <v>2000</v>
      </c>
    </row>
    <row r="37" spans="1:7" ht="12">
      <c r="A37" s="39">
        <v>1</v>
      </c>
      <c r="B37" s="15" t="s">
        <v>49</v>
      </c>
      <c r="C37" s="16"/>
      <c r="D37" s="17"/>
      <c r="E37" s="17"/>
      <c r="F37" s="17"/>
      <c r="G37" s="40">
        <v>88</v>
      </c>
    </row>
    <row r="38" spans="1:7" ht="12">
      <c r="A38" s="39">
        <v>2</v>
      </c>
      <c r="B38" s="15" t="s">
        <v>50</v>
      </c>
      <c r="C38" s="16"/>
      <c r="D38" s="17"/>
      <c r="E38" s="17"/>
      <c r="F38" s="17"/>
      <c r="G38" s="40">
        <v>9.5</v>
      </c>
    </row>
    <row r="39" spans="1:7" ht="12">
      <c r="A39" s="39">
        <v>3</v>
      </c>
      <c r="B39" s="15" t="s">
        <v>51</v>
      </c>
      <c r="C39" s="16"/>
      <c r="D39" s="17"/>
      <c r="E39" s="17"/>
      <c r="F39" s="17"/>
      <c r="G39" s="40">
        <v>1.1</v>
      </c>
    </row>
    <row r="40" spans="1:7" ht="12">
      <c r="A40" s="39">
        <v>4</v>
      </c>
      <c r="B40" s="15" t="s">
        <v>52</v>
      </c>
      <c r="C40" s="16"/>
      <c r="D40" s="17"/>
      <c r="E40" s="17"/>
      <c r="F40" s="17"/>
      <c r="G40" s="40">
        <v>0.9</v>
      </c>
    </row>
    <row r="41" spans="1:7" ht="12">
      <c r="A41" s="39">
        <v>5</v>
      </c>
      <c r="B41" s="15" t="s">
        <v>53</v>
      </c>
      <c r="C41" s="16"/>
      <c r="D41" s="17"/>
      <c r="E41" s="17"/>
      <c r="F41" s="17"/>
      <c r="G41" s="40">
        <v>0.3</v>
      </c>
    </row>
    <row r="42" spans="1:7" ht="12.75" thickBot="1">
      <c r="A42" s="41">
        <v>6</v>
      </c>
      <c r="B42" s="20" t="s">
        <v>54</v>
      </c>
      <c r="C42" s="21"/>
      <c r="D42" s="22"/>
      <c r="E42" s="22"/>
      <c r="F42" s="22"/>
      <c r="G42" s="42">
        <v>0.2</v>
      </c>
    </row>
    <row r="43" spans="1:7" ht="12">
      <c r="A43" s="13"/>
      <c r="B43" s="13"/>
      <c r="G43" s="81"/>
    </row>
    <row r="44" spans="1:2" ht="12.75" thickBot="1">
      <c r="A44" s="13"/>
      <c r="B44" s="23"/>
    </row>
    <row r="45" spans="1:7" ht="12.75">
      <c r="A45" s="3"/>
      <c r="B45" s="4"/>
      <c r="C45" s="462" t="s">
        <v>14</v>
      </c>
      <c r="D45" s="463"/>
      <c r="E45" s="463"/>
      <c r="F45" s="463"/>
      <c r="G45" s="464"/>
    </row>
    <row r="46" spans="1:7" ht="12.75">
      <c r="A46" s="8" t="s">
        <v>6</v>
      </c>
      <c r="B46" s="45"/>
      <c r="C46" s="468" t="s">
        <v>15</v>
      </c>
      <c r="D46" s="460"/>
      <c r="E46" s="460"/>
      <c r="F46" s="460"/>
      <c r="G46" s="461"/>
    </row>
    <row r="47" spans="1:7" ht="13.5">
      <c r="A47" s="37"/>
      <c r="B47" s="9" t="s">
        <v>55</v>
      </c>
      <c r="C47" s="28"/>
      <c r="D47" s="29"/>
      <c r="E47" s="29"/>
      <c r="F47" s="29"/>
      <c r="G47" s="38">
        <v>2000</v>
      </c>
    </row>
    <row r="48" spans="1:7" ht="12">
      <c r="A48" s="39">
        <v>1</v>
      </c>
      <c r="B48" s="15" t="s">
        <v>56</v>
      </c>
      <c r="C48" s="16"/>
      <c r="D48" s="17"/>
      <c r="E48" s="17"/>
      <c r="F48" s="17"/>
      <c r="G48" s="40">
        <v>4.7</v>
      </c>
    </row>
    <row r="49" spans="1:7" ht="12">
      <c r="A49" s="39">
        <v>2</v>
      </c>
      <c r="B49" s="15" t="s">
        <v>57</v>
      </c>
      <c r="C49" s="16"/>
      <c r="D49" s="17"/>
      <c r="E49" s="17"/>
      <c r="F49" s="17"/>
      <c r="G49" s="40">
        <v>38.8</v>
      </c>
    </row>
    <row r="50" spans="1:7" ht="12">
      <c r="A50" s="39">
        <v>3</v>
      </c>
      <c r="B50" s="15" t="s">
        <v>58</v>
      </c>
      <c r="C50" s="16"/>
      <c r="D50" s="17"/>
      <c r="E50" s="17"/>
      <c r="F50" s="17"/>
      <c r="G50" s="40">
        <v>32.5</v>
      </c>
    </row>
    <row r="51" spans="1:7" ht="12">
      <c r="A51" s="39">
        <v>4</v>
      </c>
      <c r="B51" s="15" t="s">
        <v>59</v>
      </c>
      <c r="C51" s="16"/>
      <c r="D51" s="17"/>
      <c r="E51" s="17"/>
      <c r="F51" s="17"/>
      <c r="G51" s="40">
        <v>21.8</v>
      </c>
    </row>
    <row r="52" spans="1:7" ht="12.75" thickBot="1">
      <c r="A52" s="41">
        <v>5</v>
      </c>
      <c r="B52" s="20" t="s">
        <v>60</v>
      </c>
      <c r="C52" s="21"/>
      <c r="D52" s="22"/>
      <c r="E52" s="22"/>
      <c r="F52" s="22"/>
      <c r="G52" s="42">
        <v>2.3</v>
      </c>
    </row>
    <row r="53" spans="1:7" ht="12">
      <c r="A53" s="43"/>
      <c r="B53" s="44"/>
      <c r="C53" s="43"/>
      <c r="D53" s="43"/>
      <c r="E53" s="43"/>
      <c r="F53" s="43"/>
      <c r="G53" s="43"/>
    </row>
    <row r="54" spans="1:2" ht="12.75" thickBot="1">
      <c r="A54" s="13"/>
      <c r="B54" s="23"/>
    </row>
    <row r="55" spans="1:7" ht="12.75">
      <c r="A55" s="3"/>
      <c r="B55" s="4"/>
      <c r="C55" s="462" t="s">
        <v>14</v>
      </c>
      <c r="D55" s="463"/>
      <c r="E55" s="463"/>
      <c r="F55" s="463"/>
      <c r="G55" s="464"/>
    </row>
    <row r="56" spans="1:7" ht="12.75">
      <c r="A56" s="8" t="s">
        <v>6</v>
      </c>
      <c r="B56" s="36"/>
      <c r="C56" s="468" t="s">
        <v>15</v>
      </c>
      <c r="D56" s="460"/>
      <c r="E56" s="460"/>
      <c r="F56" s="460"/>
      <c r="G56" s="461"/>
    </row>
    <row r="57" spans="1:7" ht="13.5">
      <c r="A57" s="37" t="s">
        <v>61</v>
      </c>
      <c r="B57" s="9" t="s">
        <v>62</v>
      </c>
      <c r="C57" s="28"/>
      <c r="D57" s="29"/>
      <c r="E57" s="29"/>
      <c r="F57" s="29"/>
      <c r="G57" s="38">
        <v>2000</v>
      </c>
    </row>
    <row r="58" spans="1:7" ht="12">
      <c r="A58" s="39">
        <v>1</v>
      </c>
      <c r="B58" s="46">
        <v>72</v>
      </c>
      <c r="C58" s="16"/>
      <c r="D58" s="17"/>
      <c r="E58" s="17"/>
      <c r="F58" s="17"/>
      <c r="G58" s="40">
        <v>3.3</v>
      </c>
    </row>
    <row r="59" spans="1:7" ht="12">
      <c r="A59" s="39">
        <v>2</v>
      </c>
      <c r="B59" s="46">
        <v>416</v>
      </c>
      <c r="C59" s="16"/>
      <c r="D59" s="17"/>
      <c r="E59" s="17"/>
      <c r="F59" s="17"/>
      <c r="G59" s="40">
        <v>19.2</v>
      </c>
    </row>
    <row r="60" spans="1:7" ht="12">
      <c r="A60" s="39">
        <v>3</v>
      </c>
      <c r="B60" s="46">
        <v>964</v>
      </c>
      <c r="C60" s="16"/>
      <c r="D60" s="17"/>
      <c r="E60" s="17"/>
      <c r="F60" s="17"/>
      <c r="G60" s="40">
        <v>44.4</v>
      </c>
    </row>
    <row r="61" spans="1:7" ht="12">
      <c r="A61" s="39">
        <v>4</v>
      </c>
      <c r="B61" s="46">
        <v>531</v>
      </c>
      <c r="C61" s="16"/>
      <c r="D61" s="17"/>
      <c r="E61" s="17"/>
      <c r="F61" s="17"/>
      <c r="G61" s="40">
        <v>24.5</v>
      </c>
    </row>
    <row r="62" spans="1:7" ht="12">
      <c r="A62" s="39">
        <v>5</v>
      </c>
      <c r="B62" s="46">
        <v>146</v>
      </c>
      <c r="C62" s="16"/>
      <c r="D62" s="17"/>
      <c r="E62" s="17"/>
      <c r="F62" s="17"/>
      <c r="G62" s="40">
        <v>6.7</v>
      </c>
    </row>
    <row r="63" spans="1:7" ht="12">
      <c r="A63" s="39">
        <v>6</v>
      </c>
      <c r="B63" s="46">
        <v>33</v>
      </c>
      <c r="C63" s="16"/>
      <c r="D63" s="17"/>
      <c r="E63" s="17"/>
      <c r="F63" s="17"/>
      <c r="G63" s="40">
        <v>1.5</v>
      </c>
    </row>
    <row r="64" spans="1:7" ht="12">
      <c r="A64" s="39">
        <v>7</v>
      </c>
      <c r="B64" s="46">
        <v>5</v>
      </c>
      <c r="C64" s="16"/>
      <c r="D64" s="17"/>
      <c r="E64" s="17"/>
      <c r="F64" s="17"/>
      <c r="G64" s="40">
        <v>0.2</v>
      </c>
    </row>
    <row r="65" spans="1:7" ht="12">
      <c r="A65" s="39">
        <v>8</v>
      </c>
      <c r="B65" s="46">
        <v>3</v>
      </c>
      <c r="C65" s="16"/>
      <c r="D65" s="17"/>
      <c r="E65" s="17"/>
      <c r="F65" s="17"/>
      <c r="G65" s="40">
        <v>0.1</v>
      </c>
    </row>
    <row r="66" spans="1:7" ht="12.75" thickBot="1">
      <c r="A66" s="41">
        <v>9</v>
      </c>
      <c r="B66" s="47">
        <v>1</v>
      </c>
      <c r="C66" s="21"/>
      <c r="D66" s="22"/>
      <c r="E66" s="22"/>
      <c r="F66" s="22"/>
      <c r="G66" s="42">
        <v>0.1</v>
      </c>
    </row>
    <row r="67" spans="1:7" ht="12">
      <c r="A67" s="43"/>
      <c r="B67" s="48">
        <v>2171</v>
      </c>
      <c r="C67" s="43"/>
      <c r="D67" s="43"/>
      <c r="E67" s="43"/>
      <c r="F67" s="43"/>
      <c r="G67" s="49"/>
    </row>
    <row r="68" spans="1:2" ht="12.75" thickBot="1">
      <c r="A68" s="13"/>
      <c r="B68" s="23"/>
    </row>
    <row r="69" spans="1:7" ht="12.75">
      <c r="A69" s="3"/>
      <c r="B69" s="4"/>
      <c r="C69" s="462" t="s">
        <v>14</v>
      </c>
      <c r="D69" s="463"/>
      <c r="E69" s="463"/>
      <c r="F69" s="463"/>
      <c r="G69" s="464"/>
    </row>
    <row r="70" spans="1:7" ht="12.75">
      <c r="A70" s="8" t="s">
        <v>6</v>
      </c>
      <c r="B70" s="36"/>
      <c r="C70" s="468" t="s">
        <v>15</v>
      </c>
      <c r="D70" s="460"/>
      <c r="E70" s="460"/>
      <c r="F70" s="460"/>
      <c r="G70" s="461"/>
    </row>
    <row r="71" spans="1:7" ht="13.5">
      <c r="A71" s="37"/>
      <c r="B71" s="9" t="s">
        <v>63</v>
      </c>
      <c r="C71" s="28"/>
      <c r="D71" s="29"/>
      <c r="E71" s="29"/>
      <c r="F71" s="29"/>
      <c r="G71" s="38">
        <v>2000</v>
      </c>
    </row>
    <row r="72" spans="1:7" ht="12">
      <c r="A72" s="39">
        <v>1</v>
      </c>
      <c r="B72" s="15" t="s">
        <v>64</v>
      </c>
      <c r="C72" s="16"/>
      <c r="D72" s="17"/>
      <c r="E72" s="17"/>
      <c r="F72" s="17"/>
      <c r="G72" s="40">
        <v>48.8</v>
      </c>
    </row>
    <row r="73" spans="1:7" ht="12">
      <c r="A73" s="39">
        <v>2</v>
      </c>
      <c r="B73" s="15" t="s">
        <v>65</v>
      </c>
      <c r="C73" s="16"/>
      <c r="D73" s="17"/>
      <c r="E73" s="17"/>
      <c r="F73" s="17"/>
      <c r="G73" s="40">
        <v>22.4</v>
      </c>
    </row>
    <row r="74" spans="1:7" ht="12">
      <c r="A74" s="39">
        <v>3</v>
      </c>
      <c r="B74" s="15" t="s">
        <v>66</v>
      </c>
      <c r="C74" s="16"/>
      <c r="D74" s="17"/>
      <c r="E74" s="17"/>
      <c r="F74" s="17"/>
      <c r="G74" s="40">
        <v>4.9</v>
      </c>
    </row>
    <row r="75" spans="1:7" ht="12.75" thickBot="1">
      <c r="A75" s="41">
        <v>4</v>
      </c>
      <c r="B75" s="20" t="s">
        <v>67</v>
      </c>
      <c r="C75" s="21"/>
      <c r="D75" s="22"/>
      <c r="E75" s="22"/>
      <c r="F75" s="22"/>
      <c r="G75" s="42">
        <v>23.9</v>
      </c>
    </row>
    <row r="76" spans="4:5" ht="12.75">
      <c r="D76" s="35"/>
      <c r="E76" s="35"/>
    </row>
    <row r="77" spans="4:5" ht="12.75">
      <c r="D77" s="35"/>
      <c r="E77" s="35"/>
    </row>
    <row r="79" spans="1:5" ht="15">
      <c r="A79" s="1" t="s">
        <v>68</v>
      </c>
      <c r="D79" s="50"/>
      <c r="E79" s="50"/>
    </row>
    <row r="80" spans="1:5" ht="12.75" thickBot="1">
      <c r="A80" s="13"/>
      <c r="D80" s="51"/>
      <c r="E80" s="51"/>
    </row>
    <row r="81" spans="1:7" ht="12.75">
      <c r="A81" s="3" t="s">
        <v>6</v>
      </c>
      <c r="B81" s="52" t="s">
        <v>16</v>
      </c>
      <c r="C81" s="462" t="s">
        <v>69</v>
      </c>
      <c r="D81" s="463"/>
      <c r="E81" s="463"/>
      <c r="F81" s="463"/>
      <c r="G81" s="464"/>
    </row>
    <row r="82" spans="1:7" s="59" customFormat="1" ht="12.75">
      <c r="A82" s="53"/>
      <c r="B82" s="54" t="s">
        <v>70</v>
      </c>
      <c r="C82" s="55"/>
      <c r="D82" s="56">
        <v>1995</v>
      </c>
      <c r="E82" s="57">
        <v>1998</v>
      </c>
      <c r="F82" s="56">
        <v>1999</v>
      </c>
      <c r="G82" s="58">
        <v>2000</v>
      </c>
    </row>
    <row r="83" spans="1:7" s="59" customFormat="1" ht="12.75">
      <c r="A83" s="53"/>
      <c r="B83" s="32" t="s">
        <v>71</v>
      </c>
      <c r="C83" s="55"/>
      <c r="D83" s="60">
        <v>1.1</v>
      </c>
      <c r="E83" s="60">
        <v>0</v>
      </c>
      <c r="F83" s="60">
        <v>0.8</v>
      </c>
      <c r="G83" s="61">
        <v>0</v>
      </c>
    </row>
    <row r="84" spans="1:7" ht="12.75">
      <c r="A84" s="14" t="s">
        <v>72</v>
      </c>
      <c r="B84" s="32" t="s">
        <v>73</v>
      </c>
      <c r="C84" s="62"/>
      <c r="D84" s="18">
        <v>6.4</v>
      </c>
      <c r="E84" s="18">
        <v>0</v>
      </c>
      <c r="F84" s="18">
        <v>0</v>
      </c>
      <c r="G84" s="63">
        <v>0</v>
      </c>
    </row>
    <row r="85" spans="1:7" ht="12.75">
      <c r="A85" s="14" t="s">
        <v>74</v>
      </c>
      <c r="B85" s="32" t="s">
        <v>75</v>
      </c>
      <c r="C85" s="62"/>
      <c r="D85" s="18">
        <v>5.7</v>
      </c>
      <c r="E85" s="18">
        <v>0.3</v>
      </c>
      <c r="F85" s="18">
        <v>0</v>
      </c>
      <c r="G85" s="63">
        <v>0.3</v>
      </c>
    </row>
    <row r="86" spans="1:7" ht="12.75">
      <c r="A86" s="14" t="s">
        <v>76</v>
      </c>
      <c r="B86" s="32" t="s">
        <v>77</v>
      </c>
      <c r="C86" s="62"/>
      <c r="D86" s="18">
        <v>13.2</v>
      </c>
      <c r="E86" s="18">
        <v>12.2</v>
      </c>
      <c r="F86" s="18">
        <v>11</v>
      </c>
      <c r="G86" s="63">
        <v>16.4</v>
      </c>
    </row>
    <row r="87" spans="1:7" ht="12.75">
      <c r="A87" s="14" t="s">
        <v>78</v>
      </c>
      <c r="B87" s="32" t="s">
        <v>79</v>
      </c>
      <c r="C87" s="62"/>
      <c r="D87" s="18">
        <v>28.3</v>
      </c>
      <c r="E87" s="18">
        <v>38.9</v>
      </c>
      <c r="F87" s="18">
        <v>26.7</v>
      </c>
      <c r="G87" s="63">
        <v>31.6</v>
      </c>
    </row>
    <row r="88" spans="1:7" ht="12.75">
      <c r="A88" s="14" t="s">
        <v>80</v>
      </c>
      <c r="B88" s="32" t="s">
        <v>81</v>
      </c>
      <c r="C88" s="62"/>
      <c r="D88" s="18">
        <v>44.9</v>
      </c>
      <c r="E88" s="18">
        <v>15.1</v>
      </c>
      <c r="F88" s="18">
        <v>19.4</v>
      </c>
      <c r="G88" s="63">
        <v>14.9</v>
      </c>
    </row>
    <row r="89" spans="1:7" ht="12.75">
      <c r="A89" s="14" t="s">
        <v>82</v>
      </c>
      <c r="B89" s="32" t="s">
        <v>83</v>
      </c>
      <c r="C89" s="62"/>
      <c r="D89" s="18">
        <v>0.4</v>
      </c>
      <c r="E89" s="18">
        <v>25.8</v>
      </c>
      <c r="F89" s="18">
        <v>32.6</v>
      </c>
      <c r="G89" s="63">
        <v>26.3</v>
      </c>
    </row>
    <row r="90" spans="1:7" ht="13.5" thickBot="1">
      <c r="A90" s="19" t="s">
        <v>84</v>
      </c>
      <c r="B90" s="33" t="s">
        <v>85</v>
      </c>
      <c r="C90" s="64"/>
      <c r="D90" s="65">
        <v>0</v>
      </c>
      <c r="E90" s="65">
        <v>7.7</v>
      </c>
      <c r="F90" s="65">
        <v>9.5</v>
      </c>
      <c r="G90" s="66">
        <v>10.5</v>
      </c>
    </row>
    <row r="91" spans="1:7" ht="12.75">
      <c r="A91" s="67"/>
      <c r="B91" s="67" t="s">
        <v>86</v>
      </c>
      <c r="C91" s="68"/>
      <c r="D91" s="69" t="s">
        <v>87</v>
      </c>
      <c r="E91" s="69" t="s">
        <v>88</v>
      </c>
      <c r="F91" s="69" t="s">
        <v>89</v>
      </c>
      <c r="G91" s="69" t="s">
        <v>90</v>
      </c>
    </row>
    <row r="92" ht="12.75" thickBot="1"/>
    <row r="93" spans="1:7" ht="12">
      <c r="A93" s="70"/>
      <c r="B93" s="71" t="s">
        <v>91</v>
      </c>
      <c r="C93" s="70"/>
      <c r="D93" s="72">
        <v>1995</v>
      </c>
      <c r="E93" s="73">
        <v>1998</v>
      </c>
      <c r="F93" s="72">
        <v>1999</v>
      </c>
      <c r="G93" s="74">
        <v>2000</v>
      </c>
    </row>
    <row r="94" spans="1:7" ht="12">
      <c r="A94" s="75"/>
      <c r="B94" s="76" t="s">
        <v>71</v>
      </c>
      <c r="C94" s="16"/>
      <c r="D94" s="18">
        <v>0.4</v>
      </c>
      <c r="E94" s="18">
        <v>2.1</v>
      </c>
      <c r="F94" s="18">
        <v>0.8</v>
      </c>
      <c r="G94" s="63">
        <v>0</v>
      </c>
    </row>
    <row r="95" spans="1:7" ht="12">
      <c r="A95" s="14" t="s">
        <v>72</v>
      </c>
      <c r="B95" s="32" t="s">
        <v>73</v>
      </c>
      <c r="C95" s="16"/>
      <c r="D95" s="18">
        <v>13.3</v>
      </c>
      <c r="E95" s="18">
        <v>2.4</v>
      </c>
      <c r="F95" s="18">
        <v>0</v>
      </c>
      <c r="G95" s="63">
        <v>0</v>
      </c>
    </row>
    <row r="96" spans="1:7" ht="12">
      <c r="A96" s="14" t="s">
        <v>74</v>
      </c>
      <c r="B96" s="32" t="s">
        <v>75</v>
      </c>
      <c r="C96" s="16"/>
      <c r="D96" s="18">
        <v>16.8</v>
      </c>
      <c r="E96" s="18">
        <v>6.2</v>
      </c>
      <c r="F96" s="18">
        <v>2</v>
      </c>
      <c r="G96" s="63">
        <v>2.9</v>
      </c>
    </row>
    <row r="97" spans="1:7" ht="12">
      <c r="A97" s="14" t="s">
        <v>76</v>
      </c>
      <c r="B97" s="32" t="s">
        <v>77</v>
      </c>
      <c r="C97" s="14"/>
      <c r="D97" s="18">
        <v>22</v>
      </c>
      <c r="E97" s="18">
        <v>35.6</v>
      </c>
      <c r="F97" s="18">
        <v>37.6</v>
      </c>
      <c r="G97" s="63">
        <v>41.2</v>
      </c>
    </row>
    <row r="98" spans="1:7" ht="12">
      <c r="A98" s="14" t="s">
        <v>78</v>
      </c>
      <c r="B98" s="32" t="s">
        <v>79</v>
      </c>
      <c r="C98" s="14"/>
      <c r="D98" s="18">
        <v>34.3</v>
      </c>
      <c r="E98" s="18">
        <v>35</v>
      </c>
      <c r="F98" s="18">
        <v>34.5</v>
      </c>
      <c r="G98" s="63">
        <v>35.4</v>
      </c>
    </row>
    <row r="99" spans="1:7" ht="12">
      <c r="A99" s="14" t="s">
        <v>80</v>
      </c>
      <c r="B99" s="32" t="s">
        <v>81</v>
      </c>
      <c r="C99" s="16"/>
      <c r="D99" s="18">
        <v>11.5</v>
      </c>
      <c r="E99" s="18">
        <v>8.6</v>
      </c>
      <c r="F99" s="18">
        <v>7.9</v>
      </c>
      <c r="G99" s="63">
        <v>7.9</v>
      </c>
    </row>
    <row r="100" spans="1:7" ht="12">
      <c r="A100" s="14" t="s">
        <v>82</v>
      </c>
      <c r="B100" s="32" t="s">
        <v>83</v>
      </c>
      <c r="C100" s="16"/>
      <c r="D100" s="18">
        <v>1.7</v>
      </c>
      <c r="E100" s="18">
        <v>4.8</v>
      </c>
      <c r="F100" s="18">
        <v>10.7</v>
      </c>
      <c r="G100" s="63">
        <v>7.6</v>
      </c>
    </row>
    <row r="101" spans="1:7" ht="12.75" thickBot="1">
      <c r="A101" s="19" t="s">
        <v>92</v>
      </c>
      <c r="B101" s="33" t="s">
        <v>85</v>
      </c>
      <c r="C101" s="21"/>
      <c r="D101" s="65">
        <v>0</v>
      </c>
      <c r="E101" s="65">
        <v>5.3</v>
      </c>
      <c r="F101" s="65">
        <v>6.5</v>
      </c>
      <c r="G101" s="66">
        <v>5</v>
      </c>
    </row>
    <row r="102" spans="1:7" ht="12">
      <c r="A102" s="67"/>
      <c r="B102" s="67" t="s">
        <v>86</v>
      </c>
      <c r="C102" s="43"/>
      <c r="D102" s="69" t="s">
        <v>93</v>
      </c>
      <c r="E102" s="69" t="s">
        <v>88</v>
      </c>
      <c r="F102" s="69" t="s">
        <v>89</v>
      </c>
      <c r="G102" s="69" t="s">
        <v>90</v>
      </c>
    </row>
    <row r="103" spans="1:7" ht="12">
      <c r="A103" s="67"/>
      <c r="B103" s="67"/>
      <c r="C103" s="43"/>
      <c r="D103" s="69"/>
      <c r="E103" s="69"/>
      <c r="F103" s="69"/>
      <c r="G103" s="69"/>
    </row>
    <row r="104" spans="1:7" ht="12">
      <c r="A104" s="67"/>
      <c r="B104" s="67" t="s">
        <v>94</v>
      </c>
      <c r="C104" s="43"/>
      <c r="D104" s="69"/>
      <c r="E104" s="69"/>
      <c r="F104" s="69"/>
      <c r="G104" s="69"/>
    </row>
    <row r="105" spans="1:7" ht="12">
      <c r="A105" s="67"/>
      <c r="B105" s="67"/>
      <c r="C105" s="43"/>
      <c r="D105" s="69"/>
      <c r="E105" s="69"/>
      <c r="F105" s="69"/>
      <c r="G105" s="69"/>
    </row>
    <row r="106" ht="12.75" thickBot="1"/>
    <row r="107" spans="1:7" ht="12">
      <c r="A107" s="70"/>
      <c r="B107" s="465" t="s">
        <v>95</v>
      </c>
      <c r="C107" s="70"/>
      <c r="D107" s="72">
        <v>1995</v>
      </c>
      <c r="E107" s="73">
        <v>1998</v>
      </c>
      <c r="F107" s="72">
        <v>1999</v>
      </c>
      <c r="G107" s="74">
        <v>2000</v>
      </c>
    </row>
    <row r="108" spans="1:7" ht="12">
      <c r="A108" s="16"/>
      <c r="B108" s="466"/>
      <c r="C108" s="16"/>
      <c r="D108" s="17"/>
      <c r="E108" s="17"/>
      <c r="F108" s="17"/>
      <c r="G108" s="15"/>
    </row>
    <row r="109" spans="1:7" ht="12">
      <c r="A109" s="14" t="s">
        <v>74</v>
      </c>
      <c r="B109" s="32" t="s">
        <v>96</v>
      </c>
      <c r="C109" s="16"/>
      <c r="D109" s="17"/>
      <c r="E109" s="17"/>
      <c r="F109" s="17"/>
      <c r="G109" s="15"/>
    </row>
    <row r="110" spans="1:7" ht="12">
      <c r="A110" s="14" t="s">
        <v>76</v>
      </c>
      <c r="B110" s="32" t="s">
        <v>97</v>
      </c>
      <c r="C110" s="16"/>
      <c r="D110" s="17"/>
      <c r="E110" s="17"/>
      <c r="F110" s="17"/>
      <c r="G110" s="15"/>
    </row>
    <row r="111" spans="1:7" ht="12">
      <c r="A111" s="14" t="s">
        <v>80</v>
      </c>
      <c r="B111" s="32" t="s">
        <v>98</v>
      </c>
      <c r="C111" s="16"/>
      <c r="D111" s="17"/>
      <c r="E111" s="17"/>
      <c r="F111" s="17"/>
      <c r="G111" s="15"/>
    </row>
    <row r="112" spans="1:7" ht="12">
      <c r="A112" s="14" t="s">
        <v>82</v>
      </c>
      <c r="B112" s="32" t="s">
        <v>99</v>
      </c>
      <c r="C112" s="16"/>
      <c r="D112" s="17"/>
      <c r="E112" s="17"/>
      <c r="F112" s="17"/>
      <c r="G112" s="15"/>
    </row>
    <row r="113" spans="1:7" ht="12.75" thickBot="1">
      <c r="A113" s="19" t="s">
        <v>92</v>
      </c>
      <c r="B113" s="33" t="s">
        <v>100</v>
      </c>
      <c r="C113" s="21"/>
      <c r="D113" s="65" t="s">
        <v>101</v>
      </c>
      <c r="E113" s="65" t="s">
        <v>101</v>
      </c>
      <c r="F113" s="65" t="s">
        <v>101</v>
      </c>
      <c r="G113" s="66" t="s">
        <v>101</v>
      </c>
    </row>
    <row r="114" ht="12.75" thickBot="1"/>
    <row r="115" spans="1:7" ht="12">
      <c r="A115" s="70"/>
      <c r="B115" s="465" t="s">
        <v>102</v>
      </c>
      <c r="C115" s="70"/>
      <c r="D115" s="72">
        <v>1995</v>
      </c>
      <c r="E115" s="73">
        <v>1998</v>
      </c>
      <c r="F115" s="72">
        <v>1999</v>
      </c>
      <c r="G115" s="74">
        <v>2000</v>
      </c>
    </row>
    <row r="116" spans="1:7" ht="12">
      <c r="A116" s="16"/>
      <c r="B116" s="466"/>
      <c r="C116" s="16"/>
      <c r="D116" s="17"/>
      <c r="E116" s="17"/>
      <c r="F116" s="17"/>
      <c r="G116" s="15"/>
    </row>
    <row r="117" spans="1:7" ht="12">
      <c r="A117" s="14" t="s">
        <v>74</v>
      </c>
      <c r="B117" s="32" t="s">
        <v>96</v>
      </c>
      <c r="C117" s="16"/>
      <c r="D117" s="17"/>
      <c r="E117" s="17"/>
      <c r="F117" s="17"/>
      <c r="G117" s="15"/>
    </row>
    <row r="118" spans="1:7" ht="12">
      <c r="A118" s="14" t="s">
        <v>76</v>
      </c>
      <c r="B118" s="32" t="s">
        <v>97</v>
      </c>
      <c r="C118" s="16"/>
      <c r="D118" s="17"/>
      <c r="E118" s="17"/>
      <c r="F118" s="17"/>
      <c r="G118" s="15"/>
    </row>
    <row r="119" spans="1:7" ht="12">
      <c r="A119" s="14" t="s">
        <v>80</v>
      </c>
      <c r="B119" s="32" t="s">
        <v>98</v>
      </c>
      <c r="C119" s="16"/>
      <c r="D119" s="17"/>
      <c r="E119" s="17"/>
      <c r="F119" s="17"/>
      <c r="G119" s="15"/>
    </row>
    <row r="120" spans="1:7" ht="12">
      <c r="A120" s="14" t="s">
        <v>82</v>
      </c>
      <c r="B120" s="32" t="s">
        <v>99</v>
      </c>
      <c r="C120" s="16"/>
      <c r="D120" s="17"/>
      <c r="E120" s="17"/>
      <c r="F120" s="17"/>
      <c r="G120" s="15"/>
    </row>
    <row r="121" spans="1:7" ht="12.75" thickBot="1">
      <c r="A121" s="19" t="s">
        <v>92</v>
      </c>
      <c r="B121" s="33" t="s">
        <v>100</v>
      </c>
      <c r="C121" s="21"/>
      <c r="D121" s="65" t="s">
        <v>101</v>
      </c>
      <c r="E121" s="65" t="s">
        <v>101</v>
      </c>
      <c r="F121" s="65" t="s">
        <v>101</v>
      </c>
      <c r="G121" s="66" t="s">
        <v>101</v>
      </c>
    </row>
    <row r="125" ht="15">
      <c r="A125" s="1" t="s">
        <v>103</v>
      </c>
    </row>
    <row r="126" spans="1:5" ht="13.5" thickBot="1">
      <c r="A126" s="13"/>
      <c r="D126" s="35"/>
      <c r="E126" s="35"/>
    </row>
    <row r="127" spans="1:7" ht="12.75">
      <c r="A127" s="77"/>
      <c r="B127" s="4"/>
      <c r="C127" s="467" t="s">
        <v>14</v>
      </c>
      <c r="D127" s="463"/>
      <c r="E127" s="463"/>
      <c r="F127" s="463"/>
      <c r="G127" s="464"/>
    </row>
    <row r="128" spans="1:7" ht="12.75">
      <c r="A128" s="8" t="s">
        <v>6</v>
      </c>
      <c r="B128" s="9" t="s">
        <v>16</v>
      </c>
      <c r="C128" s="459" t="s">
        <v>15</v>
      </c>
      <c r="D128" s="460"/>
      <c r="E128" s="460"/>
      <c r="F128" s="460"/>
      <c r="G128" s="461"/>
    </row>
    <row r="129" spans="1:7" ht="12">
      <c r="A129" s="16" t="s">
        <v>104</v>
      </c>
      <c r="B129" s="15" t="s">
        <v>105</v>
      </c>
      <c r="C129" s="79"/>
      <c r="D129" s="17"/>
      <c r="E129" s="17"/>
      <c r="F129" s="17"/>
      <c r="G129" s="15"/>
    </row>
    <row r="130" spans="1:7" ht="12.75" thickBot="1">
      <c r="A130" s="21" t="s">
        <v>106</v>
      </c>
      <c r="B130" s="20" t="s">
        <v>107</v>
      </c>
      <c r="C130" s="80"/>
      <c r="D130" s="22"/>
      <c r="E130" s="22"/>
      <c r="F130" s="22"/>
      <c r="G130" s="20"/>
    </row>
  </sheetData>
  <mergeCells count="17">
    <mergeCell ref="C3:G3"/>
    <mergeCell ref="C4:G4"/>
    <mergeCell ref="C19:G19"/>
    <mergeCell ref="C20:G20"/>
    <mergeCell ref="C34:G34"/>
    <mergeCell ref="C35:G35"/>
    <mergeCell ref="C45:G45"/>
    <mergeCell ref="C46:G46"/>
    <mergeCell ref="C55:G55"/>
    <mergeCell ref="C56:G56"/>
    <mergeCell ref="C69:G69"/>
    <mergeCell ref="C70:G70"/>
    <mergeCell ref="C128:G128"/>
    <mergeCell ref="C81:G81"/>
    <mergeCell ref="B107:B108"/>
    <mergeCell ref="B115:B116"/>
    <mergeCell ref="C127:G1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29"/>
  <sheetViews>
    <sheetView workbookViewId="0" topLeftCell="F12">
      <selection activeCell="I22" sqref="I22"/>
    </sheetView>
  </sheetViews>
  <sheetFormatPr defaultColWidth="9.140625" defaultRowHeight="12.75"/>
  <cols>
    <col min="2" max="8" width="11.7109375" style="0" customWidth="1"/>
    <col min="9" max="9" width="16.00390625" style="0" customWidth="1"/>
    <col min="10" max="11" width="11.7109375" style="0" customWidth="1"/>
    <col min="12" max="12" width="14.28125" style="0" customWidth="1"/>
  </cols>
  <sheetData>
    <row r="1" ht="15">
      <c r="A1" s="1" t="s">
        <v>110</v>
      </c>
    </row>
    <row r="3" ht="13.5" thickBot="1"/>
    <row r="4" spans="1:12" s="85" customFormat="1" ht="12.75">
      <c r="A4" s="82" t="s">
        <v>6</v>
      </c>
      <c r="B4" s="83" t="s">
        <v>111</v>
      </c>
      <c r="C4" s="83" t="s">
        <v>111</v>
      </c>
      <c r="D4" s="83" t="s">
        <v>112</v>
      </c>
      <c r="E4" s="83" t="s">
        <v>113</v>
      </c>
      <c r="F4" s="83" t="s">
        <v>114</v>
      </c>
      <c r="G4" s="83" t="s">
        <v>115</v>
      </c>
      <c r="H4" s="83" t="s">
        <v>116</v>
      </c>
      <c r="I4" s="83" t="s">
        <v>117</v>
      </c>
      <c r="J4" s="83" t="s">
        <v>118</v>
      </c>
      <c r="K4" s="83" t="s">
        <v>119</v>
      </c>
      <c r="L4" s="84" t="s">
        <v>120</v>
      </c>
    </row>
    <row r="5" spans="1:12" s="85" customFormat="1" ht="13.5" thickBot="1">
      <c r="A5" s="86"/>
      <c r="B5" s="87" t="s">
        <v>121</v>
      </c>
      <c r="C5" s="88" t="s">
        <v>122</v>
      </c>
      <c r="D5" s="88"/>
      <c r="E5" s="88"/>
      <c r="F5" s="88"/>
      <c r="G5" s="88"/>
      <c r="H5" s="88"/>
      <c r="I5" s="88"/>
      <c r="J5" s="88"/>
      <c r="K5" s="88"/>
      <c r="L5" s="89"/>
    </row>
    <row r="6" spans="1:12" s="94" customFormat="1" ht="12.75">
      <c r="A6" s="90" t="s">
        <v>123</v>
      </c>
      <c r="B6" s="91" t="s">
        <v>124</v>
      </c>
      <c r="C6" s="91" t="s">
        <v>125</v>
      </c>
      <c r="D6" s="91" t="s">
        <v>126</v>
      </c>
      <c r="E6" s="91" t="s">
        <v>127</v>
      </c>
      <c r="F6" s="92" t="s">
        <v>128</v>
      </c>
      <c r="G6" s="91" t="s">
        <v>129</v>
      </c>
      <c r="H6" s="91" t="s">
        <v>130</v>
      </c>
      <c r="I6" s="91" t="s">
        <v>131</v>
      </c>
      <c r="J6" s="91" t="s">
        <v>132</v>
      </c>
      <c r="K6" s="92" t="s">
        <v>133</v>
      </c>
      <c r="L6" s="93" t="s">
        <v>133</v>
      </c>
    </row>
    <row r="7" spans="1:12" s="94" customFormat="1" ht="12.75">
      <c r="A7" s="95" t="s">
        <v>134</v>
      </c>
      <c r="B7" s="96" t="s">
        <v>135</v>
      </c>
      <c r="C7" s="96" t="s">
        <v>135</v>
      </c>
      <c r="D7" s="96" t="s">
        <v>136</v>
      </c>
      <c r="E7" s="96" t="s">
        <v>137</v>
      </c>
      <c r="F7" s="97" t="s">
        <v>128</v>
      </c>
      <c r="G7" s="96" t="s">
        <v>138</v>
      </c>
      <c r="H7" s="96" t="s">
        <v>139</v>
      </c>
      <c r="I7" s="96" t="s">
        <v>140</v>
      </c>
      <c r="J7" s="96" t="s">
        <v>132</v>
      </c>
      <c r="K7" s="97" t="s">
        <v>133</v>
      </c>
      <c r="L7" s="98" t="s">
        <v>133</v>
      </c>
    </row>
    <row r="8" spans="1:12" s="94" customFormat="1" ht="12.75">
      <c r="A8" s="95" t="s">
        <v>141</v>
      </c>
      <c r="B8" s="96" t="s">
        <v>142</v>
      </c>
      <c r="C8" s="96" t="s">
        <v>142</v>
      </c>
      <c r="D8" s="96" t="s">
        <v>143</v>
      </c>
      <c r="E8" s="96" t="s">
        <v>144</v>
      </c>
      <c r="F8" s="97" t="s">
        <v>145</v>
      </c>
      <c r="G8" s="96" t="s">
        <v>146</v>
      </c>
      <c r="H8" s="96"/>
      <c r="I8" s="96" t="s">
        <v>147</v>
      </c>
      <c r="J8" s="18" t="s">
        <v>148</v>
      </c>
      <c r="K8" s="97"/>
      <c r="L8" s="98" t="s">
        <v>133</v>
      </c>
    </row>
    <row r="9" spans="1:12" s="94" customFormat="1" ht="13.5" thickBot="1">
      <c r="A9" s="99" t="s">
        <v>149</v>
      </c>
      <c r="B9" s="100" t="s">
        <v>142</v>
      </c>
      <c r="C9" s="100" t="s">
        <v>150</v>
      </c>
      <c r="D9" s="100" t="s">
        <v>151</v>
      </c>
      <c r="E9" s="100" t="s">
        <v>152</v>
      </c>
      <c r="F9" s="101" t="s">
        <v>145</v>
      </c>
      <c r="G9" s="102" t="s">
        <v>153</v>
      </c>
      <c r="H9" s="100"/>
      <c r="I9" s="100"/>
      <c r="J9" s="100" t="s">
        <v>150</v>
      </c>
      <c r="K9" s="101"/>
      <c r="L9" s="103" t="s">
        <v>133</v>
      </c>
    </row>
    <row r="10" ht="13.5" thickBot="1"/>
    <row r="11" spans="4:7" ht="12.75">
      <c r="D11" s="104"/>
      <c r="E11" s="448" t="s">
        <v>14</v>
      </c>
      <c r="F11" s="442"/>
      <c r="G11" s="443"/>
    </row>
    <row r="12" spans="4:7" ht="12.75">
      <c r="D12" s="105"/>
      <c r="E12" s="444" t="s">
        <v>15</v>
      </c>
      <c r="F12" s="445"/>
      <c r="G12" s="446"/>
    </row>
    <row r="13" spans="4:7" ht="12.75">
      <c r="D13" s="109" t="s">
        <v>6</v>
      </c>
      <c r="E13" s="110">
        <v>1990</v>
      </c>
      <c r="F13" s="110" t="s">
        <v>154</v>
      </c>
      <c r="G13" s="111" t="s">
        <v>155</v>
      </c>
    </row>
    <row r="14" spans="4:8" ht="12.75">
      <c r="D14" s="95" t="s">
        <v>123</v>
      </c>
      <c r="E14" s="112">
        <v>3</v>
      </c>
      <c r="F14" s="112" t="s">
        <v>156</v>
      </c>
      <c r="G14" s="98" t="s">
        <v>157</v>
      </c>
      <c r="H14" s="113"/>
    </row>
    <row r="15" spans="4:7" ht="12.75">
      <c r="D15" s="95" t="s">
        <v>134</v>
      </c>
      <c r="E15" s="112">
        <v>68</v>
      </c>
      <c r="F15" s="112" t="s">
        <v>156</v>
      </c>
      <c r="G15" s="98" t="s">
        <v>158</v>
      </c>
    </row>
    <row r="16" spans="4:7" ht="12.75">
      <c r="D16" s="95" t="s">
        <v>141</v>
      </c>
      <c r="E16" s="112">
        <v>15.9</v>
      </c>
      <c r="F16" s="112" t="s">
        <v>156</v>
      </c>
      <c r="G16" s="98" t="s">
        <v>159</v>
      </c>
    </row>
    <row r="17" spans="4:7" ht="12.75">
      <c r="D17" s="114" t="s">
        <v>149</v>
      </c>
      <c r="E17" s="115">
        <v>13.1</v>
      </c>
      <c r="F17" s="115" t="s">
        <v>156</v>
      </c>
      <c r="G17" s="116" t="s">
        <v>160</v>
      </c>
    </row>
    <row r="18" spans="4:7" ht="13.5" thickBot="1">
      <c r="D18" s="99" t="s">
        <v>161</v>
      </c>
      <c r="E18" s="117"/>
      <c r="F18" s="117" t="s">
        <v>156</v>
      </c>
      <c r="G18" s="103" t="s">
        <v>162</v>
      </c>
    </row>
    <row r="19" spans="4:7" ht="12.75">
      <c r="D19" s="23" t="s">
        <v>163</v>
      </c>
      <c r="E19">
        <v>2200</v>
      </c>
      <c r="F19" s="94"/>
      <c r="G19" s="118" t="s">
        <v>164</v>
      </c>
    </row>
    <row r="20" spans="4:7" ht="12.75">
      <c r="D20" s="23" t="s">
        <v>165</v>
      </c>
      <c r="E20">
        <v>62</v>
      </c>
      <c r="G20" s="35" t="s">
        <v>166</v>
      </c>
    </row>
    <row r="21" spans="4:7" ht="12.75">
      <c r="D21" s="23"/>
      <c r="G21" s="35"/>
    </row>
    <row r="22" spans="4:7" ht="12.75">
      <c r="D22" s="23" t="s">
        <v>1</v>
      </c>
      <c r="E22">
        <f>100-E14-E15</f>
        <v>29</v>
      </c>
      <c r="G22" s="35">
        <f>100-5.3-54.7</f>
        <v>40</v>
      </c>
    </row>
    <row r="24" ht="12.75">
      <c r="C24" t="s">
        <v>167</v>
      </c>
    </row>
    <row r="25" ht="12.75">
      <c r="C25" t="s">
        <v>168</v>
      </c>
    </row>
    <row r="26" ht="12.75">
      <c r="C26" t="s">
        <v>169</v>
      </c>
    </row>
    <row r="28" ht="12.75">
      <c r="C28" t="s">
        <v>170</v>
      </c>
    </row>
    <row r="29" ht="12.75">
      <c r="C29" t="s">
        <v>171</v>
      </c>
    </row>
  </sheetData>
  <mergeCells count="2">
    <mergeCell ref="E11:G11"/>
    <mergeCell ref="E12: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Water Research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trent_z</dc:creator>
  <cp:keywords/>
  <dc:description/>
  <cp:lastModifiedBy>Water Research centre</cp:lastModifiedBy>
  <dcterms:created xsi:type="dcterms:W3CDTF">2002-02-14T11:31:11Z</dcterms:created>
  <dcterms:modified xsi:type="dcterms:W3CDTF">2003-04-23T14:24:14Z</dcterms:modified>
  <cp:category/>
  <cp:version/>
  <cp:contentType/>
  <cp:contentStatus/>
</cp:coreProperties>
</file>