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695" tabRatio="888" activeTab="0"/>
  </bookViews>
  <sheets>
    <sheet name="readme" sheetId="1" r:id="rId1"/>
    <sheet name="Chart_average_age" sheetId="2" r:id="rId2"/>
    <sheet name="basedatda_average_age" sheetId="3" r:id="rId3"/>
    <sheet name="Chart_average_age_GDP" sheetId="4" r:id="rId4"/>
    <sheet name="data_average_age_GDP" sheetId="5" r:id="rId5"/>
    <sheet name="Chart_ratio_new_regs" sheetId="6" r:id="rId6"/>
    <sheet name="manip_new_registration" sheetId="7" r:id="rId7"/>
    <sheet name="basedata_new_regs_EU" sheetId="8" r:id="rId8"/>
    <sheet name="basedata_new_regs_AC" sheetId="9" r:id="rId9"/>
  </sheets>
  <externalReferences>
    <externalReference r:id="rId12"/>
    <externalReference r:id="rId13"/>
  </externalReferences>
  <definedNames>
    <definedName name="A">'[1]1'!$A$65536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  <definedName name="TABLE" localSheetId="2">'basedatda_average_age'!$X$30:$AD$38</definedName>
  </definedNames>
  <calcPr fullCalcOnLoad="1"/>
</workbook>
</file>

<file path=xl/sharedStrings.xml><?xml version="1.0" encoding="utf-8"?>
<sst xmlns="http://schemas.openxmlformats.org/spreadsheetml/2006/main" count="659" uniqueCount="164">
  <si>
    <t>EU-15</t>
  </si>
  <si>
    <t xml:space="preserve">DK </t>
  </si>
  <si>
    <t>EL</t>
  </si>
  <si>
    <t xml:space="preserve">NL </t>
  </si>
  <si>
    <t xml:space="preserve">UK </t>
  </si>
  <si>
    <t>(years)</t>
  </si>
  <si>
    <t>B</t>
  </si>
  <si>
    <t>DK</t>
  </si>
  <si>
    <t>E</t>
  </si>
  <si>
    <t>F</t>
  </si>
  <si>
    <t>IRL</t>
  </si>
  <si>
    <t>I</t>
  </si>
  <si>
    <t>L</t>
  </si>
  <si>
    <t>NL</t>
  </si>
  <si>
    <t>A</t>
  </si>
  <si>
    <t>P</t>
  </si>
  <si>
    <t>S</t>
  </si>
  <si>
    <t>UK</t>
  </si>
  <si>
    <t>D</t>
  </si>
  <si>
    <t>Source:</t>
  </si>
  <si>
    <t>Average age</t>
  </si>
  <si>
    <t>GDP per capita</t>
  </si>
  <si>
    <t>(1 000 units)</t>
  </si>
  <si>
    <t>(1000 ECUs)</t>
  </si>
  <si>
    <t>ratio</t>
  </si>
  <si>
    <t>:</t>
  </si>
  <si>
    <t>Average age passenger cars and GDP in 2000</t>
  </si>
  <si>
    <t>BE</t>
  </si>
  <si>
    <t>DE</t>
  </si>
  <si>
    <t>GR</t>
  </si>
  <si>
    <t>ES</t>
  </si>
  <si>
    <t>FR</t>
  </si>
  <si>
    <t>IE</t>
  </si>
  <si>
    <t>LU</t>
  </si>
  <si>
    <t>IT</t>
  </si>
  <si>
    <t>AT</t>
  </si>
  <si>
    <t>PT</t>
  </si>
  <si>
    <t>FI</t>
  </si>
  <si>
    <t>SE</t>
  </si>
  <si>
    <t>Source</t>
  </si>
  <si>
    <t>File</t>
  </si>
  <si>
    <t>Links</t>
  </si>
  <si>
    <t>This file is not linked to any other spreadsheet</t>
  </si>
  <si>
    <t>Remarks</t>
  </si>
  <si>
    <t>None</t>
  </si>
  <si>
    <t>Average age of the vehicle fleet</t>
  </si>
  <si>
    <t/>
  </si>
  <si>
    <t>Country</t>
  </si>
  <si>
    <t xml:space="preserve"> EU (15)</t>
  </si>
  <si>
    <t xml:space="preserve"> EC (12)</t>
  </si>
  <si>
    <t>EC (12)</t>
  </si>
  <si>
    <t xml:space="preserve"> </t>
  </si>
  <si>
    <t>SF</t>
  </si>
  <si>
    <t>Efta (3)</t>
  </si>
  <si>
    <t>total</t>
  </si>
  <si>
    <t>EU (15)</t>
  </si>
  <si>
    <t xml:space="preserve"> EFTA (3)</t>
  </si>
  <si>
    <t>IS</t>
  </si>
  <si>
    <t>N</t>
  </si>
  <si>
    <t>CH</t>
  </si>
  <si>
    <t>Total</t>
  </si>
  <si>
    <t>New Registrations in WESTERN EUROPE</t>
  </si>
  <si>
    <t>1990 - 2002</t>
  </si>
  <si>
    <t>PC-Passenger Cars</t>
  </si>
  <si>
    <t xml:space="preserve">released date : </t>
  </si>
  <si>
    <t>Mon Jul 28 17:03:18 2003</t>
  </si>
  <si>
    <t>template de base</t>
  </si>
  <si>
    <t>theme</t>
  </si>
  <si>
    <t>theme1</t>
  </si>
  <si>
    <t>General Statistics</t>
  </si>
  <si>
    <t>domain</t>
  </si>
  <si>
    <t>cc</t>
  </si>
  <si>
    <t>Candidate Countries/Central European Countries</t>
  </si>
  <si>
    <t>collect</t>
  </si>
  <si>
    <t>cc_g</t>
  </si>
  <si>
    <t>Distributive trade, services and transport - Candidate Countries</t>
  </si>
  <si>
    <t>group</t>
  </si>
  <si>
    <t>g_tra_cc</t>
  </si>
  <si>
    <t>Transport and telecommunications - Candidate Countries</t>
  </si>
  <si>
    <t>table</t>
  </si>
  <si>
    <t>gtra03cc</t>
  </si>
  <si>
    <t>Transport equipment - Candidate Countries</t>
  </si>
  <si>
    <t>--</t>
  </si>
  <si>
    <t>unit</t>
  </si>
  <si>
    <t>car_reg</t>
  </si>
  <si>
    <t>tran_typ</t>
  </si>
  <si>
    <t>car</t>
  </si>
  <si>
    <t>time</t>
  </si>
  <si>
    <t>2000a00</t>
  </si>
  <si>
    <t>1999a00</t>
  </si>
  <si>
    <t>1998a00</t>
  </si>
  <si>
    <t>1997a00</t>
  </si>
  <si>
    <t>1996a00</t>
  </si>
  <si>
    <t>geo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</si>
  <si>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</si>
  <si>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</si>
  <si>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</si>
  <si>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</si>
  <si>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</si>
  <si>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</si>
  <si>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</si>
  <si>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</si>
  <si>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</si>
  <si>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</si>
  <si>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</si>
  <si>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</si>
  <si>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</si>
  <si>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-----------</t>
  </si>
  <si>
    <t>Mon Jul 28 17:03:19 2003</t>
  </si>
  <si>
    <t>(printed using Eden/Common Browser)</t>
  </si>
  <si>
    <t>version</t>
  </si>
  <si>
    <t>TemplateForEden release 1.0</t>
  </si>
  <si>
    <t xml:space="preserve">Dictionaries : </t>
  </si>
  <si>
    <t>Unit</t>
  </si>
  <si>
    <t>Number of first registrations of cars</t>
  </si>
  <si>
    <t>Mode or means of transport</t>
  </si>
  <si>
    <t>Passenger cars</t>
  </si>
  <si>
    <t>Geopolitical entities (declaring)</t>
  </si>
  <si>
    <t>Bulgaria</t>
  </si>
  <si>
    <t>Cyprus</t>
  </si>
  <si>
    <t>Czech Republic</t>
  </si>
  <si>
    <t>Estonia</t>
  </si>
  <si>
    <t>Hungary</t>
  </si>
  <si>
    <t>Lithuania</t>
  </si>
  <si>
    <t>Latvia</t>
  </si>
  <si>
    <t>Malta</t>
  </si>
  <si>
    <t>Poland</t>
  </si>
  <si>
    <t>Romania</t>
  </si>
  <si>
    <t>Slovenia</t>
  </si>
  <si>
    <t>Slovak Republic</t>
  </si>
  <si>
    <t>Turkey</t>
  </si>
  <si>
    <t>Passenger car registration, 1990-2002</t>
  </si>
  <si>
    <t>BG</t>
  </si>
  <si>
    <t>CY</t>
  </si>
  <si>
    <t>CZ</t>
  </si>
  <si>
    <t>EE</t>
  </si>
  <si>
    <t>HU</t>
  </si>
  <si>
    <t>LT</t>
  </si>
  <si>
    <t>LV</t>
  </si>
  <si>
    <t>MT</t>
  </si>
  <si>
    <t>PL</t>
  </si>
  <si>
    <t>RO</t>
  </si>
  <si>
    <t>SI</t>
  </si>
  <si>
    <t>SK</t>
  </si>
  <si>
    <t>TR</t>
  </si>
  <si>
    <t>NO</t>
  </si>
  <si>
    <t>EEA-29</t>
  </si>
  <si>
    <t>CC-3</t>
  </si>
  <si>
    <t>AC-9</t>
  </si>
  <si>
    <t>Number of passenger cars</t>
  </si>
  <si>
    <t>Ratio between new registrations and passenger car fleet</t>
  </si>
  <si>
    <t>Increase 1990-2000</t>
  </si>
  <si>
    <t>Average annual growth rate 1990-2000</t>
  </si>
  <si>
    <t>Estimated average age of passenger cars</t>
  </si>
  <si>
    <t>EU15</t>
  </si>
  <si>
    <t>AC10</t>
  </si>
  <si>
    <t>EU25</t>
  </si>
  <si>
    <t>CC3</t>
  </si>
  <si>
    <t>EU28</t>
  </si>
  <si>
    <r>
      <t>Source:</t>
    </r>
    <r>
      <rPr>
        <sz val="9"/>
        <rFont val="Arial"/>
        <family val="2"/>
      </rPr>
      <t xml:space="preserve"> Eurostat estimates.</t>
    </r>
  </si>
  <si>
    <t>ACEA, 2003</t>
  </si>
  <si>
    <t>Eurostat, 2003. Eurostat NewCronos 2003 CD-ROM – theme 8 (Environment and Energy).</t>
  </si>
  <si>
    <t>New registration file downloaded from http://www.acea.be/ACEA/NewRegPC90-03-byMarket.xls</t>
  </si>
  <si>
    <t>ACEA, 2003. European Automobile Manufacturers Association.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</si>
</sst>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SFr.&quot;\ * #,##0_ ;_ &quot;SFr.&quot;\ * \-#,##0_ ;_ &quot;SFr.&quot;\ * &quot;-&quot;_ ;_ @_ "/>
    <numFmt numFmtId="165" formatCode="_ * #,##0_ ;_ * \-#,##0_ ;_ * &quot;-&quot;_ ;_ @_ "/>
    <numFmt numFmtId="166" formatCode="_ &quot;SFr.&quot;\ * #,##0.00_ ;_ &quot;SFr.&quot;\ * \-#,##0.00_ ;_ &quot;SFr.&quot;\ * &quot;-&quot;??_ ;_ @_ "/>
    <numFmt numFmtId="167" formatCode="_ * #,##0.00_ ;_ * \-#,##0.00_ ;_ * &quot;-&quot;??_ ;_ @_ "/>
    <numFmt numFmtId="168" formatCode="0.0"/>
    <numFmt numFmtId="169" formatCode="#,##0.0"/>
    <numFmt numFmtId="170" formatCode="0.0%"/>
    <numFmt numFmtId="171" formatCode="#\ ##0"/>
    <numFmt numFmtId="172" formatCode="\+0.0\ ;\-0.0\ "/>
    <numFmt numFmtId="173" formatCode="#,###,##0"/>
    <numFmt numFmtId="174" formatCode="0\ %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0.0;\-0.0;\–"/>
    <numFmt numFmtId="180" formatCode="#,##0;\-#,##0;\–"/>
    <numFmt numFmtId="181" formatCode="#,##0.0;\-#,##0.0;\–"/>
    <numFmt numFmtId="182" formatCode="0.000%"/>
    <numFmt numFmtId="183" formatCode="0.0000%"/>
    <numFmt numFmtId="184" formatCode="0.00000%"/>
    <numFmt numFmtId="185" formatCode="0.000000%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u val="single"/>
      <sz val="10"/>
      <color indexed="36"/>
      <name val="Arial"/>
      <family val="0"/>
    </font>
    <font>
      <b/>
      <sz val="6"/>
      <color indexed="18"/>
      <name val="Arial"/>
      <family val="2"/>
    </font>
    <font>
      <sz val="12"/>
      <name val="Times New Roman"/>
      <family val="0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18"/>
      <name val="Times New Roman"/>
      <family val="1"/>
    </font>
    <font>
      <b/>
      <sz val="9"/>
      <color indexed="1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8"/>
      <name val="Times New Roman"/>
      <family val="0"/>
    </font>
    <font>
      <b/>
      <i/>
      <sz val="11"/>
      <color indexed="18"/>
      <name val="Arial"/>
      <family val="2"/>
    </font>
    <font>
      <sz val="10.75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22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17" fillId="2" borderId="0" applyNumberFormat="0" applyBorder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7" fillId="3" borderId="0" applyNumberFormat="0" applyBorder="0">
      <alignment horizontal="left"/>
      <protection locked="0"/>
    </xf>
    <xf numFmtId="173" fontId="17" fillId="4" borderId="0" applyNumberFormat="0" applyBorder="0">
      <alignment horizontal="right"/>
      <protection locked="0"/>
    </xf>
    <xf numFmtId="173" fontId="19" fillId="4" borderId="0" applyNumberFormat="0" applyBorder="0">
      <alignment horizontal="right"/>
      <protection locked="0"/>
    </xf>
    <xf numFmtId="173" fontId="20" fillId="4" borderId="0" applyNumberFormat="0" applyBorder="0">
      <alignment horizontal="right"/>
      <protection locked="0"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3" fontId="9" fillId="5" borderId="0" applyNumberFormat="0" applyBorder="0">
      <alignment horizontal="center"/>
      <protection locked="0"/>
    </xf>
    <xf numFmtId="173" fontId="10" fillId="2" borderId="0" applyNumberFormat="0" applyBorder="0">
      <alignment horizontal="center"/>
      <protection locked="0"/>
    </xf>
    <xf numFmtId="173" fontId="11" fillId="2" borderId="0" applyNumberFormat="0" applyBorder="0">
      <alignment/>
      <protection locked="0"/>
    </xf>
    <xf numFmtId="173" fontId="13" fillId="6" borderId="0" applyNumberFormat="0" applyBorder="0">
      <alignment horizontal="left"/>
      <protection locked="0"/>
    </xf>
    <xf numFmtId="173" fontId="12" fillId="2" borderId="0" applyNumberFormat="0" applyBorder="0">
      <alignment/>
      <protection locked="0"/>
    </xf>
    <xf numFmtId="173" fontId="13" fillId="7" borderId="0" applyNumberFormat="0" applyBorder="0">
      <alignment horizontal="right"/>
      <protection locked="0"/>
    </xf>
    <xf numFmtId="173" fontId="13" fillId="3" borderId="0" applyNumberFormat="0" applyBorder="0">
      <alignment/>
      <protection locked="0"/>
    </xf>
    <xf numFmtId="173" fontId="14" fillId="8" borderId="0" applyNumberFormat="0" applyBorder="0">
      <alignment/>
      <protection locked="0"/>
    </xf>
  </cellStyleXfs>
  <cellXfs count="10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9" fontId="2" fillId="0" borderId="0" xfId="28" applyFont="1" applyFill="1" applyBorder="1" applyAlignment="1">
      <alignment horizontal="right" vertical="center"/>
    </xf>
    <xf numFmtId="170" fontId="2" fillId="0" borderId="0" xfId="28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21" applyFill="1" applyBorder="1" applyAlignment="1">
      <alignment/>
    </xf>
    <xf numFmtId="2" fontId="2" fillId="0" borderId="0" xfId="0" applyNumberFormat="1" applyFont="1" applyAlignment="1">
      <alignment/>
    </xf>
    <xf numFmtId="173" fontId="7" fillId="3" borderId="6" xfId="22" applyBorder="1" applyAlignment="1">
      <alignment horizontal="left" vertical="center"/>
      <protection locked="0"/>
    </xf>
    <xf numFmtId="173" fontId="7" fillId="3" borderId="7" xfId="22" applyBorder="1">
      <alignment horizontal="left"/>
      <protection locked="0"/>
    </xf>
    <xf numFmtId="173" fontId="7" fillId="3" borderId="8" xfId="22" applyBorder="1" applyAlignment="1">
      <alignment horizontal="left" vertical="center"/>
      <protection locked="0"/>
    </xf>
    <xf numFmtId="173" fontId="7" fillId="3" borderId="5" xfId="22" applyBorder="1">
      <alignment horizontal="left"/>
      <protection locked="0"/>
    </xf>
    <xf numFmtId="173" fontId="10" fillId="2" borderId="8" xfId="31" applyBorder="1">
      <alignment horizontal="center"/>
      <protection locked="0"/>
    </xf>
    <xf numFmtId="173" fontId="10" fillId="2" borderId="5" xfId="31" applyBorder="1" applyAlignment="1">
      <alignment horizontal="centerContinuous"/>
      <protection locked="0"/>
    </xf>
    <xf numFmtId="173" fontId="10" fillId="2" borderId="9" xfId="31" applyBorder="1" applyAlignment="1">
      <alignment horizontal="centerContinuous"/>
      <protection locked="0"/>
    </xf>
    <xf numFmtId="173" fontId="9" fillId="5" borderId="8" xfId="30" applyBorder="1">
      <alignment horizontal="center"/>
      <protection locked="0"/>
    </xf>
    <xf numFmtId="173" fontId="9" fillId="5" borderId="8" xfId="30" applyFont="1" applyBorder="1" applyAlignment="1">
      <alignment horizontal="centerContinuous"/>
      <protection locked="0"/>
    </xf>
    <xf numFmtId="173" fontId="12" fillId="2" borderId="5" xfId="34" applyBorder="1">
      <alignment/>
      <protection locked="0"/>
    </xf>
    <xf numFmtId="173" fontId="12" fillId="2" borderId="8" xfId="34" applyFont="1" applyBorder="1">
      <alignment/>
      <protection locked="0"/>
    </xf>
    <xf numFmtId="173" fontId="16" fillId="2" borderId="10" xfId="32" applyFont="1" applyBorder="1">
      <alignment/>
      <protection locked="0"/>
    </xf>
    <xf numFmtId="173" fontId="16" fillId="2" borderId="10" xfId="32" applyFont="1" applyBorder="1" applyAlignment="1">
      <alignment horizontal="center"/>
      <protection locked="0"/>
    </xf>
    <xf numFmtId="173" fontId="11" fillId="2" borderId="8" xfId="32" applyBorder="1">
      <alignment/>
      <protection locked="0"/>
    </xf>
    <xf numFmtId="173" fontId="17" fillId="3" borderId="11" xfId="36" applyFont="1" applyBorder="1">
      <alignment/>
      <protection locked="0"/>
    </xf>
    <xf numFmtId="173" fontId="11" fillId="2" borderId="10" xfId="32" applyBorder="1">
      <alignment/>
      <protection locked="0"/>
    </xf>
    <xf numFmtId="173" fontId="13" fillId="3" borderId="12" xfId="36" applyFont="1" applyBorder="1">
      <alignment/>
      <protection locked="0"/>
    </xf>
    <xf numFmtId="173" fontId="18" fillId="3" borderId="13" xfId="36" applyFont="1" applyBorder="1">
      <alignment/>
      <protection locked="0"/>
    </xf>
    <xf numFmtId="173" fontId="13" fillId="3" borderId="8" xfId="36" applyFont="1" applyBorder="1">
      <alignment/>
      <protection locked="0"/>
    </xf>
    <xf numFmtId="173" fontId="13" fillId="3" borderId="11" xfId="36" applyFont="1" applyBorder="1">
      <alignment/>
      <protection locked="0"/>
    </xf>
    <xf numFmtId="173" fontId="13" fillId="3" borderId="12" xfId="36" applyBorder="1">
      <alignment/>
      <protection locked="0"/>
    </xf>
    <xf numFmtId="173" fontId="11" fillId="2" borderId="8" xfId="32" applyFont="1" applyBorder="1">
      <alignment/>
      <protection locked="0"/>
    </xf>
    <xf numFmtId="173" fontId="13" fillId="3" borderId="8" xfId="36" applyBorder="1">
      <alignment/>
      <protection locked="0"/>
    </xf>
    <xf numFmtId="173" fontId="13" fillId="3" borderId="11" xfId="36" applyBorder="1">
      <alignment/>
      <protection locked="0"/>
    </xf>
    <xf numFmtId="173" fontId="12" fillId="2" borderId="9" xfId="34" applyBorder="1">
      <alignment/>
      <protection locked="0"/>
    </xf>
    <xf numFmtId="173" fontId="10" fillId="2" borderId="6" xfId="31" applyBorder="1" applyAlignment="1">
      <alignment horizontal="centerContinuous"/>
      <protection locked="0"/>
    </xf>
    <xf numFmtId="173" fontId="10" fillId="2" borderId="7" xfId="31" applyBorder="1" applyAlignment="1">
      <alignment horizontal="centerContinuous"/>
      <protection locked="0"/>
    </xf>
    <xf numFmtId="173" fontId="10" fillId="2" borderId="14" xfId="31" applyBorder="1" applyAlignment="1">
      <alignment horizontal="centerContinuous"/>
      <protection locked="0"/>
    </xf>
    <xf numFmtId="0" fontId="8" fillId="0" borderId="0" xfId="27">
      <alignment/>
      <protection/>
    </xf>
    <xf numFmtId="173" fontId="15" fillId="3" borderId="10" xfId="22" applyFont="1" applyBorder="1" applyAlignment="1">
      <alignment horizontal="center" vertical="center"/>
      <protection locked="0"/>
    </xf>
    <xf numFmtId="173" fontId="7" fillId="3" borderId="0" xfId="22" applyBorder="1">
      <alignment horizontal="left"/>
      <protection locked="0"/>
    </xf>
    <xf numFmtId="173" fontId="10" fillId="2" borderId="10" xfId="31" applyBorder="1">
      <alignment horizontal="center"/>
      <protection locked="0"/>
    </xf>
    <xf numFmtId="173" fontId="10" fillId="2" borderId="0" xfId="31" applyBorder="1" applyAlignment="1">
      <alignment horizontal="centerContinuous"/>
      <protection locked="0"/>
    </xf>
    <xf numFmtId="173" fontId="10" fillId="2" borderId="2" xfId="31" applyBorder="1" applyAlignment="1">
      <alignment horizontal="centerContinuous"/>
      <protection locked="0"/>
    </xf>
    <xf numFmtId="173" fontId="7" fillId="3" borderId="10" xfId="22" applyBorder="1" applyAlignment="1">
      <alignment horizontal="left" vertical="center"/>
      <protection locked="0"/>
    </xf>
    <xf numFmtId="173" fontId="10" fillId="2" borderId="10" xfId="31" applyFont="1" applyBorder="1" applyAlignment="1">
      <alignment horizontal="centerContinuous"/>
      <protection locked="0"/>
    </xf>
    <xf numFmtId="0" fontId="9" fillId="5" borderId="11" xfId="30" applyNumberFormat="1" applyBorder="1" applyAlignment="1">
      <alignment horizontal="centerContinuous"/>
      <protection locked="0"/>
    </xf>
    <xf numFmtId="0" fontId="8" fillId="0" borderId="8" xfId="27" applyBorder="1">
      <alignment/>
      <protection/>
    </xf>
    <xf numFmtId="173" fontId="17" fillId="0" borderId="11" xfId="36" applyFont="1" applyFill="1" applyBorder="1">
      <alignment/>
      <protection locked="0"/>
    </xf>
    <xf numFmtId="173" fontId="17" fillId="3" borderId="3" xfId="36" applyFont="1" applyBorder="1">
      <alignment/>
      <protection locked="0"/>
    </xf>
    <xf numFmtId="173" fontId="18" fillId="0" borderId="13" xfId="36" applyFont="1" applyFill="1" applyBorder="1">
      <alignment/>
      <protection locked="0"/>
    </xf>
    <xf numFmtId="173" fontId="13" fillId="0" borderId="11" xfId="36" applyFont="1" applyFill="1" applyBorder="1">
      <alignment/>
      <protection locked="0"/>
    </xf>
    <xf numFmtId="173" fontId="18" fillId="0" borderId="15" xfId="36" applyFont="1" applyFill="1" applyBorder="1">
      <alignment/>
      <protection locked="0"/>
    </xf>
    <xf numFmtId="173" fontId="18" fillId="3" borderId="15" xfId="36" applyFont="1" applyBorder="1">
      <alignment/>
      <protection locked="0"/>
    </xf>
    <xf numFmtId="173" fontId="17" fillId="3" borderId="16" xfId="36" applyFont="1" applyBorder="1">
      <alignment/>
      <protection locked="0"/>
    </xf>
    <xf numFmtId="173" fontId="17" fillId="0" borderId="3" xfId="36" applyFont="1" applyFill="1" applyBorder="1">
      <alignment/>
      <protection locked="0"/>
    </xf>
    <xf numFmtId="173" fontId="13" fillId="0" borderId="11" xfId="36" applyFill="1" applyBorder="1">
      <alignment/>
      <protection locked="0"/>
    </xf>
    <xf numFmtId="173" fontId="22" fillId="0" borderId="12" xfId="37" applyFont="1" applyFill="1" applyBorder="1">
      <alignment/>
      <protection locked="0"/>
    </xf>
    <xf numFmtId="173" fontId="22" fillId="0" borderId="13" xfId="37" applyFont="1" applyFill="1" applyBorder="1">
      <alignment/>
      <protection locked="0"/>
    </xf>
    <xf numFmtId="170" fontId="8" fillId="0" borderId="0" xfId="27" applyNumberFormat="1">
      <alignment/>
      <protection/>
    </xf>
    <xf numFmtId="0" fontId="0" fillId="0" borderId="0" xfId="26">
      <alignment/>
      <protection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/>
    </xf>
    <xf numFmtId="170" fontId="2" fillId="0" borderId="0" xfId="28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6" fillId="0" borderId="17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26" fillId="0" borderId="9" xfId="0" applyFont="1" applyBorder="1" applyAlignment="1">
      <alignment/>
    </xf>
    <xf numFmtId="0" fontId="26" fillId="0" borderId="5" xfId="0" applyFont="1" applyBorder="1" applyAlignment="1">
      <alignment/>
    </xf>
    <xf numFmtId="0" fontId="27" fillId="0" borderId="0" xfId="0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Border="1" applyAlignment="1">
      <alignment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etail ligne" xfId="19"/>
    <cellStyle name="Followed Hyperlink" xfId="20"/>
    <cellStyle name="Hyperlink" xfId="21"/>
    <cellStyle name="Identification requete" xfId="22"/>
    <cellStyle name="Ligne détail" xfId="23"/>
    <cellStyle name="MEV1" xfId="24"/>
    <cellStyle name="MEV2" xfId="25"/>
    <cellStyle name="Normal_cc_regs" xfId="26"/>
    <cellStyle name="Normal_NewRegPC90-03-byMarket" xfId="27"/>
    <cellStyle name="Percent" xfId="28"/>
    <cellStyle name="Standard_EUMERCH" xfId="29"/>
    <cellStyle name="Titre colonne" xfId="30"/>
    <cellStyle name="Titre general" xfId="31"/>
    <cellStyle name="Titre ligne" xfId="32"/>
    <cellStyle name="Titre lignes" xfId="33"/>
    <cellStyle name="Titre tableau" xfId="34"/>
    <cellStyle name="Total" xfId="35"/>
    <cellStyle name="Total intermediaire" xfId="36"/>
    <cellStyle name="Total tableau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basedatda_average_age!$A$30</c:f>
              <c:strCache>
                <c:ptCount val="1"/>
                <c:pt idx="0">
                  <c:v>EU15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basedatda_average_age!$L$3:$W$3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basedatda_average_age!$L$30:$W$30</c:f>
              <c:numCache>
                <c:ptCount val="12"/>
                <c:pt idx="0">
                  <c:v>6.472521143200814</c:v>
                </c:pt>
                <c:pt idx="1">
                  <c:v>6.504673055151286</c:v>
                </c:pt>
                <c:pt idx="2">
                  <c:v>6.495979785149402</c:v>
                </c:pt>
                <c:pt idx="3">
                  <c:v>6.68349593925745</c:v>
                </c:pt>
                <c:pt idx="4">
                  <c:v>7.076602715396793</c:v>
                </c:pt>
                <c:pt idx="5">
                  <c:v>7.179137009145532</c:v>
                </c:pt>
                <c:pt idx="6">
                  <c:v>7.292807865653218</c:v>
                </c:pt>
                <c:pt idx="7">
                  <c:v>7.348234537289908</c:v>
                </c:pt>
                <c:pt idx="8">
                  <c:v>7.360409356696966</c:v>
                </c:pt>
                <c:pt idx="9">
                  <c:v>7.351434602461883</c:v>
                </c:pt>
                <c:pt idx="10">
                  <c:v>7.362100982106807</c:v>
                </c:pt>
                <c:pt idx="11">
                  <c:v>7.375046373779041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basedatda_average_age!$A$15</c:f>
              <c:strCache>
                <c:ptCount val="1"/>
                <c:pt idx="0">
                  <c:v>CY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basedatda_average_age!$L$15:$W$15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8.135414527927335</c:v>
                </c:pt>
                <c:pt idx="6">
                  <c:v>7.766201800812278</c:v>
                </c:pt>
                <c:pt idx="7">
                  <c:v>7.593292722126377</c:v>
                </c:pt>
                <c:pt idx="8">
                  <c:v>7.416556475721628</c:v>
                </c:pt>
                <c:pt idx="9">
                  <c:v>7.410985563726074</c:v>
                </c:pt>
                <c:pt idx="10">
                  <c:v>7.612604033442301</c:v>
                </c:pt>
                <c:pt idx="11">
                  <c:v>7.590838056846351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basedatda_average_age!$A$19</c:f>
              <c:strCache>
                <c:ptCount val="1"/>
                <c:pt idx="0">
                  <c:v>HU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basedatda_average_age!$L$19:$W$19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</c:v>
                </c:pt>
                <c:pt idx="5">
                  <c:v>11.2</c:v>
                </c:pt>
                <c:pt idx="6">
                  <c:v>11.7</c:v>
                </c:pt>
                <c:pt idx="7">
                  <c:v>12.1</c:v>
                </c:pt>
                <c:pt idx="8">
                  <c:v>11.8</c:v>
                </c:pt>
                <c:pt idx="9">
                  <c:v>11.6</c:v>
                </c:pt>
                <c:pt idx="10">
                  <c:v>12.2</c:v>
                </c:pt>
                <c:pt idx="11">
                  <c:v>11.9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basedatda_average_age!$A$23</c:f>
              <c:strCache>
                <c:ptCount val="1"/>
                <c:pt idx="0">
                  <c:v>PL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basedatda_average_age!$L$23:$W$23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10.49301346016089</c:v>
                </c:pt>
                <c:pt idx="6">
                  <c:v>10.424018133958386</c:v>
                </c:pt>
                <c:pt idx="7">
                  <c:v>10.018108488690883</c:v>
                </c:pt>
                <c:pt idx="8">
                  <c:v>9.981112315505237</c:v>
                </c:pt>
                <c:pt idx="9">
                  <c:v>9.943096677883197</c:v>
                </c:pt>
                <c:pt idx="10">
                  <c:v>9.852714040248417</c:v>
                </c:pt>
                <c:pt idx="11">
                  <c:v>10.299441472332086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basedatda_average_age!$A$33</c:f>
              <c:strCache>
                <c:ptCount val="1"/>
                <c:pt idx="0">
                  <c:v>BG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FFFFFF"/>
                </a:solidFill>
              </a:ln>
            </c:spPr>
            <c:marker>
              <c:symbol val="none"/>
            </c:marker>
          </c:dPt>
          <c:val>
            <c:numRef>
              <c:f>basedatda_average_age!$L$33:$W$33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13.776700168098733</c:v>
                </c:pt>
                <c:pt idx="8">
                  <c:v>13.749261174503198</c:v>
                </c:pt>
                <c:pt idx="9">
                  <c:v>13.608055309821408</c:v>
                </c:pt>
                <c:pt idx="10">
                  <c:v>13.608701785527845</c:v>
                </c:pt>
                <c:pt idx="11">
                  <c:v>13.563464851724929</c:v>
                </c:pt>
              </c:numCache>
            </c:numRef>
          </c:val>
          <c:smooth val="0"/>
        </c:ser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  <c:max val="14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data_average_age_GDP!$B$5:$U$5</c:f>
              <c:numCache>
                <c:ptCount val="20"/>
                <c:pt idx="0">
                  <c:v>7.362100982106807</c:v>
                </c:pt>
                <c:pt idx="1">
                  <c:v>5.637711454576892</c:v>
                </c:pt>
                <c:pt idx="2">
                  <c:v>7.936238942365168</c:v>
                </c:pt>
                <c:pt idx="3">
                  <c:v>6.637710604292086</c:v>
                </c:pt>
                <c:pt idx="4">
                  <c:v>10.071251824584493</c:v>
                </c:pt>
                <c:pt idx="5">
                  <c:v>8.365340315376876</c:v>
                </c:pt>
                <c:pt idx="6">
                  <c:v>7.446120441667719</c:v>
                </c:pt>
                <c:pt idx="7">
                  <c:v>5.330265442221781</c:v>
                </c:pt>
                <c:pt idx="8">
                  <c:v>8.126615693928201</c:v>
                </c:pt>
                <c:pt idx="9">
                  <c:v>4.080489541403313</c:v>
                </c:pt>
                <c:pt idx="10">
                  <c:v>6.856680931037089</c:v>
                </c:pt>
                <c:pt idx="11">
                  <c:v>7.248154045530876</c:v>
                </c:pt>
                <c:pt idx="12">
                  <c:v>11.160928283007124</c:v>
                </c:pt>
                <c:pt idx="13">
                  <c:v>9.9897096722852</c:v>
                </c:pt>
                <c:pt idx="14">
                  <c:v>8.852355122495483</c:v>
                </c:pt>
                <c:pt idx="15">
                  <c:v>6.218448788847366</c:v>
                </c:pt>
                <c:pt idx="16">
                  <c:v>7.590838056846351</c:v>
                </c:pt>
                <c:pt idx="17">
                  <c:v>11.9</c:v>
                </c:pt>
                <c:pt idx="18">
                  <c:v>10.299441472332086</c:v>
                </c:pt>
                <c:pt idx="19">
                  <c:v>13.563464851724929</c:v>
                </c:pt>
              </c:numCache>
            </c:numRef>
          </c:xVal>
          <c:yVal>
            <c:numRef>
              <c:f>data_average_age_GDP!$B$6:$U$6</c:f>
              <c:numCache>
                <c:ptCount val="20"/>
                <c:pt idx="0">
                  <c:v>19.931263425561035</c:v>
                </c:pt>
                <c:pt idx="1">
                  <c:v>23.715925965665235</c:v>
                </c:pt>
                <c:pt idx="2">
                  <c:v>29.44184820089955</c:v>
                </c:pt>
                <c:pt idx="3">
                  <c:v>25.024646025562994</c:v>
                </c:pt>
                <c:pt idx="4">
                  <c:v>10.063306818181818</c:v>
                </c:pt>
                <c:pt idx="5">
                  <c:v>13.646852248828075</c:v>
                </c:pt>
                <c:pt idx="6">
                  <c:v>23.02162069551043</c:v>
                </c:pt>
                <c:pt idx="7">
                  <c:v>21.49591855561413</c:v>
                </c:pt>
                <c:pt idx="8">
                  <c:v>15.958100953371469</c:v>
                </c:pt>
                <c:pt idx="9">
                  <c:v>42.94063640510949</c:v>
                </c:pt>
                <c:pt idx="10">
                  <c:v>23.881307494189333</c:v>
                </c:pt>
                <c:pt idx="11">
                  <c:v>25.179314915464897</c:v>
                </c:pt>
                <c:pt idx="12">
                  <c:v>9.952382294164668</c:v>
                </c:pt>
                <c:pt idx="13">
                  <c:v>24.562006374348076</c:v>
                </c:pt>
                <c:pt idx="14">
                  <c:v>23.95485049047243</c:v>
                </c:pt>
                <c:pt idx="15">
                  <c:v>16.754219377993234</c:v>
                </c:pt>
                <c:pt idx="16">
                  <c:v>10.771758256274769</c:v>
                </c:pt>
                <c:pt idx="17">
                  <c:v>4.145402614248653</c:v>
                </c:pt>
                <c:pt idx="18">
                  <c:v>3.2304448641655887</c:v>
                </c:pt>
                <c:pt idx="19">
                  <c:v>1.1765841879965129</c:v>
                </c:pt>
              </c:numCache>
            </c:numRef>
          </c:yVal>
          <c:smooth val="0"/>
        </c:ser>
        <c:axId val="58409829"/>
        <c:axId val="55926414"/>
      </c:scatterChart>
      <c:valAx>
        <c:axId val="58409829"/>
        <c:scaling>
          <c:orientation val="minMax"/>
          <c:max val="1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crossBetween val="midCat"/>
        <c:dispUnits/>
        <c:majorUnit val="2"/>
      </c:val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EUR 1 000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manip_new_registration!$B$43</c:f>
              <c:strCache>
                <c:ptCount val="1"/>
                <c:pt idx="0">
                  <c:v>EEA-29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manip_new_registration!$A$44:$A$54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manip_new_registration!$B$44:$B$54</c:f>
              <c:numCache>
                <c:ptCount val="11"/>
                <c:pt idx="6">
                  <c:v>0.07645506369023981</c:v>
                </c:pt>
                <c:pt idx="7">
                  <c:v>0.07878534708452738</c:v>
                </c:pt>
                <c:pt idx="8">
                  <c:v>0.0806077836049937</c:v>
                </c:pt>
                <c:pt idx="9">
                  <c:v>0.08151593376405611</c:v>
                </c:pt>
                <c:pt idx="10">
                  <c:v>0.07773816713445933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manip_new_registration!$C$43</c:f>
              <c:strCache>
                <c:ptCount val="1"/>
                <c:pt idx="0">
                  <c:v>EU-15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manip_new_registration!$A$44:$A$54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manip_new_registration!$C$44:$C$54</c:f>
              <c:numCache>
                <c:ptCount val="11"/>
                <c:pt idx="0">
                  <c:v>0.09164070543970693</c:v>
                </c:pt>
                <c:pt idx="1">
                  <c:v>0.08882074007515112</c:v>
                </c:pt>
                <c:pt idx="2">
                  <c:v>0.0874649962418768</c:v>
                </c:pt>
                <c:pt idx="3">
                  <c:v>0.07134024725834247</c:v>
                </c:pt>
                <c:pt idx="4">
                  <c:v>0.07409122235206161</c:v>
                </c:pt>
                <c:pt idx="5">
                  <c:v>0.07359298298132896</c:v>
                </c:pt>
                <c:pt idx="6">
                  <c:v>0.07657286520477047</c:v>
                </c:pt>
                <c:pt idx="7">
                  <c:v>0.07867389989844464</c:v>
                </c:pt>
                <c:pt idx="8">
                  <c:v>0.08239670731460952</c:v>
                </c:pt>
                <c:pt idx="9">
                  <c:v>0.08419383228339694</c:v>
                </c:pt>
                <c:pt idx="10">
                  <c:v>0.08072829195579335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manip_new_registration!$D$43</c:f>
              <c:strCache>
                <c:ptCount val="1"/>
                <c:pt idx="0">
                  <c:v>AC-9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manip_new_registration!$D$44:$D$54</c:f>
              <c:numCache>
                <c:ptCount val="11"/>
                <c:pt idx="6">
                  <c:v>0.08107356797899386</c:v>
                </c:pt>
                <c:pt idx="7">
                  <c:v>0.08505328409125215</c:v>
                </c:pt>
                <c:pt idx="8">
                  <c:v>0.0705378258525046</c:v>
                </c:pt>
                <c:pt idx="9">
                  <c:v>0.06968317642740354</c:v>
                </c:pt>
                <c:pt idx="10">
                  <c:v>0.05793593422816505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manip_new_registration!$E$43</c:f>
              <c:strCache>
                <c:ptCount val="1"/>
                <c:pt idx="0">
                  <c:v>CC-3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manip_new_registration!$E$44:$E$54</c:f>
              <c:numCache>
                <c:ptCount val="11"/>
                <c:pt idx="6">
                  <c:v>0.06552242708849855</c:v>
                </c:pt>
                <c:pt idx="7">
                  <c:v>0.07069215193158811</c:v>
                </c:pt>
                <c:pt idx="8">
                  <c:v>0.06604570636792063</c:v>
                </c:pt>
                <c:pt idx="9">
                  <c:v>0.05573205403308569</c:v>
                </c:pt>
                <c:pt idx="10">
                  <c:v>0.06250189915661729</c:v>
                </c:pt>
              </c:numCache>
            </c:numRef>
          </c:val>
          <c:smooth val="0"/>
        </c:ser>
        <c:axId val="33575679"/>
        <c:axId val="33745656"/>
      </c:line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  <c:min val="0.0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3575679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0.6815</cdr:y>
    </cdr:from>
    <cdr:to>
      <cdr:x>0.951</cdr:x>
      <cdr:y>0.73</cdr:y>
    </cdr:to>
    <cdr:sp>
      <cdr:nvSpPr>
        <cdr:cNvPr id="1" name="TextBox 1"/>
        <cdr:cNvSpPr txBox="1">
          <a:spLocks noChangeArrowheads="1"/>
        </cdr:cNvSpPr>
      </cdr:nvSpPr>
      <cdr:spPr>
        <a:xfrm>
          <a:off x="8210550" y="387667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0.88475</cdr:x>
      <cdr:y>0.584</cdr:y>
    </cdr:from>
    <cdr:to>
      <cdr:x>0.95725</cdr:x>
      <cdr:y>0.63325</cdr:y>
    </cdr:to>
    <cdr:sp>
      <cdr:nvSpPr>
        <cdr:cNvPr id="2" name="TextBox 2"/>
        <cdr:cNvSpPr txBox="1">
          <a:spLocks noChangeArrowheads="1"/>
        </cdr:cNvSpPr>
      </cdr:nvSpPr>
      <cdr:spPr>
        <a:xfrm>
          <a:off x="8210550" y="3324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Cyprus</a:t>
          </a:r>
        </a:p>
      </cdr:txBody>
    </cdr:sp>
  </cdr:relSizeAnchor>
  <cdr:relSizeAnchor xmlns:cdr="http://schemas.openxmlformats.org/drawingml/2006/chartDrawing">
    <cdr:from>
      <cdr:x>0.88475</cdr:x>
      <cdr:y>0.4405</cdr:y>
    </cdr:from>
    <cdr:to>
      <cdr:x>0.95725</cdr:x>
      <cdr:y>0.48975</cdr:y>
    </cdr:to>
    <cdr:sp>
      <cdr:nvSpPr>
        <cdr:cNvPr id="3" name="TextBox 3"/>
        <cdr:cNvSpPr txBox="1">
          <a:spLocks noChangeArrowheads="1"/>
        </cdr:cNvSpPr>
      </cdr:nvSpPr>
      <cdr:spPr>
        <a:xfrm>
          <a:off x="8210550" y="250507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Poland</a:t>
          </a:r>
        </a:p>
      </cdr:txBody>
    </cdr:sp>
  </cdr:relSizeAnchor>
  <cdr:relSizeAnchor xmlns:cdr="http://schemas.openxmlformats.org/drawingml/2006/chartDrawing">
    <cdr:from>
      <cdr:x>0.8675</cdr:x>
      <cdr:y>0.2555</cdr:y>
    </cdr:from>
    <cdr:to>
      <cdr:x>0.95825</cdr:x>
      <cdr:y>0.30375</cdr:y>
    </cdr:to>
    <cdr:sp>
      <cdr:nvSpPr>
        <cdr:cNvPr id="4" name="TextBox 4"/>
        <cdr:cNvSpPr txBox="1">
          <a:spLocks noChangeArrowheads="1"/>
        </cdr:cNvSpPr>
      </cdr:nvSpPr>
      <cdr:spPr>
        <a:xfrm>
          <a:off x="8048625" y="1447800"/>
          <a:ext cx="838200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Hungary</a:t>
          </a:r>
        </a:p>
      </cdr:txBody>
    </cdr:sp>
  </cdr:relSizeAnchor>
  <cdr:relSizeAnchor xmlns:cdr="http://schemas.openxmlformats.org/drawingml/2006/chartDrawing">
    <cdr:from>
      <cdr:x>0.87025</cdr:x>
      <cdr:y>0.107</cdr:y>
    </cdr:from>
    <cdr:to>
      <cdr:x>0.951</cdr:x>
      <cdr:y>0.15525</cdr:y>
    </cdr:to>
    <cdr:sp>
      <cdr:nvSpPr>
        <cdr:cNvPr id="5" name="TextBox 5"/>
        <cdr:cNvSpPr txBox="1">
          <a:spLocks noChangeArrowheads="1"/>
        </cdr:cNvSpPr>
      </cdr:nvSpPr>
      <cdr:spPr>
        <a:xfrm>
          <a:off x="8077200" y="600075"/>
          <a:ext cx="75247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Bulgaria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0.134</cdr:y>
    </cdr:from>
    <cdr:to>
      <cdr:x>0.2965</cdr:x>
      <cdr:y>0.1795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7620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LU</a:t>
          </a:r>
        </a:p>
      </cdr:txBody>
    </cdr:sp>
  </cdr:relSizeAnchor>
  <cdr:relSizeAnchor xmlns:cdr="http://schemas.openxmlformats.org/drawingml/2006/chartDrawing">
    <cdr:from>
      <cdr:x>0.3035</cdr:x>
      <cdr:y>0.4655</cdr:y>
    </cdr:from>
    <cdr:to>
      <cdr:x>0.343</cdr:x>
      <cdr:y>0.511</cdr:y>
    </cdr:to>
    <cdr:sp>
      <cdr:nvSpPr>
        <cdr:cNvPr id="2" name="TextBox 2"/>
        <cdr:cNvSpPr txBox="1">
          <a:spLocks noChangeArrowheads="1"/>
        </cdr:cNvSpPr>
      </cdr:nvSpPr>
      <cdr:spPr>
        <a:xfrm>
          <a:off x="2809875" y="26479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IE</a:t>
          </a:r>
        </a:p>
      </cdr:txBody>
    </cdr:sp>
  </cdr:relSizeAnchor>
  <cdr:relSizeAnchor xmlns:cdr="http://schemas.openxmlformats.org/drawingml/2006/chartDrawing">
    <cdr:from>
      <cdr:x>0.343</cdr:x>
      <cdr:y>0.39675</cdr:y>
    </cdr:from>
    <cdr:to>
      <cdr:x>0.3825</cdr:x>
      <cdr:y>0.442</cdr:y>
    </cdr:to>
    <cdr:sp>
      <cdr:nvSpPr>
        <cdr:cNvPr id="3" name="TextBox 3"/>
        <cdr:cNvSpPr txBox="1">
          <a:spLocks noChangeArrowheads="1"/>
        </cdr:cNvSpPr>
      </cdr:nvSpPr>
      <cdr:spPr>
        <a:xfrm>
          <a:off x="3181350" y="22574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</a:t>
          </a:r>
        </a:p>
      </cdr:txBody>
    </cdr:sp>
  </cdr:relSizeAnchor>
  <cdr:relSizeAnchor xmlns:cdr="http://schemas.openxmlformats.org/drawingml/2006/chartDrawing">
    <cdr:from>
      <cdr:x>0.41325</cdr:x>
      <cdr:y>0.5455</cdr:y>
    </cdr:from>
    <cdr:to>
      <cdr:x>0.453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3829050" y="310515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  <cdr:relSizeAnchor xmlns:cdr="http://schemas.openxmlformats.org/drawingml/2006/chartDrawing">
    <cdr:from>
      <cdr:x>0.9205</cdr:x>
      <cdr:y>0.7565</cdr:y>
    </cdr:from>
    <cdr:to>
      <cdr:x>0.966</cdr:x>
      <cdr:y>0.802</cdr:y>
    </cdr:to>
    <cdr:sp>
      <cdr:nvSpPr>
        <cdr:cNvPr id="5" name="TextBox 5"/>
        <cdr:cNvSpPr txBox="1">
          <a:spLocks noChangeArrowheads="1"/>
        </cdr:cNvSpPr>
      </cdr:nvSpPr>
      <cdr:spPr>
        <a:xfrm>
          <a:off x="8543925" y="4305300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  <cdr:relSizeAnchor xmlns:cdr="http://schemas.openxmlformats.org/drawingml/2006/chartDrawing">
    <cdr:from>
      <cdr:x>0.71125</cdr:x>
      <cdr:y>0.7565</cdr:y>
    </cdr:from>
    <cdr:to>
      <cdr:x>0.75075</cdr:x>
      <cdr:y>0.802</cdr:y>
    </cdr:to>
    <cdr:sp>
      <cdr:nvSpPr>
        <cdr:cNvPr id="6" name="TextBox 6"/>
        <cdr:cNvSpPr txBox="1">
          <a:spLocks noChangeArrowheads="1"/>
        </cdr:cNvSpPr>
      </cdr:nvSpPr>
      <cdr:spPr>
        <a:xfrm>
          <a:off x="6600825" y="43053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  <cdr:relSizeAnchor xmlns:cdr="http://schemas.openxmlformats.org/drawingml/2006/chartDrawing">
    <cdr:from>
      <cdr:x>0.83</cdr:x>
      <cdr:y>0.74075</cdr:y>
    </cdr:from>
    <cdr:to>
      <cdr:x>0.8765</cdr:x>
      <cdr:y>0.78625</cdr:y>
    </cdr:to>
    <cdr:sp>
      <cdr:nvSpPr>
        <cdr:cNvPr id="7" name="TextBox 7"/>
        <cdr:cNvSpPr txBox="1">
          <a:spLocks noChangeArrowheads="1"/>
        </cdr:cNvSpPr>
      </cdr:nvSpPr>
      <cdr:spPr>
        <a:xfrm>
          <a:off x="7705725" y="4210050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  <cdr:relSizeAnchor xmlns:cdr="http://schemas.openxmlformats.org/drawingml/2006/chartDrawing">
    <cdr:from>
      <cdr:x>0.684</cdr:x>
      <cdr:y>0.6185</cdr:y>
    </cdr:from>
    <cdr:to>
      <cdr:x>0.72875</cdr:x>
      <cdr:y>0.664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3514725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GR</a:t>
          </a:r>
        </a:p>
      </cdr:txBody>
    </cdr:sp>
  </cdr:relSizeAnchor>
  <cdr:relSizeAnchor xmlns:cdr="http://schemas.openxmlformats.org/drawingml/2006/chartDrawing">
    <cdr:from>
      <cdr:x>0.772</cdr:x>
      <cdr:y>0.62875</cdr:y>
    </cdr:from>
    <cdr:to>
      <cdr:x>0.8115</cdr:x>
      <cdr:y>0.67425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35718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PT</a:t>
          </a:r>
        </a:p>
      </cdr:txBody>
    </cdr:sp>
  </cdr:relSizeAnchor>
  <cdr:relSizeAnchor xmlns:cdr="http://schemas.openxmlformats.org/drawingml/2006/chartDrawing">
    <cdr:from>
      <cdr:x>0.5365</cdr:x>
      <cdr:y>0.31675</cdr:y>
    </cdr:from>
    <cdr:to>
      <cdr:x>0.582</cdr:x>
      <cdr:y>0.36225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981575" y="1800225"/>
          <a:ext cx="419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</a:t>
          </a:r>
        </a:p>
      </cdr:txBody>
    </cdr:sp>
  </cdr:relSizeAnchor>
  <cdr:relSizeAnchor xmlns:cdr="http://schemas.openxmlformats.org/drawingml/2006/chartDrawing">
    <cdr:from>
      <cdr:x>0.68925</cdr:x>
      <cdr:y>0.42025</cdr:y>
    </cdr:from>
    <cdr:to>
      <cdr:x>0.72875</cdr:x>
      <cdr:y>0.4655</cdr:y>
    </cdr:to>
    <cdr:sp>
      <cdr:nvSpPr>
        <cdr:cNvPr id="11" name="TextBox 11"/>
        <cdr:cNvSpPr txBox="1">
          <a:spLocks noChangeArrowheads="1"/>
        </cdr:cNvSpPr>
      </cdr:nvSpPr>
      <cdr:spPr>
        <a:xfrm>
          <a:off x="6400800" y="23907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FI</a:t>
          </a:r>
        </a:p>
      </cdr:txBody>
    </cdr:sp>
  </cdr:relSizeAnchor>
  <cdr:relSizeAnchor xmlns:cdr="http://schemas.openxmlformats.org/drawingml/2006/chartDrawing">
    <cdr:from>
      <cdr:x>0.604</cdr:x>
      <cdr:y>0.428</cdr:y>
    </cdr:from>
    <cdr:to>
      <cdr:x>0.6435</cdr:x>
      <cdr:y>0.4735</cdr:y>
    </cdr:to>
    <cdr:sp>
      <cdr:nvSpPr>
        <cdr:cNvPr id="12" name="TextBox 12"/>
        <cdr:cNvSpPr txBox="1">
          <a:spLocks noChangeArrowheads="1"/>
        </cdr:cNvSpPr>
      </cdr:nvSpPr>
      <cdr:spPr>
        <a:xfrm>
          <a:off x="5600700" y="24288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SE</a:t>
          </a:r>
        </a:p>
      </cdr:txBody>
    </cdr:sp>
  </cdr:relSizeAnchor>
  <cdr:relSizeAnchor xmlns:cdr="http://schemas.openxmlformats.org/drawingml/2006/chartDrawing">
    <cdr:from>
      <cdr:x>0.409</cdr:x>
      <cdr:y>0.3825</cdr:y>
    </cdr:from>
    <cdr:to>
      <cdr:x>0.453</cdr:x>
      <cdr:y>0.428</cdr:y>
    </cdr:to>
    <cdr:sp>
      <cdr:nvSpPr>
        <cdr:cNvPr id="13" name="TextBox 14"/>
        <cdr:cNvSpPr txBox="1">
          <a:spLocks noChangeArrowheads="1"/>
        </cdr:cNvSpPr>
      </cdr:nvSpPr>
      <cdr:spPr>
        <a:xfrm>
          <a:off x="3790950" y="2171700"/>
          <a:ext cx="409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DE</a:t>
          </a:r>
        </a:p>
      </cdr:txBody>
    </cdr:sp>
  </cdr:relSizeAnchor>
  <cdr:relSizeAnchor xmlns:cdr="http://schemas.openxmlformats.org/drawingml/2006/chartDrawing">
    <cdr:from>
      <cdr:x>0.43175</cdr:x>
      <cdr:y>0.4655</cdr:y>
    </cdr:from>
    <cdr:to>
      <cdr:x>0.47125</cdr:x>
      <cdr:y>0.512</cdr:y>
    </cdr:to>
    <cdr:sp>
      <cdr:nvSpPr>
        <cdr:cNvPr id="14" name="TextBox 15"/>
        <cdr:cNvSpPr txBox="1">
          <a:spLocks noChangeArrowheads="1"/>
        </cdr:cNvSpPr>
      </cdr:nvSpPr>
      <cdr:spPr>
        <a:xfrm>
          <a:off x="4000500" y="26479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NL</a:t>
          </a:r>
        </a:p>
      </cdr:txBody>
    </cdr:sp>
  </cdr:relSizeAnchor>
  <cdr:relSizeAnchor xmlns:cdr="http://schemas.openxmlformats.org/drawingml/2006/chartDrawing">
    <cdr:from>
      <cdr:x>0.459</cdr:x>
      <cdr:y>0.3825</cdr:y>
    </cdr:from>
    <cdr:to>
      <cdr:x>0.4985</cdr:x>
      <cdr:y>0.428</cdr:y>
    </cdr:to>
    <cdr:sp>
      <cdr:nvSpPr>
        <cdr:cNvPr id="15" name="TextBox 17"/>
        <cdr:cNvSpPr txBox="1">
          <a:spLocks noChangeArrowheads="1"/>
        </cdr:cNvSpPr>
      </cdr:nvSpPr>
      <cdr:spPr>
        <a:xfrm>
          <a:off x="4257675" y="21717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AT</a:t>
          </a:r>
        </a:p>
      </cdr:txBody>
    </cdr:sp>
  </cdr:relSizeAnchor>
  <cdr:relSizeAnchor xmlns:cdr="http://schemas.openxmlformats.org/drawingml/2006/chartDrawing">
    <cdr:from>
      <cdr:x>0.50375</cdr:x>
      <cdr:y>0.442</cdr:y>
    </cdr:from>
    <cdr:to>
      <cdr:x>0.5435</cdr:x>
      <cdr:y>0.4875</cdr:y>
    </cdr:to>
    <cdr:sp>
      <cdr:nvSpPr>
        <cdr:cNvPr id="16" name="TextBox 18"/>
        <cdr:cNvSpPr txBox="1">
          <a:spLocks noChangeArrowheads="1"/>
        </cdr:cNvSpPr>
      </cdr:nvSpPr>
      <cdr:spPr>
        <a:xfrm>
          <a:off x="4676775" y="2514600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FR</a:t>
          </a:r>
        </a:p>
      </cdr:txBody>
    </cdr:sp>
  </cdr:relSizeAnchor>
  <cdr:relSizeAnchor xmlns:cdr="http://schemas.openxmlformats.org/drawingml/2006/chartDrawing">
    <cdr:from>
      <cdr:x>0.453</cdr:x>
      <cdr:y>0.52825</cdr:y>
    </cdr:from>
    <cdr:to>
      <cdr:x>0.52575</cdr:x>
      <cdr:y>0.57375</cdr:y>
    </cdr:to>
    <cdr:sp>
      <cdr:nvSpPr>
        <cdr:cNvPr id="17" name="TextBox 19"/>
        <cdr:cNvSpPr txBox="1">
          <a:spLocks noChangeArrowheads="1"/>
        </cdr:cNvSpPr>
      </cdr:nvSpPr>
      <cdr:spPr>
        <a:xfrm>
          <a:off x="4200525" y="3000375"/>
          <a:ext cx="676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0.48625</cdr:x>
      <cdr:y>0.675</cdr:y>
    </cdr:from>
    <cdr:to>
      <cdr:x>0.52575</cdr:x>
      <cdr:y>0.7205</cdr:y>
    </cdr:to>
    <cdr:sp>
      <cdr:nvSpPr>
        <cdr:cNvPr id="18" name="TextBox 20"/>
        <cdr:cNvSpPr txBox="1">
          <a:spLocks noChangeArrowheads="1"/>
        </cdr:cNvSpPr>
      </cdr:nvSpPr>
      <cdr:spPr>
        <a:xfrm>
          <a:off x="4514850" y="383857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CY</a:t>
          </a:r>
        </a:p>
      </cdr:txBody>
    </cdr:sp>
  </cdr:relSizeAnchor>
  <cdr:relSizeAnchor xmlns:cdr="http://schemas.openxmlformats.org/drawingml/2006/chartDrawing">
    <cdr:from>
      <cdr:x>0.5495</cdr:x>
      <cdr:y>0.53775</cdr:y>
    </cdr:from>
    <cdr:to>
      <cdr:x>0.589</cdr:x>
      <cdr:y>0.58325</cdr:y>
    </cdr:to>
    <cdr:sp>
      <cdr:nvSpPr>
        <cdr:cNvPr id="19" name="TextBox 21"/>
        <cdr:cNvSpPr txBox="1">
          <a:spLocks noChangeArrowheads="1"/>
        </cdr:cNvSpPr>
      </cdr:nvSpPr>
      <cdr:spPr>
        <a:xfrm>
          <a:off x="5095875" y="30575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IT</a:t>
          </a:r>
        </a:p>
      </cdr:txBody>
    </cdr:sp>
  </cdr:relSizeAnchor>
  <cdr:relSizeAnchor xmlns:cdr="http://schemas.openxmlformats.org/drawingml/2006/chartDrawing">
    <cdr:from>
      <cdr:x>0.569</cdr:x>
      <cdr:y>0.591</cdr:y>
    </cdr:from>
    <cdr:to>
      <cdr:x>0.60925</cdr:x>
      <cdr:y>0.6365</cdr:y>
    </cdr:to>
    <cdr:sp>
      <cdr:nvSpPr>
        <cdr:cNvPr id="20" name="TextBox 22"/>
        <cdr:cNvSpPr txBox="1">
          <a:spLocks noChangeArrowheads="1"/>
        </cdr:cNvSpPr>
      </cdr:nvSpPr>
      <cdr:spPr>
        <a:xfrm>
          <a:off x="5276850" y="3362325"/>
          <a:ext cx="3714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</cdr:x>
      <cdr:y>0.24625</cdr:y>
    </cdr:from>
    <cdr:to>
      <cdr:x>0.96475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8210550" y="1400175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EU-15</a:t>
          </a:r>
        </a:p>
      </cdr:txBody>
    </cdr:sp>
  </cdr:relSizeAnchor>
  <cdr:relSizeAnchor xmlns:cdr="http://schemas.openxmlformats.org/drawingml/2006/chartDrawing">
    <cdr:from>
      <cdr:x>0.8745</cdr:x>
      <cdr:y>0.401</cdr:y>
    </cdr:from>
    <cdr:to>
      <cdr:x>0.96475</cdr:x>
      <cdr:y>0.45875</cdr:y>
    </cdr:to>
    <cdr:sp>
      <cdr:nvSpPr>
        <cdr:cNvPr id="2" name="TextBox 2"/>
        <cdr:cNvSpPr txBox="1">
          <a:spLocks noChangeArrowheads="1"/>
        </cdr:cNvSpPr>
      </cdr:nvSpPr>
      <cdr:spPr>
        <a:xfrm>
          <a:off x="8115300" y="2276475"/>
          <a:ext cx="838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EEA-29</a:t>
          </a:r>
        </a:p>
      </cdr:txBody>
    </cdr:sp>
  </cdr:relSizeAnchor>
  <cdr:relSizeAnchor xmlns:cdr="http://schemas.openxmlformats.org/drawingml/2006/chartDrawing">
    <cdr:from>
      <cdr:x>0.9</cdr:x>
      <cdr:y>0.5175</cdr:y>
    </cdr:from>
    <cdr:to>
      <cdr:x>0.96525</cdr:x>
      <cdr:y>0.57525</cdr:y>
    </cdr:to>
    <cdr:sp>
      <cdr:nvSpPr>
        <cdr:cNvPr id="3" name="TextBox 3"/>
        <cdr:cNvSpPr txBox="1">
          <a:spLocks noChangeArrowheads="1"/>
        </cdr:cNvSpPr>
      </cdr:nvSpPr>
      <cdr:spPr>
        <a:xfrm>
          <a:off x="8353425" y="2943225"/>
          <a:ext cx="6096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AC-9</a:t>
          </a:r>
        </a:p>
      </cdr:txBody>
    </cdr:sp>
  </cdr:relSizeAnchor>
  <cdr:relSizeAnchor xmlns:cdr="http://schemas.openxmlformats.org/drawingml/2006/chartDrawing">
    <cdr:from>
      <cdr:x>0.892</cdr:x>
      <cdr:y>0.731</cdr:y>
    </cdr:from>
    <cdr:to>
      <cdr:x>0.95925</cdr:x>
      <cdr:y>0.7855</cdr:y>
    </cdr:to>
    <cdr:sp>
      <cdr:nvSpPr>
        <cdr:cNvPr id="4" name="TextBox 4"/>
        <cdr:cNvSpPr txBox="1">
          <a:spLocks noChangeArrowheads="1"/>
        </cdr:cNvSpPr>
      </cdr:nvSpPr>
      <cdr:spPr>
        <a:xfrm>
          <a:off x="8277225" y="4162425"/>
          <a:ext cx="628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CC-3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647700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647700</xdr:colOff>
      <xdr:row>1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715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2" sqref="A12"/>
    </sheetView>
  </sheetViews>
  <sheetFormatPr defaultColWidth="9.140625" defaultRowHeight="12.75"/>
  <cols>
    <col min="1" max="16384" width="9.140625" style="8" customWidth="1"/>
  </cols>
  <sheetData>
    <row r="1" ht="11.25">
      <c r="A1" s="9" t="s">
        <v>45</v>
      </c>
    </row>
    <row r="3" spans="1:2" ht="11.25">
      <c r="A3" s="8" t="s">
        <v>39</v>
      </c>
      <c r="B3" s="8" t="s">
        <v>161</v>
      </c>
    </row>
    <row r="4" ht="11.25">
      <c r="B4" s="8" t="s">
        <v>163</v>
      </c>
    </row>
    <row r="6" spans="1:2" ht="11.25">
      <c r="A6" s="8" t="s">
        <v>40</v>
      </c>
      <c r="B6" s="8" t="s">
        <v>162</v>
      </c>
    </row>
    <row r="8" spans="1:2" ht="11.25">
      <c r="A8" s="8" t="s">
        <v>41</v>
      </c>
      <c r="B8" s="8" t="s">
        <v>42</v>
      </c>
    </row>
    <row r="10" spans="1:2" ht="11.25">
      <c r="A10" s="8" t="s">
        <v>43</v>
      </c>
      <c r="B10" s="8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Col="1"/>
  <cols>
    <col min="1" max="1" width="5.7109375" style="87" customWidth="1"/>
    <col min="2" max="2" width="7.00390625" style="87" customWidth="1"/>
    <col min="3" max="6" width="7.00390625" style="87" hidden="1" customWidth="1" outlineLevel="1"/>
    <col min="7" max="7" width="7.00390625" style="87" customWidth="1" collapsed="1"/>
    <col min="8" max="11" width="7.00390625" style="87" hidden="1" customWidth="1" outlineLevel="1"/>
    <col min="12" max="12" width="7.00390625" style="87" customWidth="1" collapsed="1"/>
    <col min="13" max="21" width="7.00390625" style="87" customWidth="1"/>
    <col min="22" max="22" width="7.00390625" style="88" customWidth="1"/>
    <col min="23" max="23" width="7.00390625" style="87" customWidth="1"/>
    <col min="24" max="16384" width="9.140625" style="87" customWidth="1"/>
  </cols>
  <sheetData>
    <row r="1" spans="1:22" ht="12.75">
      <c r="A1" s="86" t="s">
        <v>153</v>
      </c>
      <c r="B1" s="86"/>
      <c r="C1" s="86"/>
      <c r="D1" s="86"/>
      <c r="P1"/>
      <c r="Q1"/>
      <c r="R1"/>
      <c r="S1"/>
      <c r="T1"/>
      <c r="U1"/>
      <c r="V1" s="87"/>
    </row>
    <row r="2" ht="12">
      <c r="W2" s="89" t="s">
        <v>5</v>
      </c>
    </row>
    <row r="3" spans="1:23" ht="12">
      <c r="A3" s="90"/>
      <c r="B3" s="91">
        <v>1980</v>
      </c>
      <c r="C3" s="91">
        <v>1981</v>
      </c>
      <c r="D3" s="91">
        <v>1982</v>
      </c>
      <c r="E3" s="91">
        <v>1983</v>
      </c>
      <c r="F3" s="91">
        <v>1984</v>
      </c>
      <c r="G3" s="91">
        <v>1985</v>
      </c>
      <c r="H3" s="91">
        <v>1986</v>
      </c>
      <c r="I3" s="91">
        <v>1987</v>
      </c>
      <c r="J3" s="91">
        <v>1988</v>
      </c>
      <c r="K3" s="91">
        <v>1989</v>
      </c>
      <c r="L3" s="91">
        <v>1990</v>
      </c>
      <c r="M3" s="91">
        <v>1991</v>
      </c>
      <c r="N3" s="91">
        <v>1992</v>
      </c>
      <c r="O3" s="91">
        <v>1993</v>
      </c>
      <c r="P3" s="91">
        <v>1994</v>
      </c>
      <c r="Q3" s="91">
        <v>1995</v>
      </c>
      <c r="R3" s="91">
        <v>1996</v>
      </c>
      <c r="S3" s="91">
        <v>1997</v>
      </c>
      <c r="T3" s="91">
        <v>1998</v>
      </c>
      <c r="U3" s="91">
        <v>1999</v>
      </c>
      <c r="V3" s="91">
        <v>2000</v>
      </c>
      <c r="W3" s="92">
        <v>2001</v>
      </c>
    </row>
    <row r="4" spans="1:22" ht="12">
      <c r="A4" s="93"/>
      <c r="B4" s="88"/>
      <c r="C4" s="88"/>
      <c r="D4" s="8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:23" ht="12">
      <c r="A5" s="96" t="s">
        <v>27</v>
      </c>
      <c r="B5" s="97">
        <v>4.3966108984534396</v>
      </c>
      <c r="C5" s="97">
        <v>4.552799384715657</v>
      </c>
      <c r="D5" s="97">
        <v>4.692089003142645</v>
      </c>
      <c r="E5" s="97">
        <v>4.843780157839203</v>
      </c>
      <c r="F5" s="97">
        <v>4.9682666111207405</v>
      </c>
      <c r="G5" s="97">
        <v>5.067484396445839</v>
      </c>
      <c r="H5" s="97">
        <v>5.1020431234306205</v>
      </c>
      <c r="I5" s="97">
        <v>5.1336177703996295</v>
      </c>
      <c r="J5" s="97">
        <v>5.139831174095091</v>
      </c>
      <c r="K5" s="97">
        <v>5.136483181733546</v>
      </c>
      <c r="L5" s="97">
        <v>5.067027037539736</v>
      </c>
      <c r="M5" s="97">
        <v>5.038297094776711</v>
      </c>
      <c r="N5" s="97">
        <v>4.9381936999350495</v>
      </c>
      <c r="O5" s="97">
        <v>5.109241839662216</v>
      </c>
      <c r="P5" s="97">
        <v>5.278109741265229</v>
      </c>
      <c r="Q5" s="97">
        <v>5.4945265025834225</v>
      </c>
      <c r="R5" s="97">
        <v>5.628424340314064</v>
      </c>
      <c r="S5" s="97">
        <v>5.775843842170151</v>
      </c>
      <c r="T5" s="97">
        <v>5.795129191800343</v>
      </c>
      <c r="U5" s="97">
        <v>5.733073598610489</v>
      </c>
      <c r="V5" s="97">
        <v>5.637711454576892</v>
      </c>
      <c r="W5" s="97">
        <v>5.594992259865529</v>
      </c>
    </row>
    <row r="6" spans="1:23" ht="12">
      <c r="A6" s="96" t="s">
        <v>134</v>
      </c>
      <c r="B6" s="97" t="s">
        <v>25</v>
      </c>
      <c r="C6" s="97" t="s">
        <v>25</v>
      </c>
      <c r="D6" s="97" t="s">
        <v>25</v>
      </c>
      <c r="E6" s="97" t="s">
        <v>25</v>
      </c>
      <c r="F6" s="97" t="s">
        <v>25</v>
      </c>
      <c r="G6" s="97" t="s">
        <v>25</v>
      </c>
      <c r="H6" s="97" t="s">
        <v>25</v>
      </c>
      <c r="I6" s="97" t="s">
        <v>25</v>
      </c>
      <c r="J6" s="97" t="s">
        <v>25</v>
      </c>
      <c r="K6" s="97" t="s">
        <v>25</v>
      </c>
      <c r="L6" s="97" t="s">
        <v>25</v>
      </c>
      <c r="M6" s="97" t="s">
        <v>25</v>
      </c>
      <c r="N6" s="97" t="s">
        <v>25</v>
      </c>
      <c r="O6" s="97" t="s">
        <v>25</v>
      </c>
      <c r="P6" s="97" t="s">
        <v>25</v>
      </c>
      <c r="Q6" s="97" t="s">
        <v>25</v>
      </c>
      <c r="R6" s="97" t="s">
        <v>25</v>
      </c>
      <c r="S6" s="97" t="s">
        <v>25</v>
      </c>
      <c r="T6" s="97" t="s">
        <v>25</v>
      </c>
      <c r="U6" s="97" t="s">
        <v>25</v>
      </c>
      <c r="V6" s="97" t="s">
        <v>25</v>
      </c>
      <c r="W6" s="97" t="s">
        <v>25</v>
      </c>
    </row>
    <row r="7" spans="1:23" ht="12">
      <c r="A7" s="96" t="s">
        <v>7</v>
      </c>
      <c r="B7" s="97">
        <v>6.52699745680442</v>
      </c>
      <c r="C7" s="97">
        <v>6.804711303167491</v>
      </c>
      <c r="D7" s="97">
        <v>6.997948014794627</v>
      </c>
      <c r="E7" s="97">
        <v>7.07137525713196</v>
      </c>
      <c r="F7" s="97">
        <v>6.878562265943362</v>
      </c>
      <c r="G7" s="97">
        <v>6.944196989364393</v>
      </c>
      <c r="H7" s="97">
        <v>6.735849317105734</v>
      </c>
      <c r="I7" s="97">
        <v>6.823271925158091</v>
      </c>
      <c r="J7" s="97">
        <v>7.139351989386952</v>
      </c>
      <c r="K7" s="97">
        <v>7.4778980177690055</v>
      </c>
      <c r="L7" s="97">
        <v>7.753980639172014</v>
      </c>
      <c r="M7" s="97">
        <v>8.030592027937693</v>
      </c>
      <c r="N7" s="97">
        <v>8.312412973331831</v>
      </c>
      <c r="O7" s="97">
        <v>8.583070015482074</v>
      </c>
      <c r="P7" s="97">
        <v>8.299713945910947</v>
      </c>
      <c r="Q7" s="97">
        <v>8.336668423856668</v>
      </c>
      <c r="R7" s="97">
        <v>8.31991117678415</v>
      </c>
      <c r="S7" s="97">
        <v>8.181940403910508</v>
      </c>
      <c r="T7" s="97">
        <v>7.949679265268809</v>
      </c>
      <c r="U7" s="97">
        <v>7.839174781237005</v>
      </c>
      <c r="V7" s="97">
        <v>7.936238942365168</v>
      </c>
      <c r="W7" s="97">
        <v>8.206179396865087</v>
      </c>
    </row>
    <row r="8" spans="1:23" ht="12">
      <c r="A8" s="96" t="s">
        <v>28</v>
      </c>
      <c r="B8" s="97">
        <v>5.34198388167212</v>
      </c>
      <c r="C8" s="97">
        <v>5.455430110062474</v>
      </c>
      <c r="D8" s="97">
        <v>5.63108727126633</v>
      </c>
      <c r="E8" s="97">
        <v>5.694229875565832</v>
      </c>
      <c r="F8" s="97">
        <v>5.818231377241703</v>
      </c>
      <c r="G8" s="97">
        <v>5.934507173337583</v>
      </c>
      <c r="H8" s="97">
        <v>5.9528826400913735</v>
      </c>
      <c r="I8" s="97">
        <v>5.959522086703982</v>
      </c>
      <c r="J8" s="97">
        <v>6.038884467192836</v>
      </c>
      <c r="K8" s="97">
        <v>6.363226195862562</v>
      </c>
      <c r="L8" s="97">
        <v>6.421058483951555</v>
      </c>
      <c r="M8" s="97">
        <v>6.399403524042072</v>
      </c>
      <c r="N8" s="97">
        <v>6.444342817090177</v>
      </c>
      <c r="O8" s="97">
        <v>6.637567832844024</v>
      </c>
      <c r="P8" s="97">
        <v>6.764434256190847</v>
      </c>
      <c r="Q8" s="97">
        <v>6.821134852647098</v>
      </c>
      <c r="R8" s="97">
        <v>6.83747585577639</v>
      </c>
      <c r="S8" s="97">
        <v>6.839428483404908</v>
      </c>
      <c r="T8" s="97">
        <v>6.624055760525722</v>
      </c>
      <c r="U8" s="97">
        <v>6.572170785143493</v>
      </c>
      <c r="V8" s="97">
        <v>6.637710604292086</v>
      </c>
      <c r="W8" s="97">
        <v>6.783035853836398</v>
      </c>
    </row>
    <row r="9" spans="1:23" ht="12">
      <c r="A9" s="96" t="s">
        <v>135</v>
      </c>
      <c r="B9" s="97" t="s">
        <v>25</v>
      </c>
      <c r="C9" s="97" t="s">
        <v>25</v>
      </c>
      <c r="D9" s="97" t="s">
        <v>25</v>
      </c>
      <c r="E9" s="97" t="s">
        <v>25</v>
      </c>
      <c r="F9" s="97" t="s">
        <v>25</v>
      </c>
      <c r="G9" s="97" t="s">
        <v>25</v>
      </c>
      <c r="H9" s="97" t="s">
        <v>25</v>
      </c>
      <c r="I9" s="97" t="s">
        <v>25</v>
      </c>
      <c r="J9" s="97" t="s">
        <v>25</v>
      </c>
      <c r="K9" s="97" t="s">
        <v>25</v>
      </c>
      <c r="L9" s="97" t="s">
        <v>25</v>
      </c>
      <c r="M9" s="97" t="s">
        <v>25</v>
      </c>
      <c r="N9" s="97" t="s">
        <v>25</v>
      </c>
      <c r="O9" s="97" t="s">
        <v>25</v>
      </c>
      <c r="P9" s="97" t="s">
        <v>25</v>
      </c>
      <c r="Q9" s="97" t="s">
        <v>25</v>
      </c>
      <c r="R9" s="97" t="s">
        <v>25</v>
      </c>
      <c r="S9" s="97" t="s">
        <v>25</v>
      </c>
      <c r="T9" s="97" t="s">
        <v>25</v>
      </c>
      <c r="U9" s="97" t="s">
        <v>25</v>
      </c>
      <c r="V9" s="97" t="s">
        <v>25</v>
      </c>
      <c r="W9" s="97" t="s">
        <v>25</v>
      </c>
    </row>
    <row r="10" spans="1:23" ht="12">
      <c r="A10" s="96" t="s">
        <v>2</v>
      </c>
      <c r="B10" s="97">
        <v>7.409082285389667</v>
      </c>
      <c r="C10" s="97">
        <v>7.796618715129286</v>
      </c>
      <c r="D10" s="97">
        <v>7.954851799745031</v>
      </c>
      <c r="E10" s="97">
        <v>8.336468208001092</v>
      </c>
      <c r="F10" s="97">
        <v>8.543487870868184</v>
      </c>
      <c r="G10" s="97">
        <v>8.714883299332035</v>
      </c>
      <c r="H10" s="97">
        <v>9.033192215630098</v>
      </c>
      <c r="I10" s="97">
        <v>9.503502097954765</v>
      </c>
      <c r="J10" s="97">
        <v>9.868440966191487</v>
      </c>
      <c r="K10" s="97">
        <v>10.126642244703506</v>
      </c>
      <c r="L10" s="97">
        <v>10.267386332593697</v>
      </c>
      <c r="M10" s="97">
        <v>9.04546394978365</v>
      </c>
      <c r="N10" s="97">
        <v>8.12417160477429</v>
      </c>
      <c r="O10" s="97">
        <v>8.32114904779901</v>
      </c>
      <c r="P10" s="97">
        <v>8.801629825888751</v>
      </c>
      <c r="Q10" s="97">
        <v>9.22502543364114</v>
      </c>
      <c r="R10" s="97">
        <v>9.603753072364107</v>
      </c>
      <c r="S10" s="97">
        <v>9.903720150464778</v>
      </c>
      <c r="T10" s="97">
        <v>10.157510393549819</v>
      </c>
      <c r="U10" s="97">
        <v>10.12973830453889</v>
      </c>
      <c r="V10" s="97">
        <v>10.071251824584493</v>
      </c>
      <c r="W10" s="97">
        <v>10.013888102770206</v>
      </c>
    </row>
    <row r="11" spans="1:23" ht="12">
      <c r="A11" s="96" t="s">
        <v>30</v>
      </c>
      <c r="B11" s="97">
        <v>6.707579243027915</v>
      </c>
      <c r="C11" s="97">
        <v>7.145231523883609</v>
      </c>
      <c r="D11" s="97">
        <v>7.546164246525699</v>
      </c>
      <c r="E11" s="97">
        <v>7.755168888284089</v>
      </c>
      <c r="F11" s="97">
        <v>7.994439660246917</v>
      </c>
      <c r="G11" s="97">
        <v>8.456735348326294</v>
      </c>
      <c r="H11" s="97">
        <v>8.588430065660143</v>
      </c>
      <c r="I11" s="97">
        <v>8.512952148418751</v>
      </c>
      <c r="J11" s="97">
        <v>8.290091135253025</v>
      </c>
      <c r="K11" s="97">
        <v>8.106483017289966</v>
      </c>
      <c r="L11" s="97">
        <v>8.062319422487231</v>
      </c>
      <c r="M11" s="97">
        <v>8.190102047850832</v>
      </c>
      <c r="N11" s="97">
        <v>8.240598057575983</v>
      </c>
      <c r="O11" s="97">
        <v>8.44906558727283</v>
      </c>
      <c r="P11" s="97">
        <v>8.419383654165284</v>
      </c>
      <c r="Q11" s="97">
        <v>8.619556624418339</v>
      </c>
      <c r="R11" s="97">
        <v>8.75021748191577</v>
      </c>
      <c r="S11" s="97">
        <v>8.761778786650455</v>
      </c>
      <c r="T11" s="97">
        <v>8.730887170290162</v>
      </c>
      <c r="U11" s="97">
        <v>8.520388749010584</v>
      </c>
      <c r="V11" s="97">
        <v>8.365340315376876</v>
      </c>
      <c r="W11" s="97">
        <v>8.302742313705096</v>
      </c>
    </row>
    <row r="12" spans="1:23" ht="12">
      <c r="A12" s="96" t="s">
        <v>31</v>
      </c>
      <c r="B12" s="97">
        <v>5.733228055922014</v>
      </c>
      <c r="C12" s="97">
        <v>5.816602234555669</v>
      </c>
      <c r="D12" s="97">
        <v>5.8478832740490345</v>
      </c>
      <c r="E12" s="97">
        <v>5.8855426772471535</v>
      </c>
      <c r="F12" s="97">
        <v>5.99811147251521</v>
      </c>
      <c r="G12" s="97">
        <v>6.107241348312059</v>
      </c>
      <c r="H12" s="97">
        <v>6.170526477215108</v>
      </c>
      <c r="I12" s="97">
        <v>6.187800067074033</v>
      </c>
      <c r="J12" s="97">
        <v>6.176678066924693</v>
      </c>
      <c r="K12" s="97">
        <v>6.157147511275997</v>
      </c>
      <c r="L12" s="97">
        <v>6.130572649963716</v>
      </c>
      <c r="M12" s="97">
        <v>6.174454184444443</v>
      </c>
      <c r="N12" s="97">
        <v>6.20362627286594</v>
      </c>
      <c r="O12" s="97">
        <v>6.446024225444386</v>
      </c>
      <c r="P12" s="97">
        <v>6.5947871773396605</v>
      </c>
      <c r="Q12" s="97">
        <v>6.717208266977492</v>
      </c>
      <c r="R12" s="97">
        <v>6.778203012134381</v>
      </c>
      <c r="S12" s="97">
        <v>7.054472397034571</v>
      </c>
      <c r="T12" s="97">
        <v>7.267137591111939</v>
      </c>
      <c r="U12" s="97">
        <v>7.363327327543321</v>
      </c>
      <c r="V12" s="97">
        <v>7.446120441667719</v>
      </c>
      <c r="W12" s="97">
        <v>7.482929498417112</v>
      </c>
    </row>
    <row r="13" spans="1:23" ht="12">
      <c r="A13" s="96" t="s">
        <v>32</v>
      </c>
      <c r="B13" s="97">
        <v>4.691085603177683</v>
      </c>
      <c r="C13" s="97">
        <v>4.614824026777963</v>
      </c>
      <c r="D13" s="97">
        <v>4.338240691145103</v>
      </c>
      <c r="E13" s="97">
        <v>4.667576967808056</v>
      </c>
      <c r="F13" s="97">
        <v>5.003260592699751</v>
      </c>
      <c r="G13" s="97">
        <v>5.271955146268397</v>
      </c>
      <c r="H13" s="97">
        <v>5.569211603809955</v>
      </c>
      <c r="I13" s="97">
        <v>6.002673947683386</v>
      </c>
      <c r="J13" s="97">
        <v>6.261540187605681</v>
      </c>
      <c r="K13" s="97">
        <v>6.32738455980547</v>
      </c>
      <c r="L13" s="97">
        <v>6.269760040927495</v>
      </c>
      <c r="M13" s="97">
        <v>6.287540413476852</v>
      </c>
      <c r="N13" s="97">
        <v>6.489529462149252</v>
      </c>
      <c r="O13" s="97">
        <v>6.859206221597593</v>
      </c>
      <c r="P13" s="97">
        <v>7.075653746759989</v>
      </c>
      <c r="Q13" s="97">
        <v>7.240861432520133</v>
      </c>
      <c r="R13" s="97">
        <v>7.181922617454838</v>
      </c>
      <c r="S13" s="97">
        <v>7.04343571249058</v>
      </c>
      <c r="T13" s="97">
        <v>6.847242696711633</v>
      </c>
      <c r="U13" s="97">
        <v>6.298465680347709</v>
      </c>
      <c r="V13" s="97">
        <v>5.330265442221781</v>
      </c>
      <c r="W13" s="97">
        <v>5.238808804987932</v>
      </c>
    </row>
    <row r="14" spans="1:23" ht="12">
      <c r="A14" s="96" t="s">
        <v>34</v>
      </c>
      <c r="B14" s="97">
        <v>7.17475862865866</v>
      </c>
      <c r="C14" s="97">
        <v>7.15785387392577</v>
      </c>
      <c r="D14" s="97">
        <v>7.189353166227456</v>
      </c>
      <c r="E14" s="97">
        <v>7.4228405139299</v>
      </c>
      <c r="F14" s="97">
        <v>7.516759195635978</v>
      </c>
      <c r="G14" s="97">
        <v>7.909701148889369</v>
      </c>
      <c r="H14" s="97">
        <v>7.950361193692809</v>
      </c>
      <c r="I14" s="97">
        <v>7.837816489966442</v>
      </c>
      <c r="J14" s="97">
        <v>7.788654473389719</v>
      </c>
      <c r="K14" s="97">
        <v>7.627776179970944</v>
      </c>
      <c r="L14" s="97">
        <v>7.570465596954675</v>
      </c>
      <c r="M14" s="97">
        <v>7.639032936654452</v>
      </c>
      <c r="N14" s="97">
        <v>7.622559800353783</v>
      </c>
      <c r="O14" s="97">
        <v>7.782870298060336</v>
      </c>
      <c r="P14" s="97">
        <v>8.050175867078973</v>
      </c>
      <c r="Q14" s="97">
        <v>8.15150075123394</v>
      </c>
      <c r="R14" s="97">
        <v>8.267291375938012</v>
      </c>
      <c r="S14" s="97">
        <v>8.116386851593674</v>
      </c>
      <c r="T14" s="97">
        <v>8.157332112512742</v>
      </c>
      <c r="U14" s="97">
        <v>8.141321047211893</v>
      </c>
      <c r="V14" s="97">
        <v>8.126615693928201</v>
      </c>
      <c r="W14" s="97">
        <v>8.136530491899158</v>
      </c>
    </row>
    <row r="15" spans="1:23" ht="12">
      <c r="A15" s="96" t="s">
        <v>133</v>
      </c>
      <c r="B15" s="97" t="s">
        <v>25</v>
      </c>
      <c r="C15" s="97" t="s">
        <v>25</v>
      </c>
      <c r="D15" s="97" t="s">
        <v>25</v>
      </c>
      <c r="E15" s="97" t="s">
        <v>25</v>
      </c>
      <c r="F15" s="97" t="s">
        <v>25</v>
      </c>
      <c r="G15" s="97" t="s">
        <v>25</v>
      </c>
      <c r="H15" s="97" t="s">
        <v>25</v>
      </c>
      <c r="I15" s="97" t="s">
        <v>25</v>
      </c>
      <c r="J15" s="97" t="s">
        <v>25</v>
      </c>
      <c r="K15" s="97" t="s">
        <v>25</v>
      </c>
      <c r="L15" s="97" t="s">
        <v>25</v>
      </c>
      <c r="M15" s="97" t="s">
        <v>25</v>
      </c>
      <c r="N15" s="97" t="s">
        <v>25</v>
      </c>
      <c r="O15" s="97" t="s">
        <v>25</v>
      </c>
      <c r="P15" s="97" t="s">
        <v>25</v>
      </c>
      <c r="Q15" s="97">
        <v>8.135414527927335</v>
      </c>
      <c r="R15" s="97">
        <v>7.766201800812278</v>
      </c>
      <c r="S15" s="97">
        <v>7.593292722126377</v>
      </c>
      <c r="T15" s="97">
        <v>7.416556475721628</v>
      </c>
      <c r="U15" s="97">
        <v>7.410985563726074</v>
      </c>
      <c r="V15" s="97">
        <v>7.612604033442301</v>
      </c>
      <c r="W15" s="97">
        <v>7.590838056846351</v>
      </c>
    </row>
    <row r="16" spans="1:23" ht="12">
      <c r="A16" s="96" t="s">
        <v>138</v>
      </c>
      <c r="B16" s="97" t="s">
        <v>25</v>
      </c>
      <c r="C16" s="97" t="s">
        <v>25</v>
      </c>
      <c r="D16" s="97" t="s">
        <v>25</v>
      </c>
      <c r="E16" s="97" t="s">
        <v>25</v>
      </c>
      <c r="F16" s="97" t="s">
        <v>25</v>
      </c>
      <c r="G16" s="97" t="s">
        <v>25</v>
      </c>
      <c r="H16" s="97" t="s">
        <v>25</v>
      </c>
      <c r="I16" s="97" t="s">
        <v>25</v>
      </c>
      <c r="J16" s="97" t="s">
        <v>25</v>
      </c>
      <c r="K16" s="97" t="s">
        <v>25</v>
      </c>
      <c r="L16" s="97" t="s">
        <v>25</v>
      </c>
      <c r="M16" s="97" t="s">
        <v>25</v>
      </c>
      <c r="N16" s="97" t="s">
        <v>25</v>
      </c>
      <c r="O16" s="97" t="s">
        <v>25</v>
      </c>
      <c r="P16" s="97" t="s">
        <v>25</v>
      </c>
      <c r="Q16" s="97" t="s">
        <v>25</v>
      </c>
      <c r="R16" s="97" t="s">
        <v>25</v>
      </c>
      <c r="S16" s="97" t="s">
        <v>25</v>
      </c>
      <c r="T16" s="97" t="s">
        <v>25</v>
      </c>
      <c r="U16" s="97" t="s">
        <v>25</v>
      </c>
      <c r="V16" s="97" t="s">
        <v>25</v>
      </c>
      <c r="W16" s="97" t="s">
        <v>25</v>
      </c>
    </row>
    <row r="17" spans="1:23" ht="12">
      <c r="A17" s="96" t="s">
        <v>137</v>
      </c>
      <c r="B17" s="97" t="s">
        <v>25</v>
      </c>
      <c r="C17" s="97" t="s">
        <v>25</v>
      </c>
      <c r="D17" s="97" t="s">
        <v>25</v>
      </c>
      <c r="E17" s="97" t="s">
        <v>25</v>
      </c>
      <c r="F17" s="97" t="s">
        <v>25</v>
      </c>
      <c r="G17" s="97" t="s">
        <v>25</v>
      </c>
      <c r="H17" s="97" t="s">
        <v>25</v>
      </c>
      <c r="I17" s="97" t="s">
        <v>25</v>
      </c>
      <c r="J17" s="97" t="s">
        <v>25</v>
      </c>
      <c r="K17" s="97" t="s">
        <v>25</v>
      </c>
      <c r="L17" s="97" t="s">
        <v>25</v>
      </c>
      <c r="M17" s="97" t="s">
        <v>25</v>
      </c>
      <c r="N17" s="97" t="s">
        <v>25</v>
      </c>
      <c r="O17" s="97" t="s">
        <v>25</v>
      </c>
      <c r="P17" s="97" t="s">
        <v>25</v>
      </c>
      <c r="Q17" s="97" t="s">
        <v>25</v>
      </c>
      <c r="R17" s="97" t="s">
        <v>25</v>
      </c>
      <c r="S17" s="97" t="s">
        <v>25</v>
      </c>
      <c r="T17" s="97" t="s">
        <v>25</v>
      </c>
      <c r="U17" s="97" t="s">
        <v>25</v>
      </c>
      <c r="V17" s="97" t="s">
        <v>25</v>
      </c>
      <c r="W17" s="97" t="s">
        <v>25</v>
      </c>
    </row>
    <row r="18" spans="1:23" ht="12">
      <c r="A18" s="96" t="s">
        <v>33</v>
      </c>
      <c r="B18" s="97">
        <v>3.6173595539708625</v>
      </c>
      <c r="C18" s="97">
        <v>3.642444008110842</v>
      </c>
      <c r="D18" s="97">
        <v>3.572615173364792</v>
      </c>
      <c r="E18" s="97">
        <v>3.522953013644805</v>
      </c>
      <c r="F18" s="97">
        <v>3.4603337742519114</v>
      </c>
      <c r="G18" s="97">
        <v>3.3775798658918585</v>
      </c>
      <c r="H18" s="97">
        <v>3.280158962753931</v>
      </c>
      <c r="I18" s="97">
        <v>3.2436586752009977</v>
      </c>
      <c r="J18" s="97">
        <v>3.244402214882645</v>
      </c>
      <c r="K18" s="97">
        <v>3.267135592761608</v>
      </c>
      <c r="L18" s="97">
        <v>3.24581006531621</v>
      </c>
      <c r="M18" s="97">
        <v>3.1235741231933485</v>
      </c>
      <c r="N18" s="97">
        <v>3.1884442869008023</v>
      </c>
      <c r="O18" s="97">
        <v>3.4553068620979426</v>
      </c>
      <c r="P18" s="97">
        <v>3.7270576399458815</v>
      </c>
      <c r="Q18" s="97">
        <v>3.8944495976073448</v>
      </c>
      <c r="R18" s="97">
        <v>4.095801879039155</v>
      </c>
      <c r="S18" s="97">
        <v>4.251044581947822</v>
      </c>
      <c r="T18" s="97">
        <v>4.273470875059253</v>
      </c>
      <c r="U18" s="97">
        <v>4.189332332306734</v>
      </c>
      <c r="V18" s="97">
        <v>4.080489541403313</v>
      </c>
      <c r="W18" s="97">
        <v>3.9737177721547736</v>
      </c>
    </row>
    <row r="19" spans="1:23" ht="12">
      <c r="A19" s="96" t="s">
        <v>136</v>
      </c>
      <c r="B19" s="97" t="s">
        <v>25</v>
      </c>
      <c r="C19" s="97" t="s">
        <v>25</v>
      </c>
      <c r="D19" s="97" t="s">
        <v>25</v>
      </c>
      <c r="E19" s="97" t="s">
        <v>25</v>
      </c>
      <c r="F19" s="97" t="s">
        <v>25</v>
      </c>
      <c r="G19" s="97" t="s">
        <v>25</v>
      </c>
      <c r="H19" s="97" t="s">
        <v>25</v>
      </c>
      <c r="I19" s="97" t="s">
        <v>25</v>
      </c>
      <c r="J19" s="97" t="s">
        <v>25</v>
      </c>
      <c r="K19" s="97" t="s">
        <v>25</v>
      </c>
      <c r="L19" s="97" t="s">
        <v>25</v>
      </c>
      <c r="M19" s="97" t="s">
        <v>25</v>
      </c>
      <c r="N19" s="97" t="s">
        <v>25</v>
      </c>
      <c r="O19" s="97" t="s">
        <v>25</v>
      </c>
      <c r="P19" s="97">
        <v>10.9</v>
      </c>
      <c r="Q19" s="97">
        <v>11.2</v>
      </c>
      <c r="R19" s="97">
        <v>11.7</v>
      </c>
      <c r="S19" s="97">
        <v>12.1</v>
      </c>
      <c r="T19" s="97">
        <v>11.8</v>
      </c>
      <c r="U19" s="97">
        <v>11.6</v>
      </c>
      <c r="V19" s="97">
        <v>12.2</v>
      </c>
      <c r="W19" s="97">
        <v>11.9</v>
      </c>
    </row>
    <row r="20" spans="1:23" ht="12">
      <c r="A20" s="96" t="s">
        <v>139</v>
      </c>
      <c r="B20" s="97" t="s">
        <v>25</v>
      </c>
      <c r="C20" s="97" t="s">
        <v>25</v>
      </c>
      <c r="D20" s="97" t="s">
        <v>25</v>
      </c>
      <c r="E20" s="97" t="s">
        <v>25</v>
      </c>
      <c r="F20" s="97" t="s">
        <v>25</v>
      </c>
      <c r="G20" s="97" t="s">
        <v>25</v>
      </c>
      <c r="H20" s="97" t="s">
        <v>25</v>
      </c>
      <c r="I20" s="97" t="s">
        <v>25</v>
      </c>
      <c r="J20" s="97" t="s">
        <v>25</v>
      </c>
      <c r="K20" s="97" t="s">
        <v>25</v>
      </c>
      <c r="L20" s="97" t="s">
        <v>25</v>
      </c>
      <c r="M20" s="97" t="s">
        <v>25</v>
      </c>
      <c r="N20" s="97" t="s">
        <v>25</v>
      </c>
      <c r="O20" s="97" t="s">
        <v>25</v>
      </c>
      <c r="P20" s="97" t="s">
        <v>25</v>
      </c>
      <c r="Q20" s="97" t="s">
        <v>25</v>
      </c>
      <c r="R20" s="97" t="s">
        <v>25</v>
      </c>
      <c r="S20" s="97" t="s">
        <v>25</v>
      </c>
      <c r="T20" s="97" t="s">
        <v>25</v>
      </c>
      <c r="U20" s="97" t="s">
        <v>25</v>
      </c>
      <c r="V20" s="97" t="s">
        <v>25</v>
      </c>
      <c r="W20" s="97" t="s">
        <v>25</v>
      </c>
    </row>
    <row r="21" spans="1:23" ht="12">
      <c r="A21" s="96" t="s">
        <v>13</v>
      </c>
      <c r="B21" s="97">
        <v>4.815368557698238</v>
      </c>
      <c r="C21" s="97">
        <v>5.104685457802224</v>
      </c>
      <c r="D21" s="97">
        <v>5.313792947170971</v>
      </c>
      <c r="E21" s="97">
        <v>5.476823895393124</v>
      </c>
      <c r="F21" s="97">
        <v>5.550890341199388</v>
      </c>
      <c r="G21" s="97">
        <v>5.600927223093176</v>
      </c>
      <c r="H21" s="97">
        <v>5.540587852756328</v>
      </c>
      <c r="I21" s="97">
        <v>5.522106596106636</v>
      </c>
      <c r="J21" s="97">
        <v>5.6944526403722</v>
      </c>
      <c r="K21" s="97">
        <v>5.874249056646688</v>
      </c>
      <c r="L21" s="97">
        <v>6.004465276881095</v>
      </c>
      <c r="M21" s="97">
        <v>6.0617462681543675</v>
      </c>
      <c r="N21" s="97">
        <v>6.142542851363905</v>
      </c>
      <c r="O21" s="97">
        <v>6.125393341805599</v>
      </c>
      <c r="P21" s="97">
        <v>6.339556763609658</v>
      </c>
      <c r="Q21" s="97">
        <v>6.5103769404934155</v>
      </c>
      <c r="R21" s="97">
        <v>6.677402197003968</v>
      </c>
      <c r="S21" s="97">
        <v>6.811404080204751</v>
      </c>
      <c r="T21" s="97">
        <v>6.847395679505515</v>
      </c>
      <c r="U21" s="97">
        <v>6.850197668841983</v>
      </c>
      <c r="V21" s="97">
        <v>6.856680931037089</v>
      </c>
      <c r="W21" s="97">
        <v>6.973378156566679</v>
      </c>
    </row>
    <row r="22" spans="1:23" ht="12">
      <c r="A22" s="96" t="s">
        <v>35</v>
      </c>
      <c r="B22" s="97">
        <v>5.575943633200054</v>
      </c>
      <c r="C22" s="97">
        <v>5.764413832877714</v>
      </c>
      <c r="D22" s="97">
        <v>5.909755259606887</v>
      </c>
      <c r="E22" s="97">
        <v>5.820125088852582</v>
      </c>
      <c r="F22" s="97">
        <v>5.957865094666116</v>
      </c>
      <c r="G22" s="97">
        <v>6.009499328274779</v>
      </c>
      <c r="H22" s="97">
        <v>6.008465215501226</v>
      </c>
      <c r="I22" s="97">
        <v>6.0971064442184115</v>
      </c>
      <c r="J22" s="97">
        <v>6.197566564578003</v>
      </c>
      <c r="K22" s="97">
        <v>6.265315983227109</v>
      </c>
      <c r="L22" s="97">
        <v>6.245987477052986</v>
      </c>
      <c r="M22" s="97">
        <v>6.232808716111674</v>
      </c>
      <c r="N22" s="97">
        <v>6.248601076558158</v>
      </c>
      <c r="O22" s="97">
        <v>6.385374731168884</v>
      </c>
      <c r="P22" s="97">
        <v>6.554622881248223</v>
      </c>
      <c r="Q22" s="97">
        <v>6.712840861685318</v>
      </c>
      <c r="R22" s="97">
        <v>6.764494849127808</v>
      </c>
      <c r="S22" s="97">
        <v>6.933702679978444</v>
      </c>
      <c r="T22" s="97">
        <v>7.067884420449636</v>
      </c>
      <c r="U22" s="97">
        <v>7.174108332927638</v>
      </c>
      <c r="V22" s="97">
        <v>7.248154045530876</v>
      </c>
      <c r="W22" s="97">
        <v>7.438057461968714</v>
      </c>
    </row>
    <row r="23" spans="1:23" ht="12">
      <c r="A23" s="96" t="s">
        <v>140</v>
      </c>
      <c r="B23" s="97" t="s">
        <v>25</v>
      </c>
      <c r="C23" s="97" t="s">
        <v>25</v>
      </c>
      <c r="D23" s="97" t="s">
        <v>25</v>
      </c>
      <c r="E23" s="97" t="s">
        <v>25</v>
      </c>
      <c r="F23" s="97" t="s">
        <v>25</v>
      </c>
      <c r="G23" s="97" t="s">
        <v>25</v>
      </c>
      <c r="H23" s="97" t="s">
        <v>25</v>
      </c>
      <c r="I23" s="97" t="s">
        <v>25</v>
      </c>
      <c r="J23" s="97" t="s">
        <v>25</v>
      </c>
      <c r="K23" s="97" t="s">
        <v>25</v>
      </c>
      <c r="L23" s="97" t="s">
        <v>25</v>
      </c>
      <c r="M23" s="97" t="s">
        <v>25</v>
      </c>
      <c r="N23" s="97" t="s">
        <v>25</v>
      </c>
      <c r="O23" s="97" t="s">
        <v>25</v>
      </c>
      <c r="P23" s="97" t="s">
        <v>25</v>
      </c>
      <c r="Q23" s="97">
        <v>10.49301346016089</v>
      </c>
      <c r="R23" s="97">
        <v>10.424018133958386</v>
      </c>
      <c r="S23" s="97">
        <v>10.018108488690883</v>
      </c>
      <c r="T23" s="97">
        <v>9.981112315505237</v>
      </c>
      <c r="U23" s="97">
        <v>9.943096677883197</v>
      </c>
      <c r="V23" s="97">
        <v>9.852714040248417</v>
      </c>
      <c r="W23" s="97">
        <v>10.299441472332086</v>
      </c>
    </row>
    <row r="24" spans="1:23" ht="12">
      <c r="A24" s="96" t="s">
        <v>36</v>
      </c>
      <c r="B24" s="97">
        <v>7.651883002064353</v>
      </c>
      <c r="C24" s="97">
        <v>7.545090642138635</v>
      </c>
      <c r="D24" s="97">
        <v>7.511602361106771</v>
      </c>
      <c r="E24" s="97">
        <v>7.730716700062627</v>
      </c>
      <c r="F24" s="97">
        <v>8.135709773306422</v>
      </c>
      <c r="G24" s="97">
        <v>8.31516042928708</v>
      </c>
      <c r="H24" s="97">
        <v>8.456584102006452</v>
      </c>
      <c r="I24" s="97">
        <v>8.439844928756706</v>
      </c>
      <c r="J24" s="97">
        <v>8.556015722917067</v>
      </c>
      <c r="K24" s="97">
        <v>8.801462658206788</v>
      </c>
      <c r="L24" s="97">
        <v>9.012090817805271</v>
      </c>
      <c r="M24" s="97">
        <v>9.182125691182865</v>
      </c>
      <c r="N24" s="97">
        <v>9.27209784095868</v>
      </c>
      <c r="O24" s="97">
        <v>9.52128788083051</v>
      </c>
      <c r="P24" s="97">
        <v>9.807849155060266</v>
      </c>
      <c r="Q24" s="97">
        <v>10.144095360743783</v>
      </c>
      <c r="R24" s="97">
        <v>10.37317802300688</v>
      </c>
      <c r="S24" s="97">
        <v>10.580839027287496</v>
      </c>
      <c r="T24" s="97">
        <v>10.765892174817534</v>
      </c>
      <c r="U24" s="97">
        <v>10.939187395013064</v>
      </c>
      <c r="V24" s="97">
        <v>11.160928283007124</v>
      </c>
      <c r="W24" s="97">
        <v>11.390047020014304</v>
      </c>
    </row>
    <row r="25" spans="1:23" ht="12">
      <c r="A25" s="96" t="s">
        <v>142</v>
      </c>
      <c r="B25" s="97" t="s">
        <v>25</v>
      </c>
      <c r="C25" s="97" t="s">
        <v>25</v>
      </c>
      <c r="D25" s="97" t="s">
        <v>25</v>
      </c>
      <c r="E25" s="97" t="s">
        <v>25</v>
      </c>
      <c r="F25" s="97" t="s">
        <v>25</v>
      </c>
      <c r="G25" s="97" t="s">
        <v>25</v>
      </c>
      <c r="H25" s="97" t="s">
        <v>25</v>
      </c>
      <c r="I25" s="97" t="s">
        <v>25</v>
      </c>
      <c r="J25" s="97" t="s">
        <v>25</v>
      </c>
      <c r="K25" s="97" t="s">
        <v>25</v>
      </c>
      <c r="L25" s="97" t="s">
        <v>25</v>
      </c>
      <c r="M25" s="97" t="s">
        <v>25</v>
      </c>
      <c r="N25" s="97" t="s">
        <v>25</v>
      </c>
      <c r="O25" s="97" t="s">
        <v>25</v>
      </c>
      <c r="P25" s="97" t="s">
        <v>25</v>
      </c>
      <c r="Q25" s="97" t="s">
        <v>25</v>
      </c>
      <c r="R25" s="97" t="s">
        <v>25</v>
      </c>
      <c r="S25" s="97" t="s">
        <v>25</v>
      </c>
      <c r="T25" s="97" t="s">
        <v>25</v>
      </c>
      <c r="U25" s="97" t="s">
        <v>25</v>
      </c>
      <c r="V25" s="97" t="s">
        <v>25</v>
      </c>
      <c r="W25" s="97" t="s">
        <v>25</v>
      </c>
    </row>
    <row r="26" spans="1:23" ht="12">
      <c r="A26" s="96" t="s">
        <v>143</v>
      </c>
      <c r="B26" s="97" t="s">
        <v>25</v>
      </c>
      <c r="C26" s="97" t="s">
        <v>25</v>
      </c>
      <c r="D26" s="97" t="s">
        <v>25</v>
      </c>
      <c r="E26" s="97" t="s">
        <v>25</v>
      </c>
      <c r="F26" s="97" t="s">
        <v>25</v>
      </c>
      <c r="G26" s="97" t="s">
        <v>25</v>
      </c>
      <c r="H26" s="97" t="s">
        <v>25</v>
      </c>
      <c r="I26" s="97" t="s">
        <v>25</v>
      </c>
      <c r="J26" s="97" t="s">
        <v>25</v>
      </c>
      <c r="K26" s="97" t="s">
        <v>25</v>
      </c>
      <c r="L26" s="97" t="s">
        <v>25</v>
      </c>
      <c r="M26" s="97" t="s">
        <v>25</v>
      </c>
      <c r="N26" s="97" t="s">
        <v>25</v>
      </c>
      <c r="O26" s="97" t="s">
        <v>25</v>
      </c>
      <c r="P26" s="97" t="s">
        <v>25</v>
      </c>
      <c r="Q26" s="97" t="s">
        <v>25</v>
      </c>
      <c r="R26" s="97" t="s">
        <v>25</v>
      </c>
      <c r="S26" s="97" t="s">
        <v>25</v>
      </c>
      <c r="T26" s="97" t="s">
        <v>25</v>
      </c>
      <c r="U26" s="97" t="s">
        <v>25</v>
      </c>
      <c r="V26" s="97" t="s">
        <v>25</v>
      </c>
      <c r="W26" s="97" t="s">
        <v>25</v>
      </c>
    </row>
    <row r="27" spans="1:23" ht="12">
      <c r="A27" s="96" t="s">
        <v>37</v>
      </c>
      <c r="B27" s="97">
        <v>6.728944652668573</v>
      </c>
      <c r="C27" s="97">
        <v>6.885063537590486</v>
      </c>
      <c r="D27" s="97">
        <v>6.950282534068568</v>
      </c>
      <c r="E27" s="97">
        <v>7.062226870276545</v>
      </c>
      <c r="F27" s="97">
        <v>7.138739658273034</v>
      </c>
      <c r="G27" s="97">
        <v>7.199080155685641</v>
      </c>
      <c r="H27" s="97">
        <v>7.24267232156592</v>
      </c>
      <c r="I27" s="97">
        <v>7.276936490763071</v>
      </c>
      <c r="J27" s="97">
        <v>7.244035268019333</v>
      </c>
      <c r="K27" s="97">
        <v>7.278942830284835</v>
      </c>
      <c r="L27" s="97">
        <v>7.328896478833889</v>
      </c>
      <c r="M27" s="97">
        <v>7.554195932920947</v>
      </c>
      <c r="N27" s="97">
        <v>8.05730816442168</v>
      </c>
      <c r="O27" s="97">
        <v>8.406081995078974</v>
      </c>
      <c r="P27" s="97">
        <v>8.848040074537028</v>
      </c>
      <c r="Q27" s="97">
        <v>9.257325053996926</v>
      </c>
      <c r="R27" s="97">
        <v>9.587299433759188</v>
      </c>
      <c r="S27" s="97">
        <v>9.711097113519372</v>
      </c>
      <c r="T27" s="97">
        <v>9.877469662299587</v>
      </c>
      <c r="U27" s="97">
        <v>9.934788225575502</v>
      </c>
      <c r="V27" s="97">
        <v>9.9897096722852</v>
      </c>
      <c r="W27" s="97">
        <v>10.180127294107509</v>
      </c>
    </row>
    <row r="28" spans="1:23" ht="12">
      <c r="A28" s="96" t="s">
        <v>38</v>
      </c>
      <c r="B28" s="97">
        <v>6.614391215278825</v>
      </c>
      <c r="C28" s="97">
        <v>6.815765797886827</v>
      </c>
      <c r="D28" s="97">
        <v>6.967617012755275</v>
      </c>
      <c r="E28" s="97">
        <v>7.163042458564834</v>
      </c>
      <c r="F28" s="97">
        <v>7.329838765382286</v>
      </c>
      <c r="G28" s="97">
        <v>7.35749741271235</v>
      </c>
      <c r="H28" s="97">
        <v>7.410942742285066</v>
      </c>
      <c r="I28" s="97">
        <v>7.306686900078364</v>
      </c>
      <c r="J28" s="97">
        <v>7.8584560238506915</v>
      </c>
      <c r="K28" s="97">
        <v>7.600685939514662</v>
      </c>
      <c r="L28" s="97">
        <v>7.621164296653764</v>
      </c>
      <c r="M28" s="97">
        <v>8.194374574804193</v>
      </c>
      <c r="N28" s="97">
        <v>8.337688748485343</v>
      </c>
      <c r="O28" s="97">
        <v>8.907620788213396</v>
      </c>
      <c r="P28" s="97">
        <v>9.157405672183303</v>
      </c>
      <c r="Q28" s="97">
        <v>9.642593765218267</v>
      </c>
      <c r="R28" s="97">
        <v>9.653850675249611</v>
      </c>
      <c r="S28" s="97">
        <v>9.765250883509086</v>
      </c>
      <c r="T28" s="97">
        <v>9.518027123183126</v>
      </c>
      <c r="U28" s="97">
        <v>9.173362217137813</v>
      </c>
      <c r="V28" s="97">
        <v>8.852355122495483</v>
      </c>
      <c r="W28" s="97">
        <v>8.703498870340932</v>
      </c>
    </row>
    <row r="29" spans="1:23" ht="12">
      <c r="A29" s="96" t="s">
        <v>17</v>
      </c>
      <c r="B29" s="97">
        <v>5.700512018307157</v>
      </c>
      <c r="C29" s="97">
        <v>5.639925835980073</v>
      </c>
      <c r="D29" s="97">
        <v>5.996112410932691</v>
      </c>
      <c r="E29" s="97">
        <v>5.879454753948912</v>
      </c>
      <c r="F29" s="97">
        <v>5.832647362294616</v>
      </c>
      <c r="G29" s="97">
        <v>5.490953667005071</v>
      </c>
      <c r="H29" s="97">
        <v>5.462699220081391</v>
      </c>
      <c r="I29" s="97">
        <v>5.330338114030509</v>
      </c>
      <c r="J29" s="97">
        <v>5.340757227799909</v>
      </c>
      <c r="K29" s="97">
        <v>5.31892223357669</v>
      </c>
      <c r="L29" s="97">
        <v>5.299632900428207</v>
      </c>
      <c r="M29" s="97">
        <v>5.471319241073583</v>
      </c>
      <c r="N29" s="97">
        <v>5.704262707511565</v>
      </c>
      <c r="O29" s="97">
        <v>5.86415318594088</v>
      </c>
      <c r="P29" s="97">
        <v>5.994259996696339</v>
      </c>
      <c r="Q29" s="97">
        <v>6.064025985534877</v>
      </c>
      <c r="R29" s="97">
        <v>6.216854884378487</v>
      </c>
      <c r="S29" s="97">
        <v>6.274564725893663</v>
      </c>
      <c r="T29" s="97">
        <v>6.2535849500036775</v>
      </c>
      <c r="U29" s="97">
        <v>6.285590071438354</v>
      </c>
      <c r="V29" s="97">
        <v>6.218448788847366</v>
      </c>
      <c r="W29" s="97">
        <v>5.936596089727867</v>
      </c>
    </row>
    <row r="30" spans="1:37" ht="12.75">
      <c r="A30" s="96" t="s">
        <v>154</v>
      </c>
      <c r="B30" s="97">
        <v>6.062240047953816</v>
      </c>
      <c r="C30" s="97">
        <v>5.973063919340639</v>
      </c>
      <c r="D30" s="97">
        <v>6.0756665757706365</v>
      </c>
      <c r="E30" s="97">
        <v>6.126983771467214</v>
      </c>
      <c r="F30" s="97">
        <v>6.295334421939386</v>
      </c>
      <c r="G30" s="97">
        <v>6.414844342478479</v>
      </c>
      <c r="H30" s="97">
        <v>6.460668802639555</v>
      </c>
      <c r="I30" s="97">
        <v>6.45821986231371</v>
      </c>
      <c r="J30" s="97">
        <v>6.451547621248848</v>
      </c>
      <c r="K30" s="97">
        <v>6.425146077887116</v>
      </c>
      <c r="L30" s="97">
        <v>6.472521143200814</v>
      </c>
      <c r="M30" s="97">
        <v>6.504673055151286</v>
      </c>
      <c r="N30" s="97">
        <v>6.495979785149402</v>
      </c>
      <c r="O30" s="97">
        <v>6.68349593925745</v>
      </c>
      <c r="P30" s="97">
        <v>7.076602715396793</v>
      </c>
      <c r="Q30" s="97">
        <v>7.179137009145532</v>
      </c>
      <c r="R30" s="97">
        <v>7.292807865653218</v>
      </c>
      <c r="S30" s="97">
        <v>7.348234537289908</v>
      </c>
      <c r="T30" s="97">
        <v>7.360409356696966</v>
      </c>
      <c r="U30" s="97">
        <v>7.351434602461883</v>
      </c>
      <c r="V30" s="97">
        <v>7.362100982106807</v>
      </c>
      <c r="W30" s="97">
        <v>7.375046373779041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>
      <c r="A31" s="96" t="s">
        <v>155</v>
      </c>
      <c r="B31" s="97" t="s">
        <v>25</v>
      </c>
      <c r="C31" s="97" t="s">
        <v>25</v>
      </c>
      <c r="D31" s="97" t="s">
        <v>25</v>
      </c>
      <c r="E31" s="97" t="s">
        <v>25</v>
      </c>
      <c r="F31" s="97" t="s">
        <v>25</v>
      </c>
      <c r="G31" s="97" t="s">
        <v>25</v>
      </c>
      <c r="H31" s="97" t="s">
        <v>25</v>
      </c>
      <c r="I31" s="97" t="s">
        <v>25</v>
      </c>
      <c r="J31" s="97" t="s">
        <v>25</v>
      </c>
      <c r="K31" s="97" t="s">
        <v>25</v>
      </c>
      <c r="L31" s="97" t="s">
        <v>25</v>
      </c>
      <c r="M31" s="97" t="s">
        <v>25</v>
      </c>
      <c r="N31" s="97" t="s">
        <v>25</v>
      </c>
      <c r="O31" s="97" t="s">
        <v>25</v>
      </c>
      <c r="P31" s="97" t="s">
        <v>25</v>
      </c>
      <c r="Q31" s="97" t="s">
        <v>25</v>
      </c>
      <c r="R31" s="97" t="s">
        <v>25</v>
      </c>
      <c r="S31" s="97" t="s">
        <v>25</v>
      </c>
      <c r="T31" s="97" t="s">
        <v>25</v>
      </c>
      <c r="U31" s="97" t="s">
        <v>25</v>
      </c>
      <c r="V31" s="97" t="s">
        <v>25</v>
      </c>
      <c r="W31" s="97" t="s">
        <v>25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>
      <c r="A32" s="96" t="s">
        <v>156</v>
      </c>
      <c r="B32" s="97" t="s">
        <v>25</v>
      </c>
      <c r="C32" s="97" t="s">
        <v>25</v>
      </c>
      <c r="D32" s="97" t="s">
        <v>25</v>
      </c>
      <c r="E32" s="97" t="s">
        <v>25</v>
      </c>
      <c r="F32" s="97" t="s">
        <v>25</v>
      </c>
      <c r="G32" s="97" t="s">
        <v>25</v>
      </c>
      <c r="H32" s="97" t="s">
        <v>25</v>
      </c>
      <c r="I32" s="97" t="s">
        <v>25</v>
      </c>
      <c r="J32" s="97" t="s">
        <v>25</v>
      </c>
      <c r="K32" s="97" t="s">
        <v>25</v>
      </c>
      <c r="L32" s="97" t="s">
        <v>25</v>
      </c>
      <c r="M32" s="97" t="s">
        <v>25</v>
      </c>
      <c r="N32" s="97" t="s">
        <v>25</v>
      </c>
      <c r="O32" s="97" t="s">
        <v>25</v>
      </c>
      <c r="P32" s="97" t="s">
        <v>25</v>
      </c>
      <c r="Q32" s="97" t="s">
        <v>25</v>
      </c>
      <c r="R32" s="97" t="s">
        <v>25</v>
      </c>
      <c r="S32" s="97" t="s">
        <v>25</v>
      </c>
      <c r="T32" s="97" t="s">
        <v>25</v>
      </c>
      <c r="U32" s="97" t="s">
        <v>25</v>
      </c>
      <c r="V32" s="97" t="s">
        <v>25</v>
      </c>
      <c r="W32" s="97" t="s">
        <v>25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>
      <c r="A33" s="96" t="s">
        <v>132</v>
      </c>
      <c r="B33" s="97" t="s">
        <v>25</v>
      </c>
      <c r="C33" s="97" t="s">
        <v>25</v>
      </c>
      <c r="D33" s="97" t="s">
        <v>25</v>
      </c>
      <c r="E33" s="97" t="s">
        <v>25</v>
      </c>
      <c r="F33" s="97" t="s">
        <v>25</v>
      </c>
      <c r="G33" s="97" t="s">
        <v>25</v>
      </c>
      <c r="H33" s="97" t="s">
        <v>25</v>
      </c>
      <c r="I33" s="97" t="s">
        <v>25</v>
      </c>
      <c r="J33" s="97" t="s">
        <v>25</v>
      </c>
      <c r="K33" s="97" t="s">
        <v>25</v>
      </c>
      <c r="L33" s="97" t="s">
        <v>25</v>
      </c>
      <c r="M33" s="97" t="s">
        <v>25</v>
      </c>
      <c r="N33" s="97" t="s">
        <v>25</v>
      </c>
      <c r="O33" s="97" t="s">
        <v>25</v>
      </c>
      <c r="P33" s="97" t="s">
        <v>25</v>
      </c>
      <c r="Q33" s="97" t="s">
        <v>25</v>
      </c>
      <c r="R33" s="97" t="s">
        <v>25</v>
      </c>
      <c r="S33" s="97">
        <v>13.776700168098733</v>
      </c>
      <c r="T33" s="97">
        <v>13.749261174503198</v>
      </c>
      <c r="U33" s="97">
        <v>13.608055309821408</v>
      </c>
      <c r="V33" s="97">
        <v>13.608701785527845</v>
      </c>
      <c r="W33" s="97">
        <v>13.563464851724929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>
      <c r="A34" s="96" t="s">
        <v>141</v>
      </c>
      <c r="B34" s="97" t="s">
        <v>25</v>
      </c>
      <c r="C34" s="97" t="s">
        <v>25</v>
      </c>
      <c r="D34" s="97" t="s">
        <v>25</v>
      </c>
      <c r="E34" s="97" t="s">
        <v>25</v>
      </c>
      <c r="F34" s="97" t="s">
        <v>25</v>
      </c>
      <c r="G34" s="97" t="s">
        <v>25</v>
      </c>
      <c r="H34" s="97" t="s">
        <v>25</v>
      </c>
      <c r="I34" s="97" t="s">
        <v>25</v>
      </c>
      <c r="J34" s="97" t="s">
        <v>25</v>
      </c>
      <c r="K34" s="97" t="s">
        <v>25</v>
      </c>
      <c r="L34" s="97" t="s">
        <v>25</v>
      </c>
      <c r="M34" s="97" t="s">
        <v>25</v>
      </c>
      <c r="N34" s="97" t="s">
        <v>25</v>
      </c>
      <c r="O34" s="97" t="s">
        <v>25</v>
      </c>
      <c r="P34" s="97" t="s">
        <v>25</v>
      </c>
      <c r="Q34" s="97" t="s">
        <v>25</v>
      </c>
      <c r="R34" s="97" t="s">
        <v>25</v>
      </c>
      <c r="S34" s="97" t="s">
        <v>25</v>
      </c>
      <c r="T34" s="97" t="s">
        <v>25</v>
      </c>
      <c r="U34" s="97" t="s">
        <v>25</v>
      </c>
      <c r="V34" s="97" t="s">
        <v>25</v>
      </c>
      <c r="W34" s="97" t="s">
        <v>25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>
      <c r="A35" s="96" t="s">
        <v>144</v>
      </c>
      <c r="B35" s="97" t="s">
        <v>25</v>
      </c>
      <c r="C35" s="97" t="s">
        <v>25</v>
      </c>
      <c r="D35" s="97" t="s">
        <v>25</v>
      </c>
      <c r="E35" s="97" t="s">
        <v>25</v>
      </c>
      <c r="F35" s="97" t="s">
        <v>25</v>
      </c>
      <c r="G35" s="97" t="s">
        <v>25</v>
      </c>
      <c r="H35" s="97" t="s">
        <v>25</v>
      </c>
      <c r="I35" s="97" t="s">
        <v>25</v>
      </c>
      <c r="J35" s="97" t="s">
        <v>25</v>
      </c>
      <c r="K35" s="97" t="s">
        <v>25</v>
      </c>
      <c r="L35" s="97" t="s">
        <v>25</v>
      </c>
      <c r="M35" s="97" t="s">
        <v>25</v>
      </c>
      <c r="N35" s="97" t="s">
        <v>25</v>
      </c>
      <c r="O35" s="97" t="s">
        <v>25</v>
      </c>
      <c r="P35" s="97" t="s">
        <v>25</v>
      </c>
      <c r="Q35" s="97" t="s">
        <v>25</v>
      </c>
      <c r="R35" s="97" t="s">
        <v>25</v>
      </c>
      <c r="S35" s="97" t="s">
        <v>25</v>
      </c>
      <c r="T35" s="97" t="s">
        <v>25</v>
      </c>
      <c r="U35" s="97" t="s">
        <v>25</v>
      </c>
      <c r="V35" s="97" t="s">
        <v>25</v>
      </c>
      <c r="W35" s="97" t="s">
        <v>25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.75">
      <c r="A36" s="96" t="s">
        <v>157</v>
      </c>
      <c r="B36" s="97" t="s">
        <v>25</v>
      </c>
      <c r="C36" s="97" t="s">
        <v>25</v>
      </c>
      <c r="D36" s="97" t="s">
        <v>25</v>
      </c>
      <c r="E36" s="97" t="s">
        <v>25</v>
      </c>
      <c r="F36" s="97" t="s">
        <v>25</v>
      </c>
      <c r="G36" s="97" t="s">
        <v>25</v>
      </c>
      <c r="H36" s="97" t="s">
        <v>25</v>
      </c>
      <c r="I36" s="97" t="s">
        <v>25</v>
      </c>
      <c r="J36" s="97" t="s">
        <v>25</v>
      </c>
      <c r="K36" s="97" t="s">
        <v>25</v>
      </c>
      <c r="L36" s="97" t="s">
        <v>25</v>
      </c>
      <c r="M36" s="97" t="s">
        <v>25</v>
      </c>
      <c r="N36" s="97" t="s">
        <v>25</v>
      </c>
      <c r="O36" s="97" t="s">
        <v>25</v>
      </c>
      <c r="P36" s="97" t="s">
        <v>25</v>
      </c>
      <c r="Q36" s="97" t="s">
        <v>25</v>
      </c>
      <c r="R36" s="97" t="s">
        <v>25</v>
      </c>
      <c r="S36" s="97" t="s">
        <v>25</v>
      </c>
      <c r="T36" s="97" t="s">
        <v>25</v>
      </c>
      <c r="U36" s="97" t="s">
        <v>25</v>
      </c>
      <c r="V36" s="97" t="s">
        <v>25</v>
      </c>
      <c r="W36" s="97" t="s">
        <v>25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>
      <c r="A37" s="96" t="s">
        <v>158</v>
      </c>
      <c r="B37" s="97" t="s">
        <v>25</v>
      </c>
      <c r="C37" s="97" t="s">
        <v>25</v>
      </c>
      <c r="D37" s="97" t="s">
        <v>25</v>
      </c>
      <c r="E37" s="97" t="s">
        <v>25</v>
      </c>
      <c r="F37" s="97" t="s">
        <v>25</v>
      </c>
      <c r="G37" s="97" t="s">
        <v>25</v>
      </c>
      <c r="H37" s="97" t="s">
        <v>25</v>
      </c>
      <c r="I37" s="97" t="s">
        <v>25</v>
      </c>
      <c r="J37" s="97" t="s">
        <v>25</v>
      </c>
      <c r="K37" s="97" t="s">
        <v>25</v>
      </c>
      <c r="L37" s="97" t="s">
        <v>25</v>
      </c>
      <c r="M37" s="97" t="s">
        <v>25</v>
      </c>
      <c r="N37" s="97" t="s">
        <v>25</v>
      </c>
      <c r="O37" s="97" t="s">
        <v>25</v>
      </c>
      <c r="P37" s="97" t="s">
        <v>25</v>
      </c>
      <c r="Q37" s="97" t="s">
        <v>25</v>
      </c>
      <c r="R37" s="97" t="s">
        <v>25</v>
      </c>
      <c r="S37" s="97" t="s">
        <v>25</v>
      </c>
      <c r="T37" s="97" t="s">
        <v>25</v>
      </c>
      <c r="U37" s="97" t="s">
        <v>25</v>
      </c>
      <c r="V37" s="97" t="s">
        <v>25</v>
      </c>
      <c r="W37" s="97" t="s">
        <v>25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4:37" ht="12.75"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>
      <c r="A40" s="100" t="s">
        <v>159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3:37" ht="12.75">
      <c r="M41"/>
      <c r="N41"/>
      <c r="O41"/>
      <c r="P41"/>
      <c r="Q41"/>
      <c r="R41"/>
      <c r="S41"/>
      <c r="T41"/>
      <c r="U41"/>
      <c r="V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24:37" ht="12.75"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</sheetData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" customWidth="1"/>
    <col min="2" max="21" width="6.28125" style="8" customWidth="1"/>
    <col min="22" max="16384" width="9.140625" style="8" customWidth="1"/>
  </cols>
  <sheetData>
    <row r="1" spans="1:4" ht="11.25">
      <c r="A1" s="9" t="s">
        <v>26</v>
      </c>
      <c r="D1" s="9"/>
    </row>
    <row r="3" ht="11.25">
      <c r="A3" s="6"/>
    </row>
    <row r="4" spans="1:21" ht="11.25">
      <c r="A4" s="1"/>
      <c r="B4" s="1" t="s">
        <v>0</v>
      </c>
      <c r="C4" s="10" t="s">
        <v>27</v>
      </c>
      <c r="D4" s="10" t="s">
        <v>7</v>
      </c>
      <c r="E4" s="10" t="s">
        <v>28</v>
      </c>
      <c r="F4" s="10" t="s">
        <v>29</v>
      </c>
      <c r="G4" s="10" t="s">
        <v>30</v>
      </c>
      <c r="H4" s="10" t="s">
        <v>31</v>
      </c>
      <c r="I4" s="10" t="s">
        <v>32</v>
      </c>
      <c r="J4" s="10" t="s">
        <v>34</v>
      </c>
      <c r="K4" s="10" t="s">
        <v>33</v>
      </c>
      <c r="L4" s="10" t="s">
        <v>13</v>
      </c>
      <c r="M4" s="10" t="s">
        <v>35</v>
      </c>
      <c r="N4" s="10" t="s">
        <v>36</v>
      </c>
      <c r="O4" s="10" t="s">
        <v>37</v>
      </c>
      <c r="P4" s="10" t="s">
        <v>38</v>
      </c>
      <c r="Q4" s="10" t="s">
        <v>17</v>
      </c>
      <c r="R4" s="10" t="s">
        <v>133</v>
      </c>
      <c r="S4" s="10" t="s">
        <v>136</v>
      </c>
      <c r="T4" s="10" t="s">
        <v>140</v>
      </c>
      <c r="U4" s="10" t="s">
        <v>132</v>
      </c>
    </row>
    <row r="5" spans="1:22" ht="11.25">
      <c r="A5" s="2" t="s">
        <v>20</v>
      </c>
      <c r="B5" s="7">
        <f>basedatda_average_age!V30</f>
        <v>7.362100982106807</v>
      </c>
      <c r="C5" s="7">
        <f>basedatda_average_age!V5</f>
        <v>5.637711454576892</v>
      </c>
      <c r="D5" s="7">
        <f>basedatda_average_age!V7</f>
        <v>7.936238942365168</v>
      </c>
      <c r="E5" s="7">
        <f>basedatda_average_age!V8</f>
        <v>6.637710604292086</v>
      </c>
      <c r="F5" s="7">
        <f>basedatda_average_age!V10</f>
        <v>10.071251824584493</v>
      </c>
      <c r="G5" s="7">
        <f>basedatda_average_age!V11</f>
        <v>8.365340315376876</v>
      </c>
      <c r="H5" s="7">
        <f>basedatda_average_age!V12</f>
        <v>7.446120441667719</v>
      </c>
      <c r="I5" s="7">
        <f>basedatda_average_age!V13</f>
        <v>5.330265442221781</v>
      </c>
      <c r="J5" s="7">
        <f>basedatda_average_age!V14</f>
        <v>8.126615693928201</v>
      </c>
      <c r="K5" s="7">
        <f>basedatda_average_age!V18</f>
        <v>4.080489541403313</v>
      </c>
      <c r="L5" s="7">
        <f>basedatda_average_age!V21</f>
        <v>6.856680931037089</v>
      </c>
      <c r="M5" s="7">
        <f>basedatda_average_age!V22</f>
        <v>7.248154045530876</v>
      </c>
      <c r="N5" s="7">
        <f>basedatda_average_age!V24</f>
        <v>11.160928283007124</v>
      </c>
      <c r="O5" s="7">
        <f>basedatda_average_age!V27</f>
        <v>9.9897096722852</v>
      </c>
      <c r="P5" s="7">
        <f>basedatda_average_age!V28</f>
        <v>8.852355122495483</v>
      </c>
      <c r="Q5" s="7">
        <f>basedatda_average_age!V29</f>
        <v>6.218448788847366</v>
      </c>
      <c r="R5" s="7">
        <f>basedatda_average_age!W15</f>
        <v>7.590838056846351</v>
      </c>
      <c r="S5" s="7">
        <f>basedatda_average_age!W19</f>
        <v>11.9</v>
      </c>
      <c r="T5" s="7">
        <f>basedatda_average_age!W23</f>
        <v>10.299441472332086</v>
      </c>
      <c r="U5" s="7">
        <f>basedatda_average_age!W33</f>
        <v>13.563464851724929</v>
      </c>
      <c r="V5" s="26" t="s">
        <v>5</v>
      </c>
    </row>
    <row r="6" spans="1:22" ht="11.25">
      <c r="A6" s="25" t="s">
        <v>21</v>
      </c>
      <c r="B6" s="101">
        <v>19.931263425561035</v>
      </c>
      <c r="C6" s="101">
        <v>23.715925965665235</v>
      </c>
      <c r="D6" s="101">
        <v>29.44184820089955</v>
      </c>
      <c r="E6" s="101">
        <v>25.024646025562994</v>
      </c>
      <c r="F6" s="101">
        <v>10.063306818181818</v>
      </c>
      <c r="G6" s="101">
        <v>13.646852248828075</v>
      </c>
      <c r="H6" s="101">
        <v>23.02162069551043</v>
      </c>
      <c r="I6" s="101">
        <v>21.49591855561413</v>
      </c>
      <c r="J6" s="101">
        <v>15.958100953371469</v>
      </c>
      <c r="K6" s="101">
        <v>42.94063640510949</v>
      </c>
      <c r="L6" s="101">
        <v>23.881307494189333</v>
      </c>
      <c r="M6" s="101">
        <v>25.179314915464897</v>
      </c>
      <c r="N6" s="101">
        <v>9.952382294164668</v>
      </c>
      <c r="O6" s="101">
        <v>24.562006374348076</v>
      </c>
      <c r="P6" s="101">
        <v>23.95485049047243</v>
      </c>
      <c r="Q6" s="101">
        <v>16.754219377993234</v>
      </c>
      <c r="R6" s="101">
        <v>10.771758256274769</v>
      </c>
      <c r="S6" s="101">
        <v>4.145402614248653</v>
      </c>
      <c r="T6" s="101">
        <v>3.2304448641655887</v>
      </c>
      <c r="U6" s="101">
        <v>1.1765841879965129</v>
      </c>
      <c r="V6" s="26" t="s">
        <v>23</v>
      </c>
    </row>
    <row r="7" spans="1:21" ht="11.25">
      <c r="A7" s="8" t="s">
        <v>24</v>
      </c>
      <c r="B7" s="28">
        <f>+B6/B5</f>
        <v>2.7072792772067245</v>
      </c>
      <c r="C7" s="28">
        <f aca="true" t="shared" si="0" ref="C7:Q7">+C6/C5</f>
        <v>4.2066583500671735</v>
      </c>
      <c r="D7" s="28">
        <f t="shared" si="0"/>
        <v>3.7097986104895746</v>
      </c>
      <c r="E7" s="28">
        <f t="shared" si="0"/>
        <v>3.7700718692649122</v>
      </c>
      <c r="F7" s="28">
        <f t="shared" si="0"/>
        <v>0.9992111202717342</v>
      </c>
      <c r="G7" s="28">
        <f t="shared" si="0"/>
        <v>1.6313564940977845</v>
      </c>
      <c r="H7" s="28">
        <f t="shared" si="0"/>
        <v>3.0917604510778287</v>
      </c>
      <c r="I7" s="28">
        <f t="shared" si="0"/>
        <v>4.03280451764033</v>
      </c>
      <c r="J7" s="28">
        <f t="shared" si="0"/>
        <v>1.963683475926462</v>
      </c>
      <c r="K7" s="28">
        <f t="shared" si="0"/>
        <v>10.523403128327063</v>
      </c>
      <c r="L7" s="28">
        <f t="shared" si="0"/>
        <v>3.4829253007952388</v>
      </c>
      <c r="M7" s="28">
        <f t="shared" si="0"/>
        <v>3.4738934571886144</v>
      </c>
      <c r="N7" s="28">
        <f t="shared" si="0"/>
        <v>0.8917163556473607</v>
      </c>
      <c r="O7" s="28">
        <f>+O6/O5</f>
        <v>2.458730751954815</v>
      </c>
      <c r="P7" s="28">
        <f t="shared" si="0"/>
        <v>2.706042647294921</v>
      </c>
      <c r="Q7" s="28">
        <f t="shared" si="0"/>
        <v>2.6942763294990084</v>
      </c>
      <c r="R7" s="28">
        <f>+R6/R5</f>
        <v>1.4190473009181737</v>
      </c>
      <c r="S7" s="28">
        <f>+S6/S5</f>
        <v>0.3483531608612313</v>
      </c>
      <c r="T7" s="28">
        <f>+T6/T5</f>
        <v>0.3136524318181425</v>
      </c>
      <c r="U7" s="28">
        <f>+U6/U5</f>
        <v>0.08674657993800759</v>
      </c>
    </row>
    <row r="10" ht="12.75">
      <c r="C10"/>
    </row>
  </sheetData>
  <printOptions/>
  <pageMargins left="0.75" right="0.75" top="1" bottom="1" header="0.5" footer="0.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4"/>
  <sheetViews>
    <sheetView workbookViewId="0" topLeftCell="A1">
      <pane xSplit="5" topLeftCell="F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6384" width="7.7109375" style="8" customWidth="1"/>
  </cols>
  <sheetData>
    <row r="1" spans="1:9" ht="11.25">
      <c r="A1" s="20" t="s">
        <v>131</v>
      </c>
      <c r="B1" s="14"/>
      <c r="C1" s="14"/>
      <c r="D1" s="14"/>
      <c r="E1" s="14"/>
      <c r="G1" s="14"/>
      <c r="H1" s="15"/>
      <c r="I1" s="15"/>
    </row>
    <row r="2" spans="1:22" ht="11.25">
      <c r="A2" s="17"/>
      <c r="B2" s="18"/>
      <c r="C2" s="18"/>
      <c r="D2" s="18"/>
      <c r="E2" s="18"/>
      <c r="F2" s="16"/>
      <c r="G2" s="18"/>
      <c r="H2" s="18"/>
      <c r="I2" s="1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5" ht="11.25">
      <c r="A3" s="17"/>
      <c r="B3" s="19" t="s">
        <v>146</v>
      </c>
      <c r="C3" s="19" t="s">
        <v>0</v>
      </c>
      <c r="D3" s="19" t="s">
        <v>148</v>
      </c>
      <c r="E3" s="19" t="s">
        <v>147</v>
      </c>
      <c r="F3" s="3" t="s">
        <v>27</v>
      </c>
      <c r="G3" s="3" t="s">
        <v>1</v>
      </c>
      <c r="H3" s="3" t="s">
        <v>28</v>
      </c>
      <c r="I3" s="3" t="s">
        <v>29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  <c r="O3" s="3" t="s">
        <v>3</v>
      </c>
      <c r="P3" s="3" t="s">
        <v>35</v>
      </c>
      <c r="Q3" s="3" t="s">
        <v>36</v>
      </c>
      <c r="R3" s="3" t="s">
        <v>37</v>
      </c>
      <c r="S3" s="3" t="s">
        <v>38</v>
      </c>
      <c r="T3" s="4" t="s">
        <v>4</v>
      </c>
      <c r="U3" s="3" t="s">
        <v>57</v>
      </c>
      <c r="V3" s="3" t="s">
        <v>145</v>
      </c>
      <c r="W3" s="3" t="s">
        <v>132</v>
      </c>
      <c r="X3" s="3" t="s">
        <v>133</v>
      </c>
      <c r="Y3" s="3" t="s">
        <v>134</v>
      </c>
      <c r="Z3" s="3" t="s">
        <v>135</v>
      </c>
      <c r="AA3" s="3" t="s">
        <v>136</v>
      </c>
      <c r="AB3" s="3" t="s">
        <v>137</v>
      </c>
      <c r="AC3" s="3" t="s">
        <v>138</v>
      </c>
      <c r="AD3" s="3" t="s">
        <v>139</v>
      </c>
      <c r="AE3" s="3" t="s">
        <v>140</v>
      </c>
      <c r="AF3" s="3" t="s">
        <v>141</v>
      </c>
      <c r="AG3" s="3" t="s">
        <v>142</v>
      </c>
      <c r="AH3" s="3" t="s">
        <v>143</v>
      </c>
      <c r="AI3" s="3" t="s">
        <v>144</v>
      </c>
    </row>
    <row r="4" spans="1:22" ht="11.25">
      <c r="A4" s="17"/>
      <c r="B4" s="80" t="s">
        <v>22</v>
      </c>
      <c r="C4" s="81"/>
      <c r="D4" s="80"/>
      <c r="E4" s="80"/>
      <c r="V4" s="5"/>
    </row>
    <row r="5" spans="1:22" ht="11.25">
      <c r="A5" s="13">
        <v>1990</v>
      </c>
      <c r="C5" s="24">
        <f aca="true" t="shared" si="0" ref="C5:C17">SUM(F5:T5)/1000</f>
        <v>13124.928</v>
      </c>
      <c r="D5" s="24"/>
      <c r="E5" s="24"/>
      <c r="F5" s="16">
        <f>basedata_new_regs_EU!D7</f>
        <v>473506</v>
      </c>
      <c r="G5" s="8">
        <f>basedata_new_regs_EU!D8</f>
        <v>80654</v>
      </c>
      <c r="H5" s="8">
        <f>basedata_new_regs_EU!D10</f>
        <v>3349788</v>
      </c>
      <c r="I5" s="8">
        <f>basedata_new_regs_EU!D11</f>
        <v>115480</v>
      </c>
      <c r="J5" s="8">
        <f>basedata_new_regs_EU!D17</f>
        <v>988170</v>
      </c>
      <c r="K5" s="8">
        <f>basedata_new_regs_EU!D9</f>
        <v>2309130</v>
      </c>
      <c r="L5" s="8">
        <f>basedata_new_regs_EU!D12</f>
        <v>82584</v>
      </c>
      <c r="M5" s="8">
        <f>basedata_new_regs_EU!D14</f>
        <v>38422</v>
      </c>
      <c r="N5" s="8">
        <f>basedata_new_regs_EU!D13</f>
        <v>2307055</v>
      </c>
      <c r="O5" s="8">
        <f>basedata_new_regs_EU!D15</f>
        <v>502627</v>
      </c>
      <c r="P5" s="16">
        <f>basedata_new_regs_EU!D20</f>
        <v>288618</v>
      </c>
      <c r="Q5" s="8">
        <f>basedata_new_regs_EU!D16</f>
        <v>210924</v>
      </c>
      <c r="R5" s="16">
        <f>basedata_new_regs_EU!D21</f>
        <v>139095</v>
      </c>
      <c r="S5" s="16">
        <f>basedata_new_regs_EU!D22</f>
        <v>229941</v>
      </c>
      <c r="T5" s="8">
        <f>basedata_new_regs_EU!D18</f>
        <v>2008934</v>
      </c>
      <c r="V5" s="8">
        <f>basedata_new_regs_EU!D26</f>
        <v>61901</v>
      </c>
    </row>
    <row r="6" spans="1:22" ht="11.25">
      <c r="A6" s="13">
        <v>1991</v>
      </c>
      <c r="C6" s="24">
        <f t="shared" si="0"/>
        <v>13048.122</v>
      </c>
      <c r="D6" s="24"/>
      <c r="E6" s="24"/>
      <c r="F6" s="16">
        <f>basedata_new_regs_EU!E7</f>
        <v>462125</v>
      </c>
      <c r="G6" s="16">
        <f>basedata_new_regs_EU!E8</f>
        <v>83685</v>
      </c>
      <c r="H6" s="8">
        <f>basedata_new_regs_EU!E10</f>
        <v>4158674</v>
      </c>
      <c r="I6" s="8">
        <f>basedata_new_regs_EU!E11</f>
        <v>167737</v>
      </c>
      <c r="J6" s="8">
        <f>basedata_new_regs_EU!E17</f>
        <v>886983</v>
      </c>
      <c r="K6" s="8">
        <f>basedata_new_regs_EU!E9</f>
        <v>2031274</v>
      </c>
      <c r="L6" s="8">
        <f>basedata_new_regs_EU!E12</f>
        <v>68440</v>
      </c>
      <c r="M6" s="8">
        <f>basedata_new_regs_EU!E14</f>
        <v>43065</v>
      </c>
      <c r="N6" s="8">
        <f>basedata_new_regs_EU!E13</f>
        <v>2249990</v>
      </c>
      <c r="O6" s="8">
        <f>basedata_new_regs_EU!E15</f>
        <v>490755</v>
      </c>
      <c r="P6" s="8">
        <f>basedata_new_regs_EU!E20</f>
        <v>303723</v>
      </c>
      <c r="Q6" s="8">
        <f>basedata_new_regs_EU!E16</f>
        <v>228554</v>
      </c>
      <c r="R6" s="16">
        <f>basedata_new_regs_EU!E21</f>
        <v>92483</v>
      </c>
      <c r="S6" s="16">
        <f>basedata_new_regs_EU!E22</f>
        <v>188308</v>
      </c>
      <c r="T6" s="8">
        <f>basedata_new_regs_EU!E18</f>
        <v>1592326</v>
      </c>
      <c r="V6" s="8">
        <f>basedata_new_regs_EU!E26</f>
        <v>54254</v>
      </c>
    </row>
    <row r="7" spans="1:22" ht="11.25">
      <c r="A7" s="13">
        <v>1992</v>
      </c>
      <c r="C7" s="24">
        <f t="shared" si="0"/>
        <v>13149.575</v>
      </c>
      <c r="D7" s="24"/>
      <c r="E7" s="24"/>
      <c r="F7" s="16">
        <f>basedata_new_regs_EU!F7</f>
        <v>466194</v>
      </c>
      <c r="G7" s="16">
        <f>basedata_new_regs_EU!F8</f>
        <v>83679</v>
      </c>
      <c r="H7" s="8">
        <f>basedata_new_regs_EU!F10</f>
        <v>3929558</v>
      </c>
      <c r="I7" s="8">
        <f>basedata_new_regs_EU!F11</f>
        <v>199094</v>
      </c>
      <c r="J7" s="8">
        <f>basedata_new_regs_EU!F17</f>
        <v>982044</v>
      </c>
      <c r="K7" s="16">
        <f>basedata_new_regs_EU!F9</f>
        <v>2105700</v>
      </c>
      <c r="L7" s="8">
        <f>basedata_new_regs_EU!F12</f>
        <v>68415</v>
      </c>
      <c r="M7" s="8">
        <f>basedata_new_regs_EU!F14</f>
        <v>37248</v>
      </c>
      <c r="N7" s="8">
        <f>basedata_new_regs_EU!F13</f>
        <v>2372347</v>
      </c>
      <c r="O7" s="8">
        <f>basedata_new_regs_EU!F15</f>
        <v>491970</v>
      </c>
      <c r="P7" s="8">
        <f>basedata_new_regs_EU!F20</f>
        <v>320034</v>
      </c>
      <c r="Q7" s="8">
        <f>basedata_new_regs_EU!F16</f>
        <v>276972</v>
      </c>
      <c r="R7" s="8">
        <f>basedata_new_regs_EU!F21</f>
        <v>68547</v>
      </c>
      <c r="S7" s="16">
        <f>basedata_new_regs_EU!F22</f>
        <v>154173</v>
      </c>
      <c r="T7" s="8">
        <f>basedata_new_regs_EU!F18</f>
        <v>1593600</v>
      </c>
      <c r="V7" s="8">
        <f>basedata_new_regs_EU!F26</f>
        <v>59364</v>
      </c>
    </row>
    <row r="8" spans="1:22" ht="11.25">
      <c r="A8" s="13">
        <v>1993</v>
      </c>
      <c r="C8" s="24">
        <f t="shared" si="0"/>
        <v>10932.229</v>
      </c>
      <c r="D8" s="24"/>
      <c r="E8" s="24"/>
      <c r="F8" s="16">
        <f>basedata_new_regs_EU!G7</f>
        <v>375409</v>
      </c>
      <c r="G8" s="16">
        <f>basedata_new_regs_EU!G8</f>
        <v>82013</v>
      </c>
      <c r="H8" s="16">
        <f>basedata_new_regs_EU!G10</f>
        <v>3194204</v>
      </c>
      <c r="I8" s="8">
        <f>basedata_new_regs_EU!G11</f>
        <v>147789</v>
      </c>
      <c r="J8" s="8">
        <f>basedata_new_regs_EU!G17</f>
        <v>743901</v>
      </c>
      <c r="K8" s="16">
        <f>basedata_new_regs_EU!G9</f>
        <v>1721222</v>
      </c>
      <c r="L8" s="8">
        <f>basedata_new_regs_EU!G12</f>
        <v>64161</v>
      </c>
      <c r="M8" s="8">
        <f>basedata_new_regs_EU!G14</f>
        <v>29674</v>
      </c>
      <c r="N8" s="8">
        <f>basedata_new_regs_EU!G13</f>
        <v>1695428</v>
      </c>
      <c r="O8" s="8">
        <f>basedata_new_regs_EU!G15</f>
        <v>391904</v>
      </c>
      <c r="P8" s="8">
        <f>basedata_new_regs_EU!G20</f>
        <v>285157</v>
      </c>
      <c r="Q8" s="8">
        <f>basedata_new_regs_EU!G16</f>
        <v>242671</v>
      </c>
      <c r="R8" s="8">
        <f>basedata_new_regs_EU!G21</f>
        <v>55836</v>
      </c>
      <c r="S8" s="8">
        <f>basedata_new_regs_EU!G22</f>
        <v>124434</v>
      </c>
      <c r="T8" s="8">
        <f>basedata_new_regs_EU!G18</f>
        <v>1778426</v>
      </c>
      <c r="V8" s="8">
        <f>basedata_new_regs_EU!G26</f>
        <v>60822</v>
      </c>
    </row>
    <row r="9" spans="1:22" ht="11.25">
      <c r="A9" s="13">
        <v>1994</v>
      </c>
      <c r="C9" s="24">
        <f t="shared" si="0"/>
        <v>11584.739</v>
      </c>
      <c r="D9" s="24"/>
      <c r="E9" s="24"/>
      <c r="F9" s="16">
        <f>basedata_new_regs_EU!H7</f>
        <v>387348</v>
      </c>
      <c r="G9" s="16">
        <f>basedata_new_regs_EU!H8</f>
        <v>139680</v>
      </c>
      <c r="H9" s="16">
        <f>basedata_new_regs_EU!H10</f>
        <v>3209224</v>
      </c>
      <c r="I9" s="16">
        <f>basedata_new_regs_EU!H11</f>
        <v>109544</v>
      </c>
      <c r="J9" s="8">
        <f>basedata_new_regs_EU!H17</f>
        <v>909682</v>
      </c>
      <c r="K9" s="16">
        <f>basedata_new_regs_EU!H9</f>
        <v>1972919</v>
      </c>
      <c r="L9" s="8">
        <f>basedata_new_regs_EU!H12</f>
        <v>80402</v>
      </c>
      <c r="M9" s="8">
        <f>basedata_new_regs_EU!H14</f>
        <v>29082</v>
      </c>
      <c r="N9" s="8">
        <f>basedata_new_regs_EU!H13</f>
        <v>1671766</v>
      </c>
      <c r="O9" s="8">
        <f>basedata_new_regs_EU!H15</f>
        <v>434004</v>
      </c>
      <c r="P9" s="8">
        <f>basedata_new_regs_EU!H20</f>
        <v>273663</v>
      </c>
      <c r="Q9" s="8">
        <f>basedata_new_regs_EU!H16</f>
        <v>232916</v>
      </c>
      <c r="R9" s="8">
        <f>basedata_new_regs_EU!H21</f>
        <v>67201</v>
      </c>
      <c r="S9" s="8">
        <f>basedata_new_regs_EU!H22</f>
        <v>156375</v>
      </c>
      <c r="T9" s="8">
        <f>basedata_new_regs_EU!H18</f>
        <v>1910933</v>
      </c>
      <c r="V9" s="8">
        <f>basedata_new_regs_EU!H26</f>
        <v>85067</v>
      </c>
    </row>
    <row r="10" spans="1:22" ht="11.25">
      <c r="A10" s="13">
        <v>1995</v>
      </c>
      <c r="C10" s="24">
        <f t="shared" si="0"/>
        <v>11669.364</v>
      </c>
      <c r="D10" s="24"/>
      <c r="E10" s="24"/>
      <c r="F10" s="16">
        <f>basedata_new_regs_EU!I7</f>
        <v>358868</v>
      </c>
      <c r="G10" s="16">
        <f>basedata_new_regs_EU!I8</f>
        <v>135773</v>
      </c>
      <c r="H10" s="16">
        <f>basedata_new_regs_EU!I10</f>
        <v>3314057</v>
      </c>
      <c r="I10" s="16">
        <f>basedata_new_regs_EU!I11</f>
        <v>125023</v>
      </c>
      <c r="J10" s="8">
        <f>basedata_new_regs_EU!I17</f>
        <v>834369</v>
      </c>
      <c r="K10" s="16">
        <f>basedata_new_regs_EU!I9</f>
        <v>1930504</v>
      </c>
      <c r="L10" s="16">
        <f>basedata_new_regs_EU!I12</f>
        <v>86959</v>
      </c>
      <c r="M10" s="8">
        <f>basedata_new_regs_EU!I14</f>
        <v>28029</v>
      </c>
      <c r="N10" s="8">
        <f>basedata_new_regs_EU!I13</f>
        <v>1731747</v>
      </c>
      <c r="O10" s="8">
        <f>basedata_new_regs_EU!I15</f>
        <v>447942</v>
      </c>
      <c r="P10" s="8">
        <f>basedata_new_regs_EU!I20</f>
        <v>279610</v>
      </c>
      <c r="Q10" s="8">
        <f>basedata_new_regs_EU!I16</f>
        <v>201471</v>
      </c>
      <c r="R10" s="8">
        <f>basedata_new_regs_EU!I21</f>
        <v>79890</v>
      </c>
      <c r="S10" s="8">
        <f>basedata_new_regs_EU!I22</f>
        <v>169756</v>
      </c>
      <c r="T10" s="8">
        <f>basedata_new_regs_EU!I18</f>
        <v>1945366</v>
      </c>
      <c r="U10" s="8">
        <f>basedata_new_regs_EU!I25</f>
        <v>6458</v>
      </c>
      <c r="V10" s="8">
        <f>basedata_new_regs_EU!I26</f>
        <v>90502</v>
      </c>
    </row>
    <row r="11" spans="1:35" ht="11.25">
      <c r="A11" s="13">
        <v>1996</v>
      </c>
      <c r="B11" s="24">
        <f>SUM(F11:AI11)/1000</f>
        <v>14156.906</v>
      </c>
      <c r="C11" s="24">
        <f t="shared" si="0"/>
        <v>12398.97</v>
      </c>
      <c r="D11" s="24">
        <f>SUM(X11:AE11,AG11:AH11)/1000</f>
        <v>1141.8</v>
      </c>
      <c r="E11" s="24">
        <f>SUM(W11,AF11,AI11)/1000</f>
        <v>483.1</v>
      </c>
      <c r="F11" s="16">
        <f>basedata_new_regs_EU!J7</f>
        <v>397359</v>
      </c>
      <c r="G11" s="16">
        <f>basedata_new_regs_EU!J8</f>
        <v>142430</v>
      </c>
      <c r="H11" s="16">
        <f>basedata_new_regs_EU!J10</f>
        <v>3496320</v>
      </c>
      <c r="I11" s="16">
        <f>basedata_new_regs_EU!J11</f>
        <v>139821</v>
      </c>
      <c r="J11" s="8">
        <f>basedata_new_regs_EU!J17</f>
        <v>910928</v>
      </c>
      <c r="K11" s="16">
        <f>basedata_new_regs_EU!J9</f>
        <v>2132091</v>
      </c>
      <c r="L11" s="16">
        <f>basedata_new_regs_EU!J12</f>
        <v>115199</v>
      </c>
      <c r="M11" s="8">
        <f>basedata_new_regs_EU!J14</f>
        <v>29980</v>
      </c>
      <c r="N11" s="16">
        <f>basedata_new_regs_EU!J13</f>
        <v>1732198</v>
      </c>
      <c r="O11" s="8">
        <f>basedata_new_regs_EU!J15</f>
        <v>471989</v>
      </c>
      <c r="P11" s="8">
        <f>basedata_new_regs_EU!J20</f>
        <v>307645</v>
      </c>
      <c r="Q11" s="8">
        <f>basedata_new_regs_EU!J16</f>
        <v>217910</v>
      </c>
      <c r="R11" s="8">
        <f>basedata_new_regs_EU!J21</f>
        <v>95830</v>
      </c>
      <c r="S11" s="8">
        <f>basedata_new_regs_EU!J22</f>
        <v>183820</v>
      </c>
      <c r="T11" s="8">
        <f>basedata_new_regs_EU!J18</f>
        <v>2025450</v>
      </c>
      <c r="U11" s="8">
        <f>basedata_new_regs_EU!J25</f>
        <v>8042</v>
      </c>
      <c r="V11" s="8">
        <f>basedata_new_regs_EU!J26</f>
        <v>124994</v>
      </c>
      <c r="W11" s="8">
        <f>basedata_new_regs_AC!G16</f>
        <v>69500</v>
      </c>
      <c r="X11" s="8">
        <f>basedata_new_regs_AC!G17</f>
        <v>20400</v>
      </c>
      <c r="Z11" s="8">
        <f>basedata_new_regs_AC!G19</f>
        <v>35600</v>
      </c>
      <c r="AA11" s="8">
        <f>basedata_new_regs_AC!G20</f>
        <v>103500</v>
      </c>
      <c r="AB11" s="8">
        <f>basedata_new_regs_AC!G21</f>
        <v>122100</v>
      </c>
      <c r="AC11" s="8">
        <f>basedata_new_regs_AC!G22</f>
        <v>52100</v>
      </c>
      <c r="AD11" s="8">
        <f>basedata_new_regs_AC!G23</f>
        <v>11500</v>
      </c>
      <c r="AE11" s="8">
        <f>basedata_new_regs_AC!G24</f>
        <v>627300</v>
      </c>
      <c r="AF11" s="8">
        <f>basedata_new_regs_AC!G25</f>
        <v>194400</v>
      </c>
      <c r="AG11" s="8">
        <f>basedata_new_regs_AC!G26</f>
        <v>61700</v>
      </c>
      <c r="AH11" s="8">
        <f>basedata_new_regs_AC!G27</f>
        <v>107600</v>
      </c>
      <c r="AI11" s="8">
        <f>basedata_new_regs_AC!G28</f>
        <v>219200</v>
      </c>
    </row>
    <row r="12" spans="1:35" ht="11.25">
      <c r="A12" s="13">
        <v>1997</v>
      </c>
      <c r="B12" s="24">
        <f>SUM(F12:AI12)/1000</f>
        <v>14969.612</v>
      </c>
      <c r="C12" s="24">
        <f t="shared" si="0"/>
        <v>13005.029</v>
      </c>
      <c r="D12" s="24">
        <f>SUM(X12:AE12,AG12:AH12)/1000</f>
        <v>1267.8</v>
      </c>
      <c r="E12" s="24">
        <f>SUM(W12,AF12,AI12)/1000</f>
        <v>558.9</v>
      </c>
      <c r="F12" s="16">
        <f>basedata_new_regs_EU!K7</f>
        <v>396240</v>
      </c>
      <c r="G12" s="16">
        <f>basedata_new_regs_EU!K8</f>
        <v>152084</v>
      </c>
      <c r="H12" s="16">
        <f>basedata_new_regs_EU!K10</f>
        <v>3528179</v>
      </c>
      <c r="I12" s="16">
        <f>basedata_new_regs_EU!K11</f>
        <v>159867</v>
      </c>
      <c r="J12" s="8">
        <f>basedata_new_regs_EU!K17</f>
        <v>1016383</v>
      </c>
      <c r="K12" s="16">
        <f>basedata_new_regs_EU!K9</f>
        <v>1713030</v>
      </c>
      <c r="L12" s="16">
        <f>basedata_new_regs_EU!K12</f>
        <v>136662</v>
      </c>
      <c r="M12" s="16">
        <f>basedata_new_regs_EU!K14</f>
        <v>31418</v>
      </c>
      <c r="N12" s="16">
        <f>basedata_new_regs_EU!K13</f>
        <v>2403744</v>
      </c>
      <c r="O12" s="8">
        <f>basedata_new_regs_EU!K15</f>
        <v>478290</v>
      </c>
      <c r="P12" s="8">
        <f>basedata_new_regs_EU!K20</f>
        <v>275001</v>
      </c>
      <c r="Q12" s="8">
        <f>basedata_new_regs_EU!K16</f>
        <v>213636</v>
      </c>
      <c r="R12" s="8">
        <f>basedata_new_regs_EU!K21</f>
        <v>104507</v>
      </c>
      <c r="S12" s="8">
        <f>basedata_new_regs_EU!K22</f>
        <v>225263</v>
      </c>
      <c r="T12" s="8">
        <f>basedata_new_regs_EU!K18</f>
        <v>2170725</v>
      </c>
      <c r="U12" s="8">
        <f>basedata_new_regs_EU!K25</f>
        <v>10146</v>
      </c>
      <c r="V12" s="8">
        <f>basedata_new_regs_EU!K26</f>
        <v>127737</v>
      </c>
      <c r="W12" s="8">
        <f>basedata_new_regs_AC!F16</f>
        <v>28200</v>
      </c>
      <c r="X12" s="8">
        <f>basedata_new_regs_AC!F17</f>
        <v>20300</v>
      </c>
      <c r="Z12" s="8">
        <f>basedata_new_regs_AC!F19</f>
        <v>35300</v>
      </c>
      <c r="AA12" s="8">
        <f>basedata_new_regs_AC!F20</f>
        <v>85400</v>
      </c>
      <c r="AB12" s="8">
        <f>basedata_new_regs_AC!F21</f>
        <v>173100</v>
      </c>
      <c r="AC12" s="8">
        <f>basedata_new_regs_AC!F22</f>
        <v>71600</v>
      </c>
      <c r="AD12" s="8">
        <f>basedata_new_regs_AC!F23</f>
        <v>10100</v>
      </c>
      <c r="AE12" s="8">
        <f>basedata_new_regs_AC!F24</f>
        <v>722200</v>
      </c>
      <c r="AF12" s="8">
        <f>basedata_new_regs_AC!F25</f>
        <v>231600</v>
      </c>
      <c r="AG12" s="8">
        <f>basedata_new_regs_AC!F26</f>
        <v>64200</v>
      </c>
      <c r="AH12" s="8">
        <f>basedata_new_regs_AC!F27</f>
        <v>85600</v>
      </c>
      <c r="AI12" s="8">
        <f>basedata_new_regs_AC!F28</f>
        <v>299100</v>
      </c>
    </row>
    <row r="13" spans="1:35" ht="11.25">
      <c r="A13" s="13">
        <v>1998</v>
      </c>
      <c r="B13" s="24">
        <f>SUM(F13:AI13)/1000</f>
        <v>15722.093</v>
      </c>
      <c r="C13" s="24">
        <f t="shared" si="0"/>
        <v>13940.823</v>
      </c>
      <c r="D13" s="24">
        <f>SUM(X13:AE13,AG13:AH13)/1000</f>
        <v>1090.3</v>
      </c>
      <c r="E13" s="24">
        <f>SUM(W13,AF13,AI13)/1000</f>
        <v>559.4</v>
      </c>
      <c r="F13" s="16">
        <f>basedata_new_regs_EU!L7</f>
        <v>452129</v>
      </c>
      <c r="G13" s="16">
        <f>basedata_new_regs_EU!L8</f>
        <v>162508</v>
      </c>
      <c r="H13" s="16">
        <f>basedata_new_regs_EU!L10</f>
        <v>3735987</v>
      </c>
      <c r="I13" s="16">
        <f>basedata_new_regs_EU!L11</f>
        <v>180145</v>
      </c>
      <c r="J13" s="8">
        <f>basedata_new_regs_EU!L17</f>
        <v>1192530</v>
      </c>
      <c r="K13" s="16">
        <f>basedata_new_regs_EU!L9</f>
        <v>1943553</v>
      </c>
      <c r="L13" s="16">
        <f>basedata_new_regs_EU!L12</f>
        <v>145702</v>
      </c>
      <c r="M13" s="16">
        <f>basedata_new_regs_EU!L14</f>
        <v>35928</v>
      </c>
      <c r="N13" s="16">
        <f>basedata_new_regs_EU!L13</f>
        <v>2378516</v>
      </c>
      <c r="O13" s="8">
        <f>basedata_new_regs_EU!L15</f>
        <v>542978</v>
      </c>
      <c r="P13" s="8">
        <f>basedata_new_regs_EU!L20</f>
        <v>295865</v>
      </c>
      <c r="Q13" s="8">
        <f>basedata_new_regs_EU!L16</f>
        <v>248398</v>
      </c>
      <c r="R13" s="8">
        <f>basedata_new_regs_EU!L21</f>
        <v>125751</v>
      </c>
      <c r="S13" s="8">
        <f>basedata_new_regs_EU!L22</f>
        <v>253430</v>
      </c>
      <c r="T13" s="8">
        <f>basedata_new_regs_EU!L18</f>
        <v>2247403</v>
      </c>
      <c r="U13" s="8">
        <f>basedata_new_regs_EU!L25</f>
        <v>13593</v>
      </c>
      <c r="V13" s="8">
        <f>basedata_new_regs_EU!L26</f>
        <v>117977</v>
      </c>
      <c r="W13" s="8">
        <f>basedata_new_regs_AC!E16</f>
        <v>70800</v>
      </c>
      <c r="X13" s="8">
        <f>basedata_new_regs_AC!E17</f>
        <v>24900</v>
      </c>
      <c r="Z13" s="8">
        <f>basedata_new_regs_AC!E19</f>
        <v>32600</v>
      </c>
      <c r="AA13" s="8">
        <f>basedata_new_regs_AC!E20</f>
        <v>112700</v>
      </c>
      <c r="AB13" s="8">
        <f>basedata_new_regs_AC!E21</f>
        <v>147100</v>
      </c>
      <c r="AC13" s="8">
        <f>basedata_new_regs_AC!E22</f>
        <v>57400</v>
      </c>
      <c r="AD13" s="8">
        <f>basedata_new_regs_AC!E23</f>
        <v>10900</v>
      </c>
      <c r="AE13" s="8">
        <f>basedata_new_regs_AC!E24</f>
        <v>557800</v>
      </c>
      <c r="AF13" s="8">
        <f>basedata_new_regs_AC!E25</f>
        <v>216800</v>
      </c>
      <c r="AG13" s="8">
        <f>basedata_new_regs_AC!E26</f>
        <v>70900</v>
      </c>
      <c r="AH13" s="8">
        <f>basedata_new_regs_AC!E27</f>
        <v>76000</v>
      </c>
      <c r="AI13" s="8">
        <f>basedata_new_regs_AC!E28</f>
        <v>271800</v>
      </c>
    </row>
    <row r="14" spans="1:35" ht="11.25">
      <c r="A14" s="13">
        <v>1999</v>
      </c>
      <c r="B14" s="24">
        <f>SUM(F14:AI14)/1000</f>
        <v>16373.281</v>
      </c>
      <c r="C14" s="24">
        <f t="shared" si="0"/>
        <v>14632.826</v>
      </c>
      <c r="D14" s="24">
        <f>SUM(X14:AE14,AG14:AH14)/1000</f>
        <v>1124.4</v>
      </c>
      <c r="E14" s="24">
        <f>SUM(W14,AF14,AI14)/1000</f>
        <v>499.4</v>
      </c>
      <c r="F14" s="16">
        <f>basedata_new_regs_EU!M7</f>
        <v>489621</v>
      </c>
      <c r="G14" s="16">
        <f>basedata_new_regs_EU!M8</f>
        <v>143727</v>
      </c>
      <c r="H14" s="16">
        <f>basedata_new_regs_EU!M10</f>
        <v>3802176</v>
      </c>
      <c r="I14" s="16">
        <f>basedata_new_regs_EU!M11</f>
        <v>261711</v>
      </c>
      <c r="J14" s="8">
        <f>basedata_new_regs_EU!M17</f>
        <v>1406246</v>
      </c>
      <c r="K14" s="16">
        <f>basedata_new_regs_EU!M9</f>
        <v>2148423</v>
      </c>
      <c r="L14" s="16">
        <f>basedata_new_regs_EU!M12</f>
        <v>174242</v>
      </c>
      <c r="M14" s="16">
        <f>basedata_new_regs_EU!M14</f>
        <v>40476</v>
      </c>
      <c r="N14" s="16">
        <f>basedata_new_regs_EU!M13</f>
        <v>2338464</v>
      </c>
      <c r="O14" s="16">
        <f>basedata_new_regs_EU!M15</f>
        <v>611487</v>
      </c>
      <c r="P14" s="8">
        <f>basedata_new_regs_EU!M20</f>
        <v>314182</v>
      </c>
      <c r="Q14" s="8">
        <f>basedata_new_regs_EU!M16</f>
        <v>272883</v>
      </c>
      <c r="R14" s="8">
        <f>basedata_new_regs_EU!M21</f>
        <v>136324</v>
      </c>
      <c r="S14" s="8">
        <f>basedata_new_regs_EU!M22</f>
        <v>295249</v>
      </c>
      <c r="T14" s="8">
        <f>basedata_new_regs_EU!M18</f>
        <v>2197615</v>
      </c>
      <c r="U14" s="8">
        <f>basedata_new_regs_EU!M25</f>
        <v>15377</v>
      </c>
      <c r="V14" s="8">
        <f>basedata_new_regs_EU!M26</f>
        <v>101278</v>
      </c>
      <c r="W14" s="8">
        <f>basedata_new_regs_AC!D16</f>
        <v>103500</v>
      </c>
      <c r="X14" s="8">
        <f>basedata_new_regs_AC!D17</f>
        <v>20100</v>
      </c>
      <c r="Z14" s="8">
        <f>basedata_new_regs_AC!D19</f>
        <v>24200</v>
      </c>
      <c r="AA14" s="8">
        <f>basedata_new_regs_AC!D20</f>
        <v>139500</v>
      </c>
      <c r="AB14" s="8">
        <f>basedata_new_regs_AC!D21</f>
        <v>142100</v>
      </c>
      <c r="AC14" s="8">
        <f>basedata_new_regs_AC!D22</f>
        <v>45900</v>
      </c>
      <c r="AD14" s="8">
        <f>basedata_new_regs_AC!D23</f>
        <v>13300</v>
      </c>
      <c r="AE14" s="8">
        <f>basedata_new_regs_AC!D24</f>
        <v>599300</v>
      </c>
      <c r="AF14" s="8">
        <f>basedata_new_regs_AC!D25</f>
        <v>157800</v>
      </c>
      <c r="AG14" s="8">
        <f>basedata_new_regs_AC!D26</f>
        <v>81800</v>
      </c>
      <c r="AH14" s="8">
        <f>basedata_new_regs_AC!D27</f>
        <v>58200</v>
      </c>
      <c r="AI14" s="8">
        <f>basedata_new_regs_AC!D28</f>
        <v>238100</v>
      </c>
    </row>
    <row r="15" spans="1:35" ht="11.25">
      <c r="A15" s="13">
        <v>2000</v>
      </c>
      <c r="B15" s="24">
        <f>SUM(F15:AI15)/1000</f>
        <v>16020.052</v>
      </c>
      <c r="C15" s="24">
        <f t="shared" si="0"/>
        <v>14319.107</v>
      </c>
      <c r="D15" s="24">
        <f>SUM(X15:AE15,AG15:AH15)/1000</f>
        <v>993.5</v>
      </c>
      <c r="E15" s="24">
        <f>SUM(W15,AF15,AI15)/1000</f>
        <v>596.5</v>
      </c>
      <c r="F15" s="16">
        <f>basedata_new_regs_EU!N7</f>
        <v>515204</v>
      </c>
      <c r="G15" s="16">
        <f>basedata_new_regs_EU!N8</f>
        <v>112690</v>
      </c>
      <c r="H15" s="16">
        <f>basedata_new_regs_EU!N10</f>
        <v>3378343</v>
      </c>
      <c r="I15" s="16">
        <f>basedata_new_regs_EU!N11</f>
        <v>290222</v>
      </c>
      <c r="J15" s="8">
        <f>basedata_new_regs_EU!N17</f>
        <v>1381256</v>
      </c>
      <c r="K15" s="16">
        <f>basedata_new_regs_EU!N9</f>
        <v>2133884</v>
      </c>
      <c r="L15" s="16">
        <f>basedata_new_regs_EU!N12</f>
        <v>230795</v>
      </c>
      <c r="M15" s="16">
        <f>basedata_new_regs_EU!N14</f>
        <v>41896</v>
      </c>
      <c r="N15" s="16">
        <f>basedata_new_regs_EU!N13</f>
        <v>2423084</v>
      </c>
      <c r="O15" s="16">
        <f>basedata_new_regs_EU!N15</f>
        <v>597625</v>
      </c>
      <c r="P15" s="8">
        <f>basedata_new_regs_EU!N20</f>
        <v>309427</v>
      </c>
      <c r="Q15" s="16">
        <f>basedata_new_regs_EU!N16</f>
        <v>257836</v>
      </c>
      <c r="R15" s="8">
        <f>basedata_new_regs_EU!N21</f>
        <v>134646</v>
      </c>
      <c r="S15" s="8">
        <f>basedata_new_regs_EU!N22</f>
        <v>290529</v>
      </c>
      <c r="T15" s="8">
        <f>basedata_new_regs_EU!N18</f>
        <v>2221670</v>
      </c>
      <c r="U15" s="8">
        <f>basedata_new_regs_EU!N25</f>
        <v>13569</v>
      </c>
      <c r="V15" s="8">
        <f>basedata_new_regs_EU!N26</f>
        <v>97376</v>
      </c>
      <c r="W15" s="8">
        <f>basedata_new_regs_AC!C16</f>
        <v>98200</v>
      </c>
      <c r="X15" s="8">
        <f>basedata_new_regs_AC!C17</f>
        <v>19100</v>
      </c>
      <c r="Z15" s="8">
        <f>basedata_new_regs_AC!C19</f>
        <v>22100</v>
      </c>
      <c r="AA15" s="8">
        <f>basedata_new_regs_AC!C20</f>
        <v>149100</v>
      </c>
      <c r="AB15" s="8">
        <f>basedata_new_regs_AC!C21</f>
        <v>115800</v>
      </c>
      <c r="AC15" s="8">
        <f>basedata_new_regs_AC!C22</f>
        <v>35700</v>
      </c>
      <c r="AD15" s="8">
        <f>basedata_new_regs_AC!C23</f>
        <v>13100</v>
      </c>
      <c r="AE15" s="8">
        <f>basedata_new_regs_AC!C24</f>
        <v>519400</v>
      </c>
      <c r="AF15" s="8">
        <f>basedata_new_regs_AC!C25</f>
        <v>148800</v>
      </c>
      <c r="AG15" s="8">
        <f>basedata_new_regs_AC!C26</f>
        <v>64800</v>
      </c>
      <c r="AH15" s="8">
        <f>basedata_new_regs_AC!C27</f>
        <v>54400</v>
      </c>
      <c r="AI15" s="8">
        <f>basedata_new_regs_AC!C28</f>
        <v>349500</v>
      </c>
    </row>
    <row r="16" spans="1:22" ht="11.25">
      <c r="A16" s="13">
        <v>2001</v>
      </c>
      <c r="B16" s="24"/>
      <c r="C16" s="24">
        <f t="shared" si="0"/>
        <v>14401.917</v>
      </c>
      <c r="D16" s="24"/>
      <c r="E16" s="24"/>
      <c r="F16" s="16">
        <f>basedata_new_regs_EU!O7</f>
        <v>488683</v>
      </c>
      <c r="G16" s="16">
        <f>basedata_new_regs_EU!O8</f>
        <v>96173</v>
      </c>
      <c r="H16" s="16">
        <f>basedata_new_regs_EU!O10</f>
        <v>3341718</v>
      </c>
      <c r="I16" s="16">
        <f>basedata_new_regs_EU!O11</f>
        <v>280214</v>
      </c>
      <c r="J16" s="16">
        <f>basedata_new_regs_EU!O17</f>
        <v>1425573</v>
      </c>
      <c r="K16" s="16">
        <f>basedata_new_regs_EU!O9</f>
        <v>2254732</v>
      </c>
      <c r="L16" s="16">
        <f>basedata_new_regs_EU!O12</f>
        <v>164730</v>
      </c>
      <c r="M16" s="16">
        <f>basedata_new_regs_EU!O14</f>
        <v>42833</v>
      </c>
      <c r="N16" s="16">
        <f>basedata_new_regs_EU!O13</f>
        <v>2413455</v>
      </c>
      <c r="O16" s="16">
        <f>basedata_new_regs_EU!O15</f>
        <v>530231</v>
      </c>
      <c r="P16" s="8">
        <f>basedata_new_regs_EU!O20</f>
        <v>293528</v>
      </c>
      <c r="Q16" s="16">
        <f>basedata_new_regs_EU!O16</f>
        <v>255210</v>
      </c>
      <c r="R16" s="8">
        <f>basedata_new_regs_EU!O21</f>
        <v>109487</v>
      </c>
      <c r="S16" s="8">
        <f>basedata_new_regs_EU!O22</f>
        <v>246581</v>
      </c>
      <c r="T16" s="8">
        <f>basedata_new_regs_EU!O18</f>
        <v>2458769</v>
      </c>
      <c r="U16" s="8">
        <f>basedata_new_regs_EU!O25</f>
        <v>7245</v>
      </c>
      <c r="V16" s="8">
        <f>basedata_new_regs_EU!O26</f>
        <v>91916</v>
      </c>
    </row>
    <row r="17" spans="1:22" ht="11.25">
      <c r="A17" s="13">
        <v>2002</v>
      </c>
      <c r="B17" s="24"/>
      <c r="C17" s="24">
        <f t="shared" si="0"/>
        <v>14006.328</v>
      </c>
      <c r="D17" s="24"/>
      <c r="E17" s="24"/>
      <c r="F17" s="16">
        <f>basedata_new_regs_EU!P7</f>
        <v>467569</v>
      </c>
      <c r="G17" s="16">
        <f>basedata_new_regs_EU!P8</f>
        <v>111581</v>
      </c>
      <c r="H17" s="16">
        <f>basedata_new_regs_EU!P10</f>
        <v>3252898</v>
      </c>
      <c r="I17" s="16">
        <f>basedata_new_regs_EU!P11</f>
        <v>268482</v>
      </c>
      <c r="J17" s="16">
        <f>basedata_new_regs_EU!P17</f>
        <v>1331877</v>
      </c>
      <c r="K17" s="16">
        <f>basedata_new_regs_EU!P9</f>
        <v>2145071</v>
      </c>
      <c r="L17" s="16">
        <f>basedata_new_regs_EU!P12</f>
        <v>156112</v>
      </c>
      <c r="M17" s="16">
        <f>basedata_new_regs_EU!P14</f>
        <v>43403</v>
      </c>
      <c r="N17" s="16">
        <f>basedata_new_regs_EU!P13</f>
        <v>2277945</v>
      </c>
      <c r="O17" s="16">
        <f>basedata_new_regs_EU!P15</f>
        <v>510708</v>
      </c>
      <c r="P17" s="8">
        <f>basedata_new_regs_EU!P20</f>
        <v>279493</v>
      </c>
      <c r="Q17" s="16">
        <f>basedata_new_regs_EU!P16</f>
        <v>226092</v>
      </c>
      <c r="R17" s="8">
        <f>basedata_new_regs_EU!P21</f>
        <v>116877</v>
      </c>
      <c r="S17" s="8">
        <f>basedata_new_regs_EU!P22</f>
        <v>254589</v>
      </c>
      <c r="T17" s="16">
        <f>basedata_new_regs_EU!P18</f>
        <v>2563631</v>
      </c>
      <c r="U17" s="8">
        <f>basedata_new_regs_EU!P25</f>
        <v>6943</v>
      </c>
      <c r="V17" s="8">
        <f>basedata_new_regs_EU!P26</f>
        <v>88721</v>
      </c>
    </row>
    <row r="18" spans="1:21" ht="11.25">
      <c r="A18" s="13"/>
      <c r="B18" s="11"/>
      <c r="C18" s="11"/>
      <c r="D18" s="11"/>
      <c r="E18" s="11"/>
      <c r="F18" s="16"/>
      <c r="G18" s="11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T18" s="16"/>
      <c r="U18" s="16"/>
    </row>
    <row r="19" spans="1:22" ht="11.25">
      <c r="A19" s="21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6"/>
      <c r="V19" s="16"/>
    </row>
    <row r="20" spans="1:22" ht="11.25">
      <c r="A20" s="13"/>
      <c r="C20" s="85">
        <f>(C15-C5)/C5</f>
        <v>0.0909855657874847</v>
      </c>
      <c r="D20" s="22"/>
      <c r="E20" s="22"/>
      <c r="F20" s="22">
        <f aca="true" t="shared" si="1" ref="F20:T20">(F17-F5)/F5</f>
        <v>-0.012538383885315075</v>
      </c>
      <c r="G20" s="22">
        <f t="shared" si="1"/>
        <v>0.3834527735760161</v>
      </c>
      <c r="H20" s="22">
        <f t="shared" si="1"/>
        <v>-0.028924218487856545</v>
      </c>
      <c r="I20" s="22">
        <f t="shared" si="1"/>
        <v>1.3249220644267405</v>
      </c>
      <c r="J20" s="22">
        <f t="shared" si="1"/>
        <v>0.34782173107866055</v>
      </c>
      <c r="K20" s="22">
        <f t="shared" si="1"/>
        <v>-0.07104797044774439</v>
      </c>
      <c r="L20" s="22">
        <f t="shared" si="1"/>
        <v>0.8903419548580839</v>
      </c>
      <c r="M20" s="22">
        <f t="shared" si="1"/>
        <v>0.12963926916870544</v>
      </c>
      <c r="N20" s="22">
        <f t="shared" si="1"/>
        <v>-0.012617817954058313</v>
      </c>
      <c r="O20" s="22">
        <f t="shared" si="1"/>
        <v>0.016077528664397257</v>
      </c>
      <c r="P20" s="22">
        <f t="shared" si="1"/>
        <v>-0.031616184714744054</v>
      </c>
      <c r="Q20" s="22">
        <f t="shared" si="1"/>
        <v>0.0719121579336633</v>
      </c>
      <c r="R20" s="22">
        <f t="shared" si="1"/>
        <v>-0.1597325568855818</v>
      </c>
      <c r="S20" s="22">
        <f t="shared" si="1"/>
        <v>0.10719271465288922</v>
      </c>
      <c r="T20" s="22">
        <f t="shared" si="1"/>
        <v>0.2761150938756574</v>
      </c>
      <c r="U20" s="16"/>
      <c r="V20" s="16"/>
    </row>
    <row r="21" spans="1:22" ht="11.25">
      <c r="A21" s="21" t="s">
        <v>152</v>
      </c>
      <c r="F21" s="16"/>
      <c r="G21" s="11"/>
      <c r="H21" s="11"/>
      <c r="I21" s="12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3:22" ht="11.25">
      <c r="C22" s="23">
        <f>POWER((C15/C5),(1/($A15-$A5)))-1</f>
        <v>0.008746173867354656</v>
      </c>
      <c r="D22" s="23"/>
      <c r="E22" s="23"/>
      <c r="F22" s="23">
        <f aca="true" t="shared" si="2" ref="F22:T22">POWER((F17/F5),(1/($A17-$A5)))-1</f>
        <v>-0.001050918457969452</v>
      </c>
      <c r="G22" s="23">
        <f t="shared" si="2"/>
        <v>0.027417664204001158</v>
      </c>
      <c r="H22" s="23">
        <f t="shared" si="2"/>
        <v>-0.0024429086405393097</v>
      </c>
      <c r="I22" s="23">
        <f t="shared" si="2"/>
        <v>0.07283771691172891</v>
      </c>
      <c r="J22" s="23">
        <f t="shared" si="2"/>
        <v>0.025186089042558146</v>
      </c>
      <c r="K22" s="23">
        <f t="shared" si="2"/>
        <v>-0.006122694292262754</v>
      </c>
      <c r="L22" s="23">
        <f t="shared" si="2"/>
        <v>0.054496229287152254</v>
      </c>
      <c r="M22" s="23">
        <f t="shared" si="2"/>
        <v>0.010209965530162624</v>
      </c>
      <c r="N22" s="23">
        <f t="shared" si="2"/>
        <v>-0.0010576152174933684</v>
      </c>
      <c r="O22" s="23">
        <f t="shared" si="2"/>
        <v>0.0013300215272917804</v>
      </c>
      <c r="P22" s="23">
        <f t="shared" si="2"/>
        <v>-0.0026736499891549803</v>
      </c>
      <c r="Q22" s="23">
        <f t="shared" si="2"/>
        <v>0.005803786843824765</v>
      </c>
      <c r="R22" s="23">
        <f t="shared" si="2"/>
        <v>-0.014398260309647415</v>
      </c>
      <c r="S22" s="23">
        <f t="shared" si="2"/>
        <v>0.008521748952190933</v>
      </c>
      <c r="T22" s="23">
        <f t="shared" si="2"/>
        <v>0.02052618811820306</v>
      </c>
      <c r="U22" s="16"/>
      <c r="V22" s="16"/>
    </row>
    <row r="23" spans="1:22" ht="11.25">
      <c r="A23" s="13"/>
      <c r="B23" s="11"/>
      <c r="C23" s="11"/>
      <c r="D23" s="11"/>
      <c r="E23" s="11"/>
      <c r="F23" s="16"/>
      <c r="G23" s="11"/>
      <c r="H23" s="11"/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2.75">
      <c r="A24" s="13" t="s">
        <v>19</v>
      </c>
      <c r="B24" s="102" t="s">
        <v>160</v>
      </c>
      <c r="C24" s="27"/>
      <c r="D24" s="11"/>
      <c r="E24" s="11"/>
      <c r="G24" s="11"/>
      <c r="H24" s="11"/>
      <c r="I24" s="12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2.75">
      <c r="A25" s="13"/>
      <c r="B25" s="11"/>
      <c r="C25" s="27"/>
      <c r="D25" s="11"/>
      <c r="E25" s="11"/>
      <c r="G25" s="11"/>
      <c r="H25" s="11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2.75">
      <c r="A26" s="9" t="s">
        <v>149</v>
      </c>
      <c r="B26" s="11"/>
      <c r="C26" s="27"/>
      <c r="D26" s="11"/>
      <c r="E26" s="11"/>
      <c r="G26" s="11"/>
      <c r="H26" s="11"/>
      <c r="I26" s="12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8" spans="1:35" ht="11.25">
      <c r="A28" s="17"/>
      <c r="B28" s="19" t="s">
        <v>146</v>
      </c>
      <c r="C28" s="19" t="s">
        <v>0</v>
      </c>
      <c r="D28" s="19" t="s">
        <v>148</v>
      </c>
      <c r="E28" s="19" t="s">
        <v>147</v>
      </c>
      <c r="F28" s="3" t="s">
        <v>27</v>
      </c>
      <c r="G28" s="3" t="s">
        <v>1</v>
      </c>
      <c r="H28" s="3" t="s">
        <v>28</v>
      </c>
      <c r="I28" s="3" t="s">
        <v>29</v>
      </c>
      <c r="J28" s="3" t="s">
        <v>30</v>
      </c>
      <c r="K28" s="3" t="s">
        <v>31</v>
      </c>
      <c r="L28" s="3" t="s">
        <v>32</v>
      </c>
      <c r="M28" s="3" t="s">
        <v>33</v>
      </c>
      <c r="N28" s="3" t="s">
        <v>34</v>
      </c>
      <c r="O28" s="3" t="s">
        <v>3</v>
      </c>
      <c r="P28" s="3" t="s">
        <v>35</v>
      </c>
      <c r="Q28" s="3" t="s">
        <v>36</v>
      </c>
      <c r="R28" s="3" t="s">
        <v>37</v>
      </c>
      <c r="S28" s="3" t="s">
        <v>38</v>
      </c>
      <c r="T28" s="4" t="s">
        <v>4</v>
      </c>
      <c r="U28" s="3" t="s">
        <v>57</v>
      </c>
      <c r="V28" s="3" t="s">
        <v>145</v>
      </c>
      <c r="W28" s="3" t="s">
        <v>132</v>
      </c>
      <c r="X28" s="3" t="s">
        <v>133</v>
      </c>
      <c r="Y28" s="3" t="s">
        <v>134</v>
      </c>
      <c r="Z28" s="3" t="s">
        <v>135</v>
      </c>
      <c r="AA28" s="3" t="s">
        <v>136</v>
      </c>
      <c r="AB28" s="3" t="s">
        <v>137</v>
      </c>
      <c r="AC28" s="3" t="s">
        <v>138</v>
      </c>
      <c r="AD28" s="3" t="s">
        <v>139</v>
      </c>
      <c r="AE28" s="3" t="s">
        <v>140</v>
      </c>
      <c r="AF28" s="3" t="s">
        <v>141</v>
      </c>
      <c r="AG28" s="3" t="s">
        <v>142</v>
      </c>
      <c r="AH28" s="3" t="s">
        <v>143</v>
      </c>
      <c r="AI28" s="3" t="s">
        <v>144</v>
      </c>
    </row>
    <row r="29" spans="1:35" ht="11.25">
      <c r="A29" s="82">
        <v>1990</v>
      </c>
      <c r="C29" s="24">
        <f aca="true" t="shared" si="3" ref="C29:C39">SUM(F29:T29)*1000</f>
        <v>143221.59499999997</v>
      </c>
      <c r="D29" s="24"/>
      <c r="E29" s="24"/>
      <c r="F29" s="83">
        <v>3.864159</v>
      </c>
      <c r="G29" s="83">
        <v>1.59</v>
      </c>
      <c r="H29" s="83">
        <v>35.501811000000004</v>
      </c>
      <c r="I29" s="83">
        <v>1.735</v>
      </c>
      <c r="J29" s="83">
        <v>11.99564</v>
      </c>
      <c r="K29" s="83">
        <v>23.55</v>
      </c>
      <c r="L29" s="83">
        <v>0.796408</v>
      </c>
      <c r="M29" s="83">
        <v>0.18340399999999998</v>
      </c>
      <c r="N29" s="83">
        <v>27.416</v>
      </c>
      <c r="O29" s="83">
        <v>5.509173</v>
      </c>
      <c r="P29" s="83">
        <v>2.991</v>
      </c>
      <c r="Q29" s="83">
        <v>1.849</v>
      </c>
      <c r="R29" s="83">
        <v>1.939</v>
      </c>
      <c r="S29" s="83">
        <v>3.601</v>
      </c>
      <c r="T29" s="83">
        <v>20.7</v>
      </c>
      <c r="U29" s="83"/>
      <c r="V29" s="83">
        <v>1.613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</row>
    <row r="30" spans="1:35" ht="11.25">
      <c r="A30" s="82">
        <v>1991</v>
      </c>
      <c r="C30" s="24">
        <f t="shared" si="3"/>
        <v>146904</v>
      </c>
      <c r="D30" s="24"/>
      <c r="E30" s="24"/>
      <c r="F30" s="83">
        <v>3.97</v>
      </c>
      <c r="G30" s="83">
        <v>1.594</v>
      </c>
      <c r="H30" s="83">
        <v>36.772</v>
      </c>
      <c r="I30" s="83">
        <v>1.777</v>
      </c>
      <c r="J30" s="83">
        <v>12.537</v>
      </c>
      <c r="K30" s="83">
        <v>23.8</v>
      </c>
      <c r="L30" s="83">
        <v>0.82</v>
      </c>
      <c r="M30" s="83">
        <v>0.192</v>
      </c>
      <c r="N30" s="83">
        <v>28.435</v>
      </c>
      <c r="O30" s="83">
        <v>5.554</v>
      </c>
      <c r="P30" s="83">
        <v>3.1</v>
      </c>
      <c r="Q30" s="83">
        <v>2.011</v>
      </c>
      <c r="R30" s="83">
        <v>1.923</v>
      </c>
      <c r="S30" s="83">
        <v>3.619</v>
      </c>
      <c r="T30" s="83">
        <v>20.8</v>
      </c>
      <c r="U30" s="83"/>
      <c r="V30" s="83">
        <v>1.615</v>
      </c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5" ht="11.25">
      <c r="A31" s="82">
        <v>1992</v>
      </c>
      <c r="C31" s="24">
        <f t="shared" si="3"/>
        <v>150341</v>
      </c>
      <c r="D31" s="24"/>
      <c r="E31" s="24"/>
      <c r="F31" s="83">
        <v>4.021</v>
      </c>
      <c r="G31" s="83">
        <v>1.605</v>
      </c>
      <c r="H31" s="83">
        <v>37.947</v>
      </c>
      <c r="I31" s="83">
        <v>1.829</v>
      </c>
      <c r="J31" s="83">
        <v>13.102</v>
      </c>
      <c r="K31" s="83">
        <v>24</v>
      </c>
      <c r="L31" s="83">
        <v>0.858</v>
      </c>
      <c r="M31" s="83">
        <v>0.201</v>
      </c>
      <c r="N31" s="83">
        <v>29.43</v>
      </c>
      <c r="O31" s="83">
        <v>5.658</v>
      </c>
      <c r="P31" s="83">
        <v>3.245</v>
      </c>
      <c r="Q31" s="83">
        <v>2.02</v>
      </c>
      <c r="R31" s="83">
        <v>1.936</v>
      </c>
      <c r="S31" s="83">
        <v>3.589</v>
      </c>
      <c r="T31" s="83">
        <v>20.9</v>
      </c>
      <c r="U31" s="83"/>
      <c r="V31" s="83">
        <v>1.619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5" ht="11.25">
      <c r="A32" s="82">
        <v>1993</v>
      </c>
      <c r="C32" s="24">
        <f t="shared" si="3"/>
        <v>153240.69400000002</v>
      </c>
      <c r="D32" s="24"/>
      <c r="E32" s="24"/>
      <c r="F32" s="83">
        <v>4.11</v>
      </c>
      <c r="G32" s="83">
        <v>1.618</v>
      </c>
      <c r="H32" s="83">
        <v>38.892</v>
      </c>
      <c r="I32" s="83">
        <v>1.958</v>
      </c>
      <c r="J32" s="83">
        <v>13.440694</v>
      </c>
      <c r="K32" s="83">
        <v>24.4</v>
      </c>
      <c r="L32" s="83">
        <v>0.891</v>
      </c>
      <c r="M32" s="83">
        <v>0.208</v>
      </c>
      <c r="N32" s="83">
        <v>29.652</v>
      </c>
      <c r="O32" s="83">
        <v>5.755</v>
      </c>
      <c r="P32" s="83">
        <v>3.367</v>
      </c>
      <c r="Q32" s="83">
        <v>2.21</v>
      </c>
      <c r="R32" s="83">
        <v>1.873</v>
      </c>
      <c r="S32" s="83">
        <v>3.566</v>
      </c>
      <c r="T32" s="83">
        <v>21.3</v>
      </c>
      <c r="U32" s="83"/>
      <c r="V32" s="83">
        <v>1.633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 ht="11.25">
      <c r="A33" s="82">
        <v>1994</v>
      </c>
      <c r="C33" s="24">
        <f t="shared" si="3"/>
        <v>156357.7794</v>
      </c>
      <c r="D33" s="24"/>
      <c r="E33" s="24"/>
      <c r="F33" s="83">
        <v>4.173</v>
      </c>
      <c r="G33" s="83">
        <v>1.625</v>
      </c>
      <c r="H33" s="83">
        <v>39.765</v>
      </c>
      <c r="I33" s="83">
        <v>2.074</v>
      </c>
      <c r="J33" s="83">
        <v>13.7337794</v>
      </c>
      <c r="K33" s="83">
        <v>24.9</v>
      </c>
      <c r="L33" s="83">
        <v>0.939</v>
      </c>
      <c r="M33" s="83">
        <v>0.218</v>
      </c>
      <c r="N33" s="83">
        <v>30</v>
      </c>
      <c r="O33" s="83">
        <v>5.884</v>
      </c>
      <c r="P33" s="83">
        <v>3.48</v>
      </c>
      <c r="Q33" s="83">
        <v>2.4</v>
      </c>
      <c r="R33" s="83">
        <v>1.872</v>
      </c>
      <c r="S33" s="83">
        <v>3.594</v>
      </c>
      <c r="T33" s="83">
        <v>21.7</v>
      </c>
      <c r="U33" s="83"/>
      <c r="V33" s="83">
        <v>1.654</v>
      </c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ht="11.25">
      <c r="A34" s="82">
        <v>1995</v>
      </c>
      <c r="C34" s="24">
        <f t="shared" si="3"/>
        <v>158566.259</v>
      </c>
      <c r="D34" s="24"/>
      <c r="E34" s="24"/>
      <c r="F34" s="83">
        <v>4.273</v>
      </c>
      <c r="G34" s="83">
        <v>1.67</v>
      </c>
      <c r="H34" s="83">
        <v>40.404</v>
      </c>
      <c r="I34" s="83">
        <v>2.205</v>
      </c>
      <c r="J34" s="83">
        <v>14.212259</v>
      </c>
      <c r="K34" s="83">
        <v>25.1</v>
      </c>
      <c r="L34" s="83">
        <v>0.955</v>
      </c>
      <c r="M34" s="83">
        <v>0.229</v>
      </c>
      <c r="N34" s="83">
        <v>30.3</v>
      </c>
      <c r="O34" s="83">
        <v>5.633</v>
      </c>
      <c r="P34" s="83">
        <v>3.594</v>
      </c>
      <c r="Q34" s="83">
        <v>2.56</v>
      </c>
      <c r="R34" s="83">
        <v>1.9</v>
      </c>
      <c r="S34" s="83">
        <v>3.631</v>
      </c>
      <c r="T34" s="83">
        <v>21.9</v>
      </c>
      <c r="U34" s="83">
        <v>0.119</v>
      </c>
      <c r="V34" s="83">
        <v>1.685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 ht="11.25">
      <c r="A35" s="82">
        <v>1996</v>
      </c>
      <c r="B35" s="24">
        <f>SUM(F35:AI35)*1000</f>
        <v>185166.362</v>
      </c>
      <c r="C35" s="24">
        <f t="shared" si="3"/>
        <v>161923.809</v>
      </c>
      <c r="D35" s="24">
        <f>SUM(X35:AE35,AG35:AH35)*1000</f>
        <v>14083.505000000001</v>
      </c>
      <c r="E35" s="24">
        <f>SUM(W35,AF35,AI35)*1000</f>
        <v>7373.047999999999</v>
      </c>
      <c r="F35" s="83">
        <v>4.339</v>
      </c>
      <c r="G35" s="83">
        <v>1.739</v>
      </c>
      <c r="H35" s="83">
        <v>40.988</v>
      </c>
      <c r="I35" s="83">
        <v>2.339</v>
      </c>
      <c r="J35" s="83">
        <v>14.753809</v>
      </c>
      <c r="K35" s="83">
        <v>25.5</v>
      </c>
      <c r="L35" s="83">
        <v>0.987</v>
      </c>
      <c r="M35" s="83">
        <v>0.232</v>
      </c>
      <c r="N35" s="83">
        <v>30.467</v>
      </c>
      <c r="O35" s="83">
        <v>5.74</v>
      </c>
      <c r="P35" s="83">
        <v>3.691</v>
      </c>
      <c r="Q35" s="83">
        <v>2.75</v>
      </c>
      <c r="R35" s="83">
        <v>1.943</v>
      </c>
      <c r="S35" s="83">
        <v>3.655</v>
      </c>
      <c r="T35" s="83">
        <v>22.8</v>
      </c>
      <c r="U35" s="83">
        <v>0.125</v>
      </c>
      <c r="V35" s="83">
        <v>1.661</v>
      </c>
      <c r="W35" s="83">
        <v>1.707023</v>
      </c>
      <c r="X35" s="83">
        <v>0.226832</v>
      </c>
      <c r="Y35" s="83"/>
      <c r="Z35" s="83">
        <v>0.406598</v>
      </c>
      <c r="AA35" s="83">
        <v>2.26518</v>
      </c>
      <c r="AB35" s="83">
        <v>0.785088</v>
      </c>
      <c r="AC35" s="83">
        <v>0.379895</v>
      </c>
      <c r="AD35" s="83">
        <v>0.166182</v>
      </c>
      <c r="AE35" s="83">
        <v>8.054448</v>
      </c>
      <c r="AF35" s="83">
        <v>2.391869</v>
      </c>
      <c r="AG35" s="83">
        <v>1.058425</v>
      </c>
      <c r="AH35" s="83">
        <v>0.740857</v>
      </c>
      <c r="AI35" s="83">
        <v>3.274156</v>
      </c>
    </row>
    <row r="36" spans="1:35" ht="11.25">
      <c r="A36" s="82">
        <v>1997</v>
      </c>
      <c r="B36" s="24">
        <f>SUM(F36:AI36)*1000</f>
        <v>190005.02700000003</v>
      </c>
      <c r="C36" s="24">
        <f t="shared" si="3"/>
        <v>165302.96600000001</v>
      </c>
      <c r="D36" s="24">
        <f>SUM(X36:AE36,AG36:AH36)*1000</f>
        <v>14905.949999999999</v>
      </c>
      <c r="E36" s="24">
        <f>SUM(W36,AF36,AI36)*1000</f>
        <v>7906.111</v>
      </c>
      <c r="F36" s="83">
        <v>4.415</v>
      </c>
      <c r="G36" s="83">
        <v>1.783</v>
      </c>
      <c r="H36" s="83">
        <v>41.372</v>
      </c>
      <c r="I36" s="83">
        <v>2.5</v>
      </c>
      <c r="J36" s="83">
        <v>15.297366</v>
      </c>
      <c r="K36" s="83">
        <v>26.09</v>
      </c>
      <c r="L36" s="83">
        <v>1.1344</v>
      </c>
      <c r="M36" s="83">
        <v>0.2368</v>
      </c>
      <c r="N36" s="83">
        <v>30.741</v>
      </c>
      <c r="O36" s="83">
        <v>5.9</v>
      </c>
      <c r="P36" s="83">
        <v>3.7825</v>
      </c>
      <c r="Q36" s="83">
        <v>2.9</v>
      </c>
      <c r="R36" s="83">
        <v>1.9481</v>
      </c>
      <c r="S36" s="83">
        <v>3.7028</v>
      </c>
      <c r="T36" s="83">
        <v>23.5</v>
      </c>
      <c r="U36" s="83">
        <v>0.132</v>
      </c>
      <c r="V36" s="83">
        <v>1.758</v>
      </c>
      <c r="W36" s="83">
        <v>1.730506</v>
      </c>
      <c r="X36" s="83">
        <v>0.234976</v>
      </c>
      <c r="Y36" s="83"/>
      <c r="Z36" s="83">
        <v>0.427678</v>
      </c>
      <c r="AA36" s="83">
        <v>2.297964</v>
      </c>
      <c r="AB36" s="83">
        <v>0.882101</v>
      </c>
      <c r="AC36" s="83">
        <v>0.431816</v>
      </c>
      <c r="AD36" s="83">
        <v>0.183774</v>
      </c>
      <c r="AE36" s="83">
        <v>8.533449</v>
      </c>
      <c r="AF36" s="83">
        <v>2.6055</v>
      </c>
      <c r="AG36" s="83">
        <v>1.135914</v>
      </c>
      <c r="AH36" s="83">
        <v>0.778278</v>
      </c>
      <c r="AI36" s="83">
        <v>3.570105</v>
      </c>
    </row>
    <row r="37" spans="1:35" ht="11.25">
      <c r="A37" s="82">
        <v>1998</v>
      </c>
      <c r="B37" s="24">
        <f>SUM(F37:AI37)*1000</f>
        <v>195044.35299999997</v>
      </c>
      <c r="C37" s="24">
        <f t="shared" si="3"/>
        <v>169191.506</v>
      </c>
      <c r="D37" s="24">
        <f>SUM(X37:AE37,AG37:AH37)*1000</f>
        <v>15456.954999999998</v>
      </c>
      <c r="E37" s="24">
        <f>SUM(W37,AF37,AI37)*1000</f>
        <v>8469.892</v>
      </c>
      <c r="F37" s="83">
        <v>4.492</v>
      </c>
      <c r="G37" s="83">
        <v>1.817</v>
      </c>
      <c r="H37" s="83">
        <v>41.674</v>
      </c>
      <c r="I37" s="83">
        <v>2.676</v>
      </c>
      <c r="J37" s="83">
        <v>16.05</v>
      </c>
      <c r="K37" s="83">
        <v>26.81</v>
      </c>
      <c r="L37" s="83">
        <v>1.149</v>
      </c>
      <c r="M37" s="83">
        <v>0.253406</v>
      </c>
      <c r="N37" s="83">
        <v>31.57</v>
      </c>
      <c r="O37" s="83">
        <v>6</v>
      </c>
      <c r="P37" s="83">
        <v>3.887</v>
      </c>
      <c r="Q37" s="83">
        <v>3.1</v>
      </c>
      <c r="R37" s="83">
        <v>2.0211</v>
      </c>
      <c r="S37" s="83">
        <v>3.792</v>
      </c>
      <c r="T37" s="83">
        <v>23.9</v>
      </c>
      <c r="U37" s="83">
        <v>0.14</v>
      </c>
      <c r="V37" s="83">
        <v>1.786</v>
      </c>
      <c r="W37" s="83">
        <v>1.80935</v>
      </c>
      <c r="X37" s="83">
        <v>0.249225</v>
      </c>
      <c r="Y37" s="83"/>
      <c r="Z37" s="83">
        <v>0.450954</v>
      </c>
      <c r="AA37" s="83">
        <v>2.218124</v>
      </c>
      <c r="AB37" s="83">
        <v>0.98091</v>
      </c>
      <c r="AC37" s="83">
        <v>0.48267</v>
      </c>
      <c r="AD37" s="83">
        <v>0.174786</v>
      </c>
      <c r="AE37" s="83">
        <v>8.890763</v>
      </c>
      <c r="AF37" s="83">
        <v>2.822254</v>
      </c>
      <c r="AG37" s="83">
        <v>1.196109</v>
      </c>
      <c r="AH37" s="83">
        <v>0.813414</v>
      </c>
      <c r="AI37" s="83">
        <v>3.838288</v>
      </c>
    </row>
    <row r="38" spans="1:35" ht="11.25">
      <c r="A38" s="82">
        <v>1999</v>
      </c>
      <c r="B38" s="24">
        <f>SUM(F38:AI38)*1000</f>
        <v>200859.88400000008</v>
      </c>
      <c r="C38" s="24">
        <f t="shared" si="3"/>
        <v>173799.26300000004</v>
      </c>
      <c r="D38" s="24">
        <f>SUM(X38:AE38,AG38:AH38)*1000</f>
        <v>16135.889</v>
      </c>
      <c r="E38" s="24">
        <f>SUM(W38,AF38,AI38)*1000</f>
        <v>8960.732</v>
      </c>
      <c r="F38" s="83">
        <v>4.584</v>
      </c>
      <c r="G38" s="83">
        <v>1.843</v>
      </c>
      <c r="H38" s="83">
        <v>42.32</v>
      </c>
      <c r="I38" s="83">
        <v>2.928</v>
      </c>
      <c r="J38" s="83">
        <v>16.85</v>
      </c>
      <c r="K38" s="83">
        <v>27.48</v>
      </c>
      <c r="L38" s="83">
        <v>1.27</v>
      </c>
      <c r="M38" s="83">
        <v>0.263683</v>
      </c>
      <c r="N38" s="83">
        <v>32.04</v>
      </c>
      <c r="O38" s="83">
        <v>6.34</v>
      </c>
      <c r="P38" s="83">
        <v>4.009</v>
      </c>
      <c r="Q38" s="83">
        <v>3.3</v>
      </c>
      <c r="R38" s="83">
        <v>2.08258</v>
      </c>
      <c r="S38" s="83">
        <v>3.889</v>
      </c>
      <c r="T38" s="83">
        <v>24.6</v>
      </c>
      <c r="U38" s="83">
        <v>0.151</v>
      </c>
      <c r="V38" s="83">
        <v>1.813</v>
      </c>
      <c r="W38" s="83">
        <v>1.908392</v>
      </c>
      <c r="X38" s="83">
        <v>0.256989</v>
      </c>
      <c r="Y38" s="83"/>
      <c r="Z38" s="83">
        <v>0.4587</v>
      </c>
      <c r="AA38" s="83">
        <v>2.255526</v>
      </c>
      <c r="AB38" s="83">
        <v>1.089334</v>
      </c>
      <c r="AC38" s="83">
        <v>0.525572</v>
      </c>
      <c r="AD38" s="83">
        <v>0.182252</v>
      </c>
      <c r="AE38" s="83">
        <v>9.282816</v>
      </c>
      <c r="AF38" s="83">
        <v>2.980014</v>
      </c>
      <c r="AG38" s="83">
        <v>1.236396</v>
      </c>
      <c r="AH38" s="83">
        <v>0.848304</v>
      </c>
      <c r="AI38" s="83">
        <v>4.072326</v>
      </c>
    </row>
    <row r="39" spans="1:35" ht="11.25">
      <c r="A39" s="82">
        <v>2000</v>
      </c>
      <c r="B39" s="24">
        <f>SUM(F39:AI39)*1000</f>
        <v>206077.048</v>
      </c>
      <c r="C39" s="24">
        <f t="shared" si="3"/>
        <v>177374.086</v>
      </c>
      <c r="D39" s="24">
        <f>SUM(X39:AE39,AG39:AH39)*1000</f>
        <v>17148.252000000004</v>
      </c>
      <c r="E39" s="24">
        <f>SUM(W39,AF39,AI39)*1000</f>
        <v>9543.710000000001</v>
      </c>
      <c r="F39" s="83">
        <v>4.678</v>
      </c>
      <c r="G39" s="83">
        <v>1.854</v>
      </c>
      <c r="H39" s="83">
        <v>42.839</v>
      </c>
      <c r="I39" s="83">
        <v>3.195</v>
      </c>
      <c r="J39" s="83">
        <v>17.449</v>
      </c>
      <c r="K39" s="83">
        <v>28.06</v>
      </c>
      <c r="L39" s="83">
        <v>1.3</v>
      </c>
      <c r="M39" s="83">
        <v>0.273086</v>
      </c>
      <c r="N39" s="83">
        <v>32.45</v>
      </c>
      <c r="O39" s="83">
        <v>6.54</v>
      </c>
      <c r="P39" s="83">
        <v>4.097</v>
      </c>
      <c r="Q39" s="83">
        <v>3.5</v>
      </c>
      <c r="R39" s="83">
        <v>2.14</v>
      </c>
      <c r="S39" s="83">
        <v>3.999</v>
      </c>
      <c r="T39" s="83">
        <v>25</v>
      </c>
      <c r="U39" s="83">
        <v>0.159</v>
      </c>
      <c r="V39" s="83">
        <v>1.852</v>
      </c>
      <c r="W39" s="83">
        <v>1.992748</v>
      </c>
      <c r="X39" s="83">
        <v>0.267589</v>
      </c>
      <c r="Y39" s="83"/>
      <c r="Z39" s="83">
        <v>0.463883</v>
      </c>
      <c r="AA39" s="83">
        <v>2.364706</v>
      </c>
      <c r="AB39" s="83">
        <v>1.172394</v>
      </c>
      <c r="AC39" s="83">
        <v>0.556771</v>
      </c>
      <c r="AD39" s="83">
        <v>0.189123</v>
      </c>
      <c r="AE39" s="83">
        <v>9.99126</v>
      </c>
      <c r="AF39" s="83">
        <v>3.128782</v>
      </c>
      <c r="AG39" s="83">
        <v>1.274244</v>
      </c>
      <c r="AH39" s="83">
        <v>0.868282</v>
      </c>
      <c r="AI39" s="83">
        <v>4.42218</v>
      </c>
    </row>
    <row r="40" spans="1:35" ht="11.25">
      <c r="A40" s="82"/>
      <c r="B40" s="24"/>
      <c r="C40" s="24"/>
      <c r="D40" s="24"/>
      <c r="E40" s="24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 ht="11.25">
      <c r="A41" s="9" t="s">
        <v>150</v>
      </c>
      <c r="B41" s="24"/>
      <c r="C41" s="24"/>
      <c r="D41" s="24"/>
      <c r="E41" s="2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2:5" ht="11.25">
      <c r="B42" s="24"/>
      <c r="C42" s="24"/>
      <c r="D42" s="24"/>
      <c r="E42" s="24"/>
    </row>
    <row r="43" spans="1:35" ht="11.25">
      <c r="A43" s="17"/>
      <c r="B43" s="19" t="s">
        <v>146</v>
      </c>
      <c r="C43" s="19" t="s">
        <v>0</v>
      </c>
      <c r="D43" s="19" t="s">
        <v>148</v>
      </c>
      <c r="E43" s="19" t="s">
        <v>147</v>
      </c>
      <c r="F43" s="3" t="s">
        <v>27</v>
      </c>
      <c r="G43" s="3" t="s">
        <v>1</v>
      </c>
      <c r="H43" s="3" t="s">
        <v>28</v>
      </c>
      <c r="I43" s="3" t="s">
        <v>29</v>
      </c>
      <c r="J43" s="3" t="s">
        <v>30</v>
      </c>
      <c r="K43" s="3" t="s">
        <v>31</v>
      </c>
      <c r="L43" s="3" t="s">
        <v>32</v>
      </c>
      <c r="M43" s="3" t="s">
        <v>33</v>
      </c>
      <c r="N43" s="3" t="s">
        <v>34</v>
      </c>
      <c r="O43" s="3" t="s">
        <v>3</v>
      </c>
      <c r="P43" s="3" t="s">
        <v>35</v>
      </c>
      <c r="Q43" s="3" t="s">
        <v>36</v>
      </c>
      <c r="R43" s="3" t="s">
        <v>37</v>
      </c>
      <c r="S43" s="3" t="s">
        <v>38</v>
      </c>
      <c r="T43" s="4" t="s">
        <v>4</v>
      </c>
      <c r="U43" s="3" t="s">
        <v>57</v>
      </c>
      <c r="V43" s="3" t="s">
        <v>145</v>
      </c>
      <c r="W43" s="3" t="s">
        <v>132</v>
      </c>
      <c r="X43" s="3" t="s">
        <v>133</v>
      </c>
      <c r="Y43" s="3" t="s">
        <v>134</v>
      </c>
      <c r="Z43" s="3" t="s">
        <v>135</v>
      </c>
      <c r="AA43" s="3" t="s">
        <v>136</v>
      </c>
      <c r="AB43" s="3" t="s">
        <v>137</v>
      </c>
      <c r="AC43" s="3" t="s">
        <v>138</v>
      </c>
      <c r="AD43" s="3" t="s">
        <v>139</v>
      </c>
      <c r="AE43" s="3" t="s">
        <v>140</v>
      </c>
      <c r="AF43" s="3" t="s">
        <v>141</v>
      </c>
      <c r="AG43" s="3" t="s">
        <v>142</v>
      </c>
      <c r="AH43" s="3" t="s">
        <v>143</v>
      </c>
      <c r="AI43" s="3" t="s">
        <v>144</v>
      </c>
    </row>
    <row r="44" spans="1:22" ht="11.25">
      <c r="A44" s="82">
        <v>1990</v>
      </c>
      <c r="C44" s="84">
        <f aca="true" t="shared" si="4" ref="C44:C54">C5/C29</f>
        <v>0.09164070543970693</v>
      </c>
      <c r="F44" s="84">
        <f>F5/F29/10^6</f>
        <v>0.1225379183413519</v>
      </c>
      <c r="G44" s="84">
        <f aca="true" t="shared" si="5" ref="G44:V44">G5/G29/10^6</f>
        <v>0.05072578616352201</v>
      </c>
      <c r="H44" s="84">
        <f t="shared" si="5"/>
        <v>0.09435541189715645</v>
      </c>
      <c r="I44" s="84">
        <f t="shared" si="5"/>
        <v>0.06655907780979826</v>
      </c>
      <c r="J44" s="84">
        <f t="shared" si="5"/>
        <v>0.08237743046640279</v>
      </c>
      <c r="K44" s="84">
        <f t="shared" si="5"/>
        <v>0.09805222929936305</v>
      </c>
      <c r="L44" s="84">
        <f t="shared" si="5"/>
        <v>0.10369559321352874</v>
      </c>
      <c r="M44" s="84">
        <f t="shared" si="5"/>
        <v>0.20949379511897234</v>
      </c>
      <c r="N44" s="84">
        <f t="shared" si="5"/>
        <v>0.08414994893492851</v>
      </c>
      <c r="O44" s="84">
        <f t="shared" si="5"/>
        <v>0.09123456460706535</v>
      </c>
      <c r="P44" s="84">
        <f t="shared" si="5"/>
        <v>0.09649548645937812</v>
      </c>
      <c r="Q44" s="84">
        <f t="shared" si="5"/>
        <v>0.11407463493780422</v>
      </c>
      <c r="R44" s="84">
        <f t="shared" si="5"/>
        <v>0.0717354306343476</v>
      </c>
      <c r="S44" s="84">
        <f t="shared" si="5"/>
        <v>0.0638547625659539</v>
      </c>
      <c r="T44" s="84">
        <f t="shared" si="5"/>
        <v>0.09704995169082126</v>
      </c>
      <c r="V44" s="84">
        <f t="shared" si="5"/>
        <v>0.03837631742095474</v>
      </c>
    </row>
    <row r="45" spans="1:22" ht="11.25">
      <c r="A45" s="82">
        <v>1991</v>
      </c>
      <c r="C45" s="84">
        <f t="shared" si="4"/>
        <v>0.08882074007515112</v>
      </c>
      <c r="F45" s="84">
        <f aca="true" t="shared" si="6" ref="F45:U54">F6/F30/10^6</f>
        <v>0.116404282115869</v>
      </c>
      <c r="G45" s="84">
        <f t="shared" si="6"/>
        <v>0.0525</v>
      </c>
      <c r="H45" s="84">
        <f t="shared" si="6"/>
        <v>0.11309349505058197</v>
      </c>
      <c r="I45" s="84">
        <f t="shared" si="6"/>
        <v>0.09439335959482274</v>
      </c>
      <c r="J45" s="84">
        <f t="shared" si="6"/>
        <v>0.07074922230198612</v>
      </c>
      <c r="K45" s="84">
        <f t="shared" si="6"/>
        <v>0.08534764705882353</v>
      </c>
      <c r="L45" s="84">
        <f t="shared" si="6"/>
        <v>0.08346341463414635</v>
      </c>
      <c r="M45" s="84">
        <f t="shared" si="6"/>
        <v>0.224296875</v>
      </c>
      <c r="N45" s="84">
        <f t="shared" si="6"/>
        <v>0.07912748373483383</v>
      </c>
      <c r="O45" s="84">
        <f t="shared" si="6"/>
        <v>0.08836064097947426</v>
      </c>
      <c r="P45" s="84">
        <f t="shared" si="6"/>
        <v>0.09797516129032258</v>
      </c>
      <c r="Q45" s="84">
        <f t="shared" si="6"/>
        <v>0.11365191447041273</v>
      </c>
      <c r="R45" s="84">
        <f t="shared" si="6"/>
        <v>0.04809308372334894</v>
      </c>
      <c r="S45" s="84">
        <f t="shared" si="6"/>
        <v>0.052033158331030664</v>
      </c>
      <c r="T45" s="84">
        <f t="shared" si="6"/>
        <v>0.07655413461538461</v>
      </c>
      <c r="V45" s="84">
        <f>V6/V30/10^6</f>
        <v>0.03359380804953561</v>
      </c>
    </row>
    <row r="46" spans="1:22" ht="11.25">
      <c r="A46" s="82">
        <v>1992</v>
      </c>
      <c r="C46" s="84">
        <f t="shared" si="4"/>
        <v>0.0874649962418768</v>
      </c>
      <c r="F46" s="84">
        <f t="shared" si="6"/>
        <v>0.11593981596617757</v>
      </c>
      <c r="G46" s="84">
        <f t="shared" si="6"/>
        <v>0.05213644859813084</v>
      </c>
      <c r="H46" s="84">
        <f t="shared" si="6"/>
        <v>0.10355385142435501</v>
      </c>
      <c r="I46" s="84">
        <f t="shared" si="6"/>
        <v>0.10885401858939311</v>
      </c>
      <c r="J46" s="84">
        <f t="shared" si="6"/>
        <v>0.07495374751946267</v>
      </c>
      <c r="K46" s="84">
        <f t="shared" si="6"/>
        <v>0.0877375</v>
      </c>
      <c r="L46" s="84">
        <f t="shared" si="6"/>
        <v>0.07973776223776223</v>
      </c>
      <c r="M46" s="84">
        <f t="shared" si="6"/>
        <v>0.18531343283582088</v>
      </c>
      <c r="N46" s="84">
        <f t="shared" si="6"/>
        <v>0.08060981991165478</v>
      </c>
      <c r="O46" s="84">
        <f t="shared" si="6"/>
        <v>0.08695121951219512</v>
      </c>
      <c r="P46" s="84">
        <f t="shared" si="6"/>
        <v>0.09862372881355931</v>
      </c>
      <c r="Q46" s="84">
        <f t="shared" si="6"/>
        <v>0.13711485148514851</v>
      </c>
      <c r="R46" s="84">
        <f t="shared" si="6"/>
        <v>0.035406508264462816</v>
      </c>
      <c r="S46" s="84">
        <f t="shared" si="6"/>
        <v>0.04295709111173029</v>
      </c>
      <c r="T46" s="84">
        <f t="shared" si="6"/>
        <v>0.07624880382775119</v>
      </c>
      <c r="V46" s="84">
        <f>V7/V31/10^6</f>
        <v>0.03666707844348363</v>
      </c>
    </row>
    <row r="47" spans="1:22" ht="11.25">
      <c r="A47" s="82">
        <v>1993</v>
      </c>
      <c r="C47" s="84">
        <f t="shared" si="4"/>
        <v>0.07134024725834247</v>
      </c>
      <c r="F47" s="84">
        <f t="shared" si="6"/>
        <v>0.09134038929440388</v>
      </c>
      <c r="G47" s="84">
        <f t="shared" si="6"/>
        <v>0.050687886279357226</v>
      </c>
      <c r="H47" s="84">
        <f t="shared" si="6"/>
        <v>0.08213010387740409</v>
      </c>
      <c r="I47" s="84">
        <f t="shared" si="6"/>
        <v>0.07547957099080695</v>
      </c>
      <c r="J47" s="84">
        <f t="shared" si="6"/>
        <v>0.05534691884213717</v>
      </c>
      <c r="K47" s="84">
        <f t="shared" si="6"/>
        <v>0.07054188524590164</v>
      </c>
      <c r="L47" s="84">
        <f t="shared" si="6"/>
        <v>0.072010101010101</v>
      </c>
      <c r="M47" s="84">
        <f t="shared" si="6"/>
        <v>0.14266346153846154</v>
      </c>
      <c r="N47" s="84">
        <f t="shared" si="6"/>
        <v>0.05717752596789424</v>
      </c>
      <c r="O47" s="84">
        <f t="shared" si="6"/>
        <v>0.06809800173761946</v>
      </c>
      <c r="P47" s="84">
        <f t="shared" si="6"/>
        <v>0.0846917136917137</v>
      </c>
      <c r="Q47" s="84">
        <f t="shared" si="6"/>
        <v>0.10980588235294117</v>
      </c>
      <c r="R47" s="84">
        <f t="shared" si="6"/>
        <v>0.029810998398291513</v>
      </c>
      <c r="S47" s="84">
        <f t="shared" si="6"/>
        <v>0.0348945597307908</v>
      </c>
      <c r="T47" s="84">
        <f t="shared" si="6"/>
        <v>0.08349417840375586</v>
      </c>
      <c r="V47" s="84">
        <f>V8/V32/10^6</f>
        <v>0.03724556031843233</v>
      </c>
    </row>
    <row r="48" spans="1:22" ht="11.25">
      <c r="A48" s="82">
        <v>1994</v>
      </c>
      <c r="C48" s="84">
        <f t="shared" si="4"/>
        <v>0.07409122235206161</v>
      </c>
      <c r="F48" s="84">
        <f t="shared" si="6"/>
        <v>0.09282242990654205</v>
      </c>
      <c r="G48" s="84">
        <f t="shared" si="6"/>
        <v>0.08595692307692308</v>
      </c>
      <c r="H48" s="84">
        <f t="shared" si="6"/>
        <v>0.08070474034955363</v>
      </c>
      <c r="I48" s="84">
        <f t="shared" si="6"/>
        <v>0.05281774349083896</v>
      </c>
      <c r="J48" s="84">
        <f t="shared" si="6"/>
        <v>0.06623682917172821</v>
      </c>
      <c r="K48" s="84">
        <f t="shared" si="6"/>
        <v>0.07923369477911647</v>
      </c>
      <c r="L48" s="84">
        <f t="shared" si="6"/>
        <v>0.08562513312034079</v>
      </c>
      <c r="M48" s="84">
        <f t="shared" si="6"/>
        <v>0.13340366972477063</v>
      </c>
      <c r="N48" s="84">
        <f t="shared" si="6"/>
        <v>0.055725533333333334</v>
      </c>
      <c r="O48" s="84">
        <f t="shared" si="6"/>
        <v>0.07376002719238613</v>
      </c>
      <c r="P48" s="84">
        <f t="shared" si="6"/>
        <v>0.07863879310344828</v>
      </c>
      <c r="Q48" s="84">
        <f t="shared" si="6"/>
        <v>0.09704833333333335</v>
      </c>
      <c r="R48" s="84">
        <f t="shared" si="6"/>
        <v>0.035897970085470084</v>
      </c>
      <c r="S48" s="84">
        <f t="shared" si="6"/>
        <v>0.04351001669449082</v>
      </c>
      <c r="T48" s="84">
        <f t="shared" si="6"/>
        <v>0.08806142857142858</v>
      </c>
      <c r="V48" s="84">
        <f>V9/V33/10^6</f>
        <v>0.0514310761789601</v>
      </c>
    </row>
    <row r="49" spans="1:22" ht="11.25">
      <c r="A49" s="82">
        <v>1995</v>
      </c>
      <c r="C49" s="84">
        <f t="shared" si="4"/>
        <v>0.07359298298132896</v>
      </c>
      <c r="F49" s="84">
        <f t="shared" si="6"/>
        <v>0.08398502223262345</v>
      </c>
      <c r="G49" s="84">
        <f t="shared" si="6"/>
        <v>0.08130119760479042</v>
      </c>
      <c r="H49" s="84">
        <f t="shared" si="6"/>
        <v>0.08202299277299277</v>
      </c>
      <c r="I49" s="84">
        <f t="shared" si="6"/>
        <v>0.05669977324263038</v>
      </c>
      <c r="J49" s="84">
        <f t="shared" si="6"/>
        <v>0.05870769734776154</v>
      </c>
      <c r="K49" s="84">
        <f t="shared" si="6"/>
        <v>0.07691250996015936</v>
      </c>
      <c r="L49" s="84">
        <f t="shared" si="6"/>
        <v>0.09105654450261781</v>
      </c>
      <c r="M49" s="84">
        <f t="shared" si="6"/>
        <v>0.12239737991266375</v>
      </c>
      <c r="N49" s="84">
        <f t="shared" si="6"/>
        <v>0.05715336633663366</v>
      </c>
      <c r="O49" s="84">
        <f t="shared" si="6"/>
        <v>0.07952103674773656</v>
      </c>
      <c r="P49" s="84">
        <f t="shared" si="6"/>
        <v>0.07779910962715637</v>
      </c>
      <c r="Q49" s="84">
        <f t="shared" si="6"/>
        <v>0.078699609375</v>
      </c>
      <c r="R49" s="84">
        <f t="shared" si="6"/>
        <v>0.04204736842105263</v>
      </c>
      <c r="S49" s="84">
        <f t="shared" si="6"/>
        <v>0.04675185899201322</v>
      </c>
      <c r="T49" s="84">
        <f t="shared" si="6"/>
        <v>0.08882949771689498</v>
      </c>
      <c r="U49" s="84">
        <f t="shared" si="6"/>
        <v>0.054268907563025215</v>
      </c>
      <c r="V49" s="84">
        <f>V10/V34/10^6</f>
        <v>0.05371038575667656</v>
      </c>
    </row>
    <row r="50" spans="1:35" ht="11.25">
      <c r="A50" s="82">
        <v>1996</v>
      </c>
      <c r="B50" s="84">
        <f>B11/B35</f>
        <v>0.07645506369023981</v>
      </c>
      <c r="C50" s="84">
        <f t="shared" si="4"/>
        <v>0.07657286520477047</v>
      </c>
      <c r="D50" s="84">
        <f aca="true" t="shared" si="7" ref="D50:E54">D11/D35</f>
        <v>0.08107356797899386</v>
      </c>
      <c r="E50" s="84">
        <f t="shared" si="7"/>
        <v>0.06552242708849855</v>
      </c>
      <c r="F50" s="84">
        <f t="shared" si="6"/>
        <v>0.09157847430283475</v>
      </c>
      <c r="G50" s="84">
        <f t="shared" si="6"/>
        <v>0.08190339275445659</v>
      </c>
      <c r="H50" s="84">
        <f t="shared" si="6"/>
        <v>0.08530106372596857</v>
      </c>
      <c r="I50" s="84">
        <f t="shared" si="6"/>
        <v>0.05977811030354853</v>
      </c>
      <c r="J50" s="84">
        <f t="shared" si="6"/>
        <v>0.061741886451153055</v>
      </c>
      <c r="K50" s="84">
        <f t="shared" si="6"/>
        <v>0.08361141176470589</v>
      </c>
      <c r="L50" s="84">
        <f t="shared" si="6"/>
        <v>0.11671631205673759</v>
      </c>
      <c r="M50" s="84">
        <f t="shared" si="6"/>
        <v>0.1292241379310345</v>
      </c>
      <c r="N50" s="84">
        <f t="shared" si="6"/>
        <v>0.05685489217842256</v>
      </c>
      <c r="O50" s="84">
        <f t="shared" si="6"/>
        <v>0.08222804878048781</v>
      </c>
      <c r="P50" s="84">
        <f t="shared" si="6"/>
        <v>0.08335004063939312</v>
      </c>
      <c r="Q50" s="84">
        <f t="shared" si="6"/>
        <v>0.07924</v>
      </c>
      <c r="R50" s="84">
        <f t="shared" si="6"/>
        <v>0.0493206381883685</v>
      </c>
      <c r="S50" s="84">
        <f t="shared" si="6"/>
        <v>0.05029274965800273</v>
      </c>
      <c r="T50" s="84">
        <f t="shared" si="6"/>
        <v>0.08883552631578946</v>
      </c>
      <c r="U50" s="84">
        <f>U11/U35/10^6</f>
        <v>0.064336</v>
      </c>
      <c r="V50" s="84">
        <f>V11/V35/10^6</f>
        <v>0.07525225767609872</v>
      </c>
      <c r="W50" s="84">
        <f>W11/W35/10^6</f>
        <v>0.04071415557962605</v>
      </c>
      <c r="X50" s="84">
        <f aca="true" t="shared" si="8" ref="X50:AI50">X11/X35/10^6</f>
        <v>0.08993440079001198</v>
      </c>
      <c r="Y50" s="84"/>
      <c r="Z50" s="84">
        <f t="shared" si="8"/>
        <v>0.08755576761321993</v>
      </c>
      <c r="AA50" s="84">
        <f t="shared" si="8"/>
        <v>0.04569173310730273</v>
      </c>
      <c r="AB50" s="84">
        <f t="shared" si="8"/>
        <v>0.15552396674003424</v>
      </c>
      <c r="AC50" s="84">
        <f t="shared" si="8"/>
        <v>0.1371431579778623</v>
      </c>
      <c r="AD50" s="84">
        <f t="shared" si="8"/>
        <v>0.06920123719777112</v>
      </c>
      <c r="AE50" s="84">
        <f t="shared" si="8"/>
        <v>0.0778824321666736</v>
      </c>
      <c r="AF50" s="84">
        <f t="shared" si="8"/>
        <v>0.08127535412683555</v>
      </c>
      <c r="AG50" s="84">
        <f t="shared" si="8"/>
        <v>0.05829416349764981</v>
      </c>
      <c r="AH50" s="84">
        <f t="shared" si="8"/>
        <v>0.145237205020672</v>
      </c>
      <c r="AI50" s="84">
        <f t="shared" si="8"/>
        <v>0.0669485510158954</v>
      </c>
    </row>
    <row r="51" spans="1:35" ht="11.25">
      <c r="A51" s="82">
        <v>1997</v>
      </c>
      <c r="B51" s="84">
        <f>B12/B36</f>
        <v>0.07878534708452738</v>
      </c>
      <c r="C51" s="84">
        <f t="shared" si="4"/>
        <v>0.07867389989844464</v>
      </c>
      <c r="D51" s="84">
        <f t="shared" si="7"/>
        <v>0.08505328409125215</v>
      </c>
      <c r="E51" s="84">
        <f t="shared" si="7"/>
        <v>0.07069215193158811</v>
      </c>
      <c r="F51" s="84">
        <f t="shared" si="6"/>
        <v>0.08974858437146092</v>
      </c>
      <c r="G51" s="84">
        <f t="shared" si="6"/>
        <v>0.08529669097027483</v>
      </c>
      <c r="H51" s="84">
        <f t="shared" si="6"/>
        <v>0.08527939185922846</v>
      </c>
      <c r="I51" s="84">
        <f t="shared" si="6"/>
        <v>0.0639468</v>
      </c>
      <c r="J51" s="84">
        <f t="shared" si="6"/>
        <v>0.06644169983250711</v>
      </c>
      <c r="K51" s="84">
        <f t="shared" si="6"/>
        <v>0.06565848984285166</v>
      </c>
      <c r="L51" s="84">
        <f t="shared" si="6"/>
        <v>0.12047073342736248</v>
      </c>
      <c r="M51" s="84">
        <f t="shared" si="6"/>
        <v>0.13267736486486484</v>
      </c>
      <c r="N51" s="84">
        <f t="shared" si="6"/>
        <v>0.07819342246511174</v>
      </c>
      <c r="O51" s="84">
        <f t="shared" si="6"/>
        <v>0.08106610169491525</v>
      </c>
      <c r="P51" s="84">
        <f t="shared" si="6"/>
        <v>0.07270350297422339</v>
      </c>
      <c r="Q51" s="84">
        <f t="shared" si="6"/>
        <v>0.07366758620689655</v>
      </c>
      <c r="R51" s="84">
        <f t="shared" si="6"/>
        <v>0.053645603408449254</v>
      </c>
      <c r="S51" s="84">
        <f t="shared" si="6"/>
        <v>0.060835853948363404</v>
      </c>
      <c r="T51" s="84">
        <f t="shared" si="6"/>
        <v>0.09237127659574468</v>
      </c>
      <c r="U51" s="84">
        <f aca="true" t="shared" si="9" ref="U51:W54">U12/U36/10^6</f>
        <v>0.07686363636363636</v>
      </c>
      <c r="V51" s="84">
        <f t="shared" si="9"/>
        <v>0.072660409556314</v>
      </c>
      <c r="W51" s="84">
        <f t="shared" si="9"/>
        <v>0.016295811745235207</v>
      </c>
      <c r="X51" s="84">
        <f aca="true" t="shared" si="10" ref="X51:AI51">X12/X36/10^6</f>
        <v>0.08639180171591992</v>
      </c>
      <c r="Y51" s="84"/>
      <c r="Z51" s="84">
        <f t="shared" si="10"/>
        <v>0.08253873241083245</v>
      </c>
      <c r="AA51" s="84">
        <f t="shared" si="10"/>
        <v>0.03716333241077754</v>
      </c>
      <c r="AB51" s="84">
        <f t="shared" si="10"/>
        <v>0.1962360319283166</v>
      </c>
      <c r="AC51" s="84">
        <f t="shared" si="10"/>
        <v>0.16581136409952388</v>
      </c>
      <c r="AD51" s="84">
        <f t="shared" si="10"/>
        <v>0.05495880810125481</v>
      </c>
      <c r="AE51" s="84">
        <f t="shared" si="10"/>
        <v>0.08463166534422366</v>
      </c>
      <c r="AF51" s="84">
        <f t="shared" si="10"/>
        <v>0.08888888888888889</v>
      </c>
      <c r="AG51" s="84">
        <f t="shared" si="10"/>
        <v>0.056518363185945414</v>
      </c>
      <c r="AH51" s="84">
        <f t="shared" si="10"/>
        <v>0.10998640588581457</v>
      </c>
      <c r="AI51" s="84">
        <f t="shared" si="10"/>
        <v>0.0837790485153798</v>
      </c>
    </row>
    <row r="52" spans="1:35" ht="11.25">
      <c r="A52" s="82">
        <v>1998</v>
      </c>
      <c r="B52" s="84">
        <f>B13/B37</f>
        <v>0.0806077836049937</v>
      </c>
      <c r="C52" s="84">
        <f t="shared" si="4"/>
        <v>0.08239670731460952</v>
      </c>
      <c r="D52" s="84">
        <f t="shared" si="7"/>
        <v>0.0705378258525046</v>
      </c>
      <c r="E52" s="84">
        <f t="shared" si="7"/>
        <v>0.06604570636792063</v>
      </c>
      <c r="F52" s="84">
        <f t="shared" si="6"/>
        <v>0.10065204808548531</v>
      </c>
      <c r="G52" s="84">
        <f t="shared" si="6"/>
        <v>0.08943753439735828</v>
      </c>
      <c r="H52" s="84">
        <f t="shared" si="6"/>
        <v>0.08964790996784565</v>
      </c>
      <c r="I52" s="84">
        <f t="shared" si="6"/>
        <v>0.06731875934230194</v>
      </c>
      <c r="J52" s="84">
        <f t="shared" si="6"/>
        <v>0.07430093457943925</v>
      </c>
      <c r="K52" s="84">
        <f t="shared" si="6"/>
        <v>0.07249358448340172</v>
      </c>
      <c r="L52" s="84">
        <f t="shared" si="6"/>
        <v>0.1268076588337685</v>
      </c>
      <c r="M52" s="84">
        <f t="shared" si="6"/>
        <v>0.1417803840477337</v>
      </c>
      <c r="N52" s="84">
        <f t="shared" si="6"/>
        <v>0.0753410199556541</v>
      </c>
      <c r="O52" s="84">
        <f t="shared" si="6"/>
        <v>0.09049633333333333</v>
      </c>
      <c r="P52" s="84">
        <f t="shared" si="6"/>
        <v>0.0761165423205557</v>
      </c>
      <c r="Q52" s="84">
        <f t="shared" si="6"/>
        <v>0.0801283870967742</v>
      </c>
      <c r="R52" s="84">
        <f t="shared" si="6"/>
        <v>0.06221908861511058</v>
      </c>
      <c r="S52" s="84">
        <f t="shared" si="6"/>
        <v>0.066832805907173</v>
      </c>
      <c r="T52" s="84">
        <f t="shared" si="6"/>
        <v>0.09403359832635984</v>
      </c>
      <c r="U52" s="84">
        <f t="shared" si="9"/>
        <v>0.09709285714285713</v>
      </c>
      <c r="V52" s="84">
        <f t="shared" si="9"/>
        <v>0.0660565509518477</v>
      </c>
      <c r="W52" s="84">
        <f t="shared" si="9"/>
        <v>0.03913007433608754</v>
      </c>
      <c r="X52" s="84">
        <f aca="true" t="shared" si="11" ref="X52:AI52">X13/X37/10^6</f>
        <v>0.09990972013241047</v>
      </c>
      <c r="Y52" s="84"/>
      <c r="Z52" s="84">
        <f t="shared" si="11"/>
        <v>0.07229118712773365</v>
      </c>
      <c r="AA52" s="84">
        <f t="shared" si="11"/>
        <v>0.050808701407135046</v>
      </c>
      <c r="AB52" s="84">
        <f t="shared" si="11"/>
        <v>0.14996278965450452</v>
      </c>
      <c r="AC52" s="84">
        <f t="shared" si="11"/>
        <v>0.11892183065034082</v>
      </c>
      <c r="AD52" s="84">
        <f t="shared" si="11"/>
        <v>0.062361974071149864</v>
      </c>
      <c r="AE52" s="84">
        <f t="shared" si="11"/>
        <v>0.0627392722086957</v>
      </c>
      <c r="AF52" s="84">
        <f t="shared" si="11"/>
        <v>0.07681803267884464</v>
      </c>
      <c r="AG52" s="84">
        <f t="shared" si="11"/>
        <v>0.05927553425314916</v>
      </c>
      <c r="AH52" s="84">
        <f t="shared" si="11"/>
        <v>0.09343335619991788</v>
      </c>
      <c r="AI52" s="84">
        <f t="shared" si="11"/>
        <v>0.0708128207159025</v>
      </c>
    </row>
    <row r="53" spans="1:35" ht="11.25">
      <c r="A53" s="82">
        <v>1999</v>
      </c>
      <c r="B53" s="84">
        <f>B14/B38</f>
        <v>0.08151593376405611</v>
      </c>
      <c r="C53" s="84">
        <f t="shared" si="4"/>
        <v>0.08419383228339694</v>
      </c>
      <c r="D53" s="84">
        <f t="shared" si="7"/>
        <v>0.06968317642740354</v>
      </c>
      <c r="E53" s="84">
        <f t="shared" si="7"/>
        <v>0.05573205403308569</v>
      </c>
      <c r="F53" s="84">
        <f t="shared" si="6"/>
        <v>0.10681086387434555</v>
      </c>
      <c r="G53" s="84">
        <f t="shared" si="6"/>
        <v>0.07798534997287032</v>
      </c>
      <c r="H53" s="84">
        <f t="shared" si="6"/>
        <v>0.08984347826086957</v>
      </c>
      <c r="I53" s="84">
        <f t="shared" si="6"/>
        <v>0.08938217213114755</v>
      </c>
      <c r="J53" s="84">
        <f t="shared" si="6"/>
        <v>0.0834567359050445</v>
      </c>
      <c r="K53" s="84">
        <f t="shared" si="6"/>
        <v>0.07818133187772926</v>
      </c>
      <c r="L53" s="84">
        <f t="shared" si="6"/>
        <v>0.13719842519685038</v>
      </c>
      <c r="M53" s="84">
        <f t="shared" si="6"/>
        <v>0.15350250110928654</v>
      </c>
      <c r="N53" s="84">
        <f t="shared" si="6"/>
        <v>0.07298576779026218</v>
      </c>
      <c r="O53" s="84">
        <f t="shared" si="6"/>
        <v>0.09644905362776025</v>
      </c>
      <c r="P53" s="84">
        <f t="shared" si="6"/>
        <v>0.07836916936891991</v>
      </c>
      <c r="Q53" s="84">
        <f t="shared" si="6"/>
        <v>0.08269181818181819</v>
      </c>
      <c r="R53" s="84">
        <f t="shared" si="6"/>
        <v>0.06545919004311959</v>
      </c>
      <c r="S53" s="84">
        <f t="shared" si="6"/>
        <v>0.0759190023142196</v>
      </c>
      <c r="T53" s="84">
        <f t="shared" si="6"/>
        <v>0.08933394308943089</v>
      </c>
      <c r="U53" s="84">
        <f t="shared" si="9"/>
        <v>0.10183443708609272</v>
      </c>
      <c r="V53" s="84">
        <f t="shared" si="9"/>
        <v>0.05586210700496415</v>
      </c>
      <c r="W53" s="84">
        <f t="shared" si="9"/>
        <v>0.05423414057489236</v>
      </c>
      <c r="X53" s="84">
        <f aca="true" t="shared" si="12" ref="X53:AI53">X14/X38/10^6</f>
        <v>0.0782134643895264</v>
      </c>
      <c r="Y53" s="84"/>
      <c r="Z53" s="84">
        <f t="shared" si="12"/>
        <v>0.052757793764988015</v>
      </c>
      <c r="AA53" s="84">
        <f t="shared" si="12"/>
        <v>0.06184810106378733</v>
      </c>
      <c r="AB53" s="84">
        <f t="shared" si="12"/>
        <v>0.13044667659322118</v>
      </c>
      <c r="AC53" s="84">
        <f t="shared" si="12"/>
        <v>0.08733341958856256</v>
      </c>
      <c r="AD53" s="84">
        <f t="shared" si="12"/>
        <v>0.07297587955139039</v>
      </c>
      <c r="AE53" s="84">
        <f t="shared" si="12"/>
        <v>0.06456015071288712</v>
      </c>
      <c r="AF53" s="84">
        <f t="shared" si="12"/>
        <v>0.0529527713628191</v>
      </c>
      <c r="AG53" s="84">
        <f t="shared" si="12"/>
        <v>0.06616003286972781</v>
      </c>
      <c r="AH53" s="84">
        <f t="shared" si="12"/>
        <v>0.06860748033723761</v>
      </c>
      <c r="AI53" s="84">
        <f t="shared" si="12"/>
        <v>0.05846781421723113</v>
      </c>
    </row>
    <row r="54" spans="1:35" ht="11.25">
      <c r="A54" s="82">
        <v>2000</v>
      </c>
      <c r="B54" s="84">
        <f>B15/B39</f>
        <v>0.07773816713445933</v>
      </c>
      <c r="C54" s="84">
        <f t="shared" si="4"/>
        <v>0.08072829195579335</v>
      </c>
      <c r="D54" s="84">
        <f t="shared" si="7"/>
        <v>0.05793593422816505</v>
      </c>
      <c r="E54" s="84">
        <f t="shared" si="7"/>
        <v>0.06250189915661729</v>
      </c>
      <c r="F54" s="84">
        <f t="shared" si="6"/>
        <v>0.11013339033775117</v>
      </c>
      <c r="G54" s="84">
        <f t="shared" si="6"/>
        <v>0.06078209277238403</v>
      </c>
      <c r="H54" s="84">
        <f t="shared" si="6"/>
        <v>0.07886138798758141</v>
      </c>
      <c r="I54" s="84">
        <f t="shared" si="6"/>
        <v>0.09083630672926449</v>
      </c>
      <c r="J54" s="84">
        <f t="shared" si="6"/>
        <v>0.07915960800045846</v>
      </c>
      <c r="K54" s="84">
        <f t="shared" si="6"/>
        <v>0.0760471846044191</v>
      </c>
      <c r="L54" s="84">
        <f t="shared" si="6"/>
        <v>0.17753461538461537</v>
      </c>
      <c r="M54" s="84">
        <f t="shared" si="6"/>
        <v>0.15341687234058135</v>
      </c>
      <c r="N54" s="84">
        <f t="shared" si="6"/>
        <v>0.07467130970724191</v>
      </c>
      <c r="O54" s="84">
        <f t="shared" si="6"/>
        <v>0.09137996941896025</v>
      </c>
      <c r="P54" s="84">
        <f t="shared" si="6"/>
        <v>0.0755252623871125</v>
      </c>
      <c r="Q54" s="84">
        <f t="shared" si="6"/>
        <v>0.07366742857142856</v>
      </c>
      <c r="R54" s="84">
        <f t="shared" si="6"/>
        <v>0.06291869158878505</v>
      </c>
      <c r="S54" s="84">
        <f t="shared" si="6"/>
        <v>0.07265041260315079</v>
      </c>
      <c r="T54" s="84">
        <f t="shared" si="6"/>
        <v>0.08886680000000001</v>
      </c>
      <c r="U54" s="84">
        <f t="shared" si="9"/>
        <v>0.08533962264150943</v>
      </c>
      <c r="V54" s="84">
        <f t="shared" si="9"/>
        <v>0.05257883369330454</v>
      </c>
      <c r="W54" s="84">
        <f t="shared" si="9"/>
        <v>0.04927868451003338</v>
      </c>
      <c r="X54" s="84">
        <f aca="true" t="shared" si="13" ref="X54:AI54">X15/X39/10^6</f>
        <v>0.07137812092425323</v>
      </c>
      <c r="Y54" s="84"/>
      <c r="Z54" s="84">
        <f t="shared" si="13"/>
        <v>0.04764132335093116</v>
      </c>
      <c r="AA54" s="84">
        <f t="shared" si="13"/>
        <v>0.063052235669043</v>
      </c>
      <c r="AB54" s="84">
        <f t="shared" si="13"/>
        <v>0.09877225574337638</v>
      </c>
      <c r="AC54" s="84">
        <f t="shared" si="13"/>
        <v>0.06411971887903645</v>
      </c>
      <c r="AD54" s="84">
        <f t="shared" si="13"/>
        <v>0.06926709072931372</v>
      </c>
      <c r="AE54" s="84">
        <f t="shared" si="13"/>
        <v>0.05198543527042635</v>
      </c>
      <c r="AF54" s="84">
        <f t="shared" si="13"/>
        <v>0.04755844287010089</v>
      </c>
      <c r="AG54" s="84">
        <f t="shared" si="13"/>
        <v>0.05085368265418554</v>
      </c>
      <c r="AH54" s="84">
        <f t="shared" si="13"/>
        <v>0.06265245622965811</v>
      </c>
      <c r="AI54" s="84">
        <f t="shared" si="13"/>
        <v>0.07903341790700515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2.00390625" style="57" customWidth="1"/>
    <col min="2" max="2" width="10.140625" style="57" customWidth="1"/>
    <col min="3" max="3" width="11.28125" style="57" customWidth="1"/>
    <col min="4" max="9" width="11.57421875" style="57" customWidth="1"/>
    <col min="10" max="10" width="11.8515625" style="57" customWidth="1"/>
    <col min="11" max="16" width="11.57421875" style="57" customWidth="1"/>
    <col min="17" max="16384" width="10.28125" style="57" customWidth="1"/>
  </cols>
  <sheetData>
    <row r="1" spans="1:16" ht="15.75">
      <c r="A1" s="29"/>
      <c r="B1" s="30"/>
      <c r="C1" s="54" t="s">
        <v>61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8.75">
      <c r="A2" s="58"/>
      <c r="B2" s="59"/>
      <c r="C2" s="60" t="s">
        <v>46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1:16" ht="15.75">
      <c r="A3" s="63"/>
      <c r="B3" s="59"/>
      <c r="C3" s="64" t="s">
        <v>62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</row>
    <row r="4" spans="1:16" ht="15.75">
      <c r="A4" s="31"/>
      <c r="B4" s="32"/>
      <c r="C4" s="33" t="s">
        <v>46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5"/>
    </row>
    <row r="5" spans="1:16" ht="15.75">
      <c r="A5" s="36" t="s">
        <v>46</v>
      </c>
      <c r="B5" s="36" t="s">
        <v>46</v>
      </c>
      <c r="C5" s="37" t="s">
        <v>47</v>
      </c>
      <c r="D5" s="65">
        <v>1990</v>
      </c>
      <c r="E5" s="65">
        <v>1991</v>
      </c>
      <c r="F5" s="65">
        <v>1992</v>
      </c>
      <c r="G5" s="65">
        <v>1993</v>
      </c>
      <c r="H5" s="65">
        <v>1994</v>
      </c>
      <c r="I5" s="65">
        <v>1995</v>
      </c>
      <c r="J5" s="65">
        <v>1996</v>
      </c>
      <c r="K5" s="65">
        <v>1997</v>
      </c>
      <c r="L5" s="65">
        <v>1998</v>
      </c>
      <c r="M5" s="65">
        <v>1999</v>
      </c>
      <c r="N5" s="65">
        <v>2000</v>
      </c>
      <c r="O5" s="65">
        <v>2001</v>
      </c>
      <c r="P5" s="65">
        <v>2002</v>
      </c>
    </row>
    <row r="6" spans="1:16" ht="15.75">
      <c r="A6" s="66"/>
      <c r="B6" s="38"/>
      <c r="C6" s="39" t="s">
        <v>63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.75">
      <c r="A7" s="40" t="s">
        <v>48</v>
      </c>
      <c r="B7" s="41" t="s">
        <v>49</v>
      </c>
      <c r="C7" s="42" t="s">
        <v>6</v>
      </c>
      <c r="D7" s="67">
        <v>473506</v>
      </c>
      <c r="E7" s="43">
        <v>462125</v>
      </c>
      <c r="F7" s="43">
        <v>466194</v>
      </c>
      <c r="G7" s="43">
        <v>375409</v>
      </c>
      <c r="H7" s="43">
        <v>387348</v>
      </c>
      <c r="I7" s="68">
        <v>358868</v>
      </c>
      <c r="J7" s="68">
        <v>397359</v>
      </c>
      <c r="K7" s="68">
        <v>396240</v>
      </c>
      <c r="L7" s="68">
        <v>452129</v>
      </c>
      <c r="M7" s="68">
        <v>489621</v>
      </c>
      <c r="N7" s="68">
        <v>515204</v>
      </c>
      <c r="O7" s="68">
        <v>488683</v>
      </c>
      <c r="P7" s="68">
        <v>467569</v>
      </c>
    </row>
    <row r="8" spans="1:16" ht="15.75">
      <c r="A8" s="44"/>
      <c r="B8" s="44"/>
      <c r="C8" s="42" t="s">
        <v>7</v>
      </c>
      <c r="D8" s="67">
        <v>80654</v>
      </c>
      <c r="E8" s="43">
        <v>83685</v>
      </c>
      <c r="F8" s="43">
        <v>83679</v>
      </c>
      <c r="G8" s="43">
        <v>82013</v>
      </c>
      <c r="H8" s="43">
        <v>139680</v>
      </c>
      <c r="I8" s="43">
        <v>135773</v>
      </c>
      <c r="J8" s="43">
        <v>142430</v>
      </c>
      <c r="K8" s="43">
        <v>152084</v>
      </c>
      <c r="L8" s="43">
        <v>162508</v>
      </c>
      <c r="M8" s="43">
        <v>143727</v>
      </c>
      <c r="N8" s="43">
        <v>112690</v>
      </c>
      <c r="O8" s="43">
        <v>96173</v>
      </c>
      <c r="P8" s="68">
        <v>111581</v>
      </c>
    </row>
    <row r="9" spans="1:16" ht="15.75">
      <c r="A9" s="44"/>
      <c r="B9" s="44"/>
      <c r="C9" s="42" t="s">
        <v>9</v>
      </c>
      <c r="D9" s="67">
        <v>2309130</v>
      </c>
      <c r="E9" s="43">
        <v>2031274</v>
      </c>
      <c r="F9" s="43">
        <v>2105700</v>
      </c>
      <c r="G9" s="43">
        <v>1721222</v>
      </c>
      <c r="H9" s="43">
        <v>1972919</v>
      </c>
      <c r="I9" s="43">
        <v>1930504</v>
      </c>
      <c r="J9" s="43">
        <v>2132091</v>
      </c>
      <c r="K9" s="43">
        <v>1713030</v>
      </c>
      <c r="L9" s="43">
        <v>1943553</v>
      </c>
      <c r="M9" s="43">
        <v>2148423</v>
      </c>
      <c r="N9" s="43">
        <v>2133884</v>
      </c>
      <c r="O9" s="43">
        <v>2254732</v>
      </c>
      <c r="P9" s="68">
        <v>2145071</v>
      </c>
    </row>
    <row r="10" spans="1:16" ht="15.75">
      <c r="A10" s="44"/>
      <c r="B10" s="44"/>
      <c r="C10" s="42" t="s">
        <v>18</v>
      </c>
      <c r="D10" s="67">
        <v>3349788</v>
      </c>
      <c r="E10" s="43">
        <v>4158674</v>
      </c>
      <c r="F10" s="43">
        <v>3929558</v>
      </c>
      <c r="G10" s="43">
        <v>3194204</v>
      </c>
      <c r="H10" s="43">
        <v>3209224</v>
      </c>
      <c r="I10" s="43">
        <v>3314057</v>
      </c>
      <c r="J10" s="43">
        <v>3496320</v>
      </c>
      <c r="K10" s="43">
        <v>3528179</v>
      </c>
      <c r="L10" s="43">
        <v>3735987</v>
      </c>
      <c r="M10" s="43">
        <v>3802176</v>
      </c>
      <c r="N10" s="43">
        <v>3378343</v>
      </c>
      <c r="O10" s="43">
        <v>3341718</v>
      </c>
      <c r="P10" s="68">
        <v>3252898</v>
      </c>
    </row>
    <row r="11" spans="1:16" ht="15.75">
      <c r="A11" s="44"/>
      <c r="B11" s="44"/>
      <c r="C11" s="42" t="s">
        <v>29</v>
      </c>
      <c r="D11" s="67">
        <v>115480</v>
      </c>
      <c r="E11" s="43">
        <v>167737</v>
      </c>
      <c r="F11" s="43">
        <v>199094</v>
      </c>
      <c r="G11" s="43">
        <v>147789</v>
      </c>
      <c r="H11" s="43">
        <v>109544</v>
      </c>
      <c r="I11" s="43">
        <v>125023</v>
      </c>
      <c r="J11" s="43">
        <v>139821</v>
      </c>
      <c r="K11" s="43">
        <v>159867</v>
      </c>
      <c r="L11" s="43">
        <v>180145</v>
      </c>
      <c r="M11" s="43">
        <v>261711</v>
      </c>
      <c r="N11" s="43">
        <v>290222</v>
      </c>
      <c r="O11" s="43">
        <v>280214</v>
      </c>
      <c r="P11" s="68">
        <v>268482</v>
      </c>
    </row>
    <row r="12" spans="1:16" ht="15.75">
      <c r="A12" s="44"/>
      <c r="B12" s="44"/>
      <c r="C12" s="42" t="s">
        <v>10</v>
      </c>
      <c r="D12" s="67">
        <v>82584</v>
      </c>
      <c r="E12" s="43">
        <v>68440</v>
      </c>
      <c r="F12" s="43">
        <v>68415</v>
      </c>
      <c r="G12" s="43">
        <v>64161</v>
      </c>
      <c r="H12" s="43">
        <v>80402</v>
      </c>
      <c r="I12" s="43">
        <v>86959</v>
      </c>
      <c r="J12" s="43">
        <v>115199</v>
      </c>
      <c r="K12" s="43">
        <v>136662</v>
      </c>
      <c r="L12" s="43">
        <v>145702</v>
      </c>
      <c r="M12" s="43">
        <v>174242</v>
      </c>
      <c r="N12" s="43">
        <v>230795</v>
      </c>
      <c r="O12" s="43">
        <v>164730</v>
      </c>
      <c r="P12" s="68">
        <v>156112</v>
      </c>
    </row>
    <row r="13" spans="1:16" ht="15.75">
      <c r="A13" s="44"/>
      <c r="B13" s="44"/>
      <c r="C13" s="42" t="s">
        <v>11</v>
      </c>
      <c r="D13" s="67">
        <v>2307055</v>
      </c>
      <c r="E13" s="43">
        <v>2249990</v>
      </c>
      <c r="F13" s="43">
        <v>2372347</v>
      </c>
      <c r="G13" s="43">
        <v>1695428</v>
      </c>
      <c r="H13" s="43">
        <v>1671766</v>
      </c>
      <c r="I13" s="43">
        <v>1731747</v>
      </c>
      <c r="J13" s="43">
        <v>1732198</v>
      </c>
      <c r="K13" s="43">
        <v>2403744</v>
      </c>
      <c r="L13" s="43">
        <v>2378516</v>
      </c>
      <c r="M13" s="43">
        <v>2338464</v>
      </c>
      <c r="N13" s="43">
        <v>2423084</v>
      </c>
      <c r="O13" s="43">
        <v>2413455</v>
      </c>
      <c r="P13" s="68">
        <v>2277945</v>
      </c>
    </row>
    <row r="14" spans="1:16" ht="15.75">
      <c r="A14" s="44"/>
      <c r="B14" s="44"/>
      <c r="C14" s="42" t="s">
        <v>12</v>
      </c>
      <c r="D14" s="67">
        <v>38422</v>
      </c>
      <c r="E14" s="43">
        <v>43065</v>
      </c>
      <c r="F14" s="43">
        <v>37248</v>
      </c>
      <c r="G14" s="43">
        <v>29674</v>
      </c>
      <c r="H14" s="43">
        <v>29082</v>
      </c>
      <c r="I14" s="43">
        <v>28029</v>
      </c>
      <c r="J14" s="43">
        <v>29980</v>
      </c>
      <c r="K14" s="43">
        <v>31418</v>
      </c>
      <c r="L14" s="43">
        <v>35928</v>
      </c>
      <c r="M14" s="43">
        <v>40476</v>
      </c>
      <c r="N14" s="43">
        <v>41896</v>
      </c>
      <c r="O14" s="43">
        <v>42833</v>
      </c>
      <c r="P14" s="68">
        <v>43403</v>
      </c>
    </row>
    <row r="15" spans="1:16" ht="15.75">
      <c r="A15" s="44"/>
      <c r="B15" s="44"/>
      <c r="C15" s="42" t="s">
        <v>13</v>
      </c>
      <c r="D15" s="67">
        <v>502627</v>
      </c>
      <c r="E15" s="43">
        <v>490755</v>
      </c>
      <c r="F15" s="43">
        <v>491970</v>
      </c>
      <c r="G15" s="43">
        <v>391904</v>
      </c>
      <c r="H15" s="43">
        <v>434004</v>
      </c>
      <c r="I15" s="43">
        <v>447942</v>
      </c>
      <c r="J15" s="43">
        <v>471989</v>
      </c>
      <c r="K15" s="43">
        <v>478290</v>
      </c>
      <c r="L15" s="43">
        <v>542978</v>
      </c>
      <c r="M15" s="43">
        <v>611487</v>
      </c>
      <c r="N15" s="43">
        <v>597625</v>
      </c>
      <c r="O15" s="43">
        <v>530231</v>
      </c>
      <c r="P15" s="68">
        <v>510708</v>
      </c>
    </row>
    <row r="16" spans="1:16" ht="15.75">
      <c r="A16" s="44"/>
      <c r="B16" s="44"/>
      <c r="C16" s="42" t="s">
        <v>15</v>
      </c>
      <c r="D16" s="67">
        <v>210924</v>
      </c>
      <c r="E16" s="43">
        <v>228554</v>
      </c>
      <c r="F16" s="43">
        <v>276972</v>
      </c>
      <c r="G16" s="43">
        <v>242671</v>
      </c>
      <c r="H16" s="43">
        <v>232916</v>
      </c>
      <c r="I16" s="43">
        <v>201471</v>
      </c>
      <c r="J16" s="43">
        <v>217910</v>
      </c>
      <c r="K16" s="43">
        <v>213636</v>
      </c>
      <c r="L16" s="43">
        <v>248398</v>
      </c>
      <c r="M16" s="43">
        <v>272883</v>
      </c>
      <c r="N16" s="43">
        <v>257836</v>
      </c>
      <c r="O16" s="43">
        <v>255210</v>
      </c>
      <c r="P16" s="68">
        <v>226092</v>
      </c>
    </row>
    <row r="17" spans="1:16" ht="15.75">
      <c r="A17" s="44"/>
      <c r="B17" s="44"/>
      <c r="C17" s="42" t="s">
        <v>8</v>
      </c>
      <c r="D17" s="67">
        <v>988170</v>
      </c>
      <c r="E17" s="43">
        <v>886983</v>
      </c>
      <c r="F17" s="43">
        <v>982044</v>
      </c>
      <c r="G17" s="43">
        <v>743901</v>
      </c>
      <c r="H17" s="43">
        <v>909682</v>
      </c>
      <c r="I17" s="43">
        <v>834369</v>
      </c>
      <c r="J17" s="43">
        <v>910928</v>
      </c>
      <c r="K17" s="43">
        <v>1016383</v>
      </c>
      <c r="L17" s="43">
        <v>1192530</v>
      </c>
      <c r="M17" s="43">
        <v>1406246</v>
      </c>
      <c r="N17" s="43">
        <v>1381256</v>
      </c>
      <c r="O17" s="43">
        <v>1425573</v>
      </c>
      <c r="P17" s="68">
        <v>1331877</v>
      </c>
    </row>
    <row r="18" spans="1:16" ht="16.5" thickBot="1">
      <c r="A18" s="44"/>
      <c r="B18" s="44"/>
      <c r="C18" s="42" t="s">
        <v>17</v>
      </c>
      <c r="D18" s="67">
        <v>2008934</v>
      </c>
      <c r="E18" s="43">
        <v>1592326</v>
      </c>
      <c r="F18" s="43">
        <v>1593600</v>
      </c>
      <c r="G18" s="43">
        <v>1778426</v>
      </c>
      <c r="H18" s="43">
        <v>1910933</v>
      </c>
      <c r="I18" s="43">
        <v>1945366</v>
      </c>
      <c r="J18" s="43">
        <v>2025450</v>
      </c>
      <c r="K18" s="43">
        <v>2170725</v>
      </c>
      <c r="L18" s="43">
        <v>2247403</v>
      </c>
      <c r="M18" s="43">
        <v>2197615</v>
      </c>
      <c r="N18" s="43">
        <v>2221670</v>
      </c>
      <c r="O18" s="43">
        <v>2458769</v>
      </c>
      <c r="P18" s="68">
        <v>2563631</v>
      </c>
    </row>
    <row r="19" spans="1:16" ht="17.25" thickBot="1" thickTop="1">
      <c r="A19" s="44"/>
      <c r="B19" s="42"/>
      <c r="C19" s="45" t="s">
        <v>50</v>
      </c>
      <c r="D19" s="69">
        <v>12467274</v>
      </c>
      <c r="E19" s="46">
        <v>12463608</v>
      </c>
      <c r="F19" s="46">
        <v>12606821</v>
      </c>
      <c r="G19" s="46">
        <v>10466802</v>
      </c>
      <c r="H19" s="46">
        <v>11087500</v>
      </c>
      <c r="I19" s="46">
        <v>11140108</v>
      </c>
      <c r="J19" s="46">
        <v>11811675</v>
      </c>
      <c r="K19" s="46">
        <v>12400258</v>
      </c>
      <c r="L19" s="46">
        <v>13265777</v>
      </c>
      <c r="M19" s="46">
        <v>13887071</v>
      </c>
      <c r="N19" s="46">
        <v>13584505</v>
      </c>
      <c r="O19" s="46">
        <v>13752321</v>
      </c>
      <c r="P19" s="46">
        <v>13355369</v>
      </c>
    </row>
    <row r="20" spans="1:16" ht="16.5" thickTop="1">
      <c r="A20" s="44"/>
      <c r="B20" s="44" t="s">
        <v>51</v>
      </c>
      <c r="C20" s="42" t="s">
        <v>14</v>
      </c>
      <c r="D20" s="67">
        <v>288618</v>
      </c>
      <c r="E20" s="43">
        <v>303723</v>
      </c>
      <c r="F20" s="43">
        <v>320034</v>
      </c>
      <c r="G20" s="43">
        <v>285157</v>
      </c>
      <c r="H20" s="43">
        <v>273663</v>
      </c>
      <c r="I20" s="43">
        <v>279610</v>
      </c>
      <c r="J20" s="43">
        <v>307645</v>
      </c>
      <c r="K20" s="43">
        <v>275001</v>
      </c>
      <c r="L20" s="43">
        <v>295865</v>
      </c>
      <c r="M20" s="43">
        <v>314182</v>
      </c>
      <c r="N20" s="43">
        <v>309427</v>
      </c>
      <c r="O20" s="43">
        <v>293528</v>
      </c>
      <c r="P20" s="43">
        <v>279493</v>
      </c>
    </row>
    <row r="21" spans="1:16" ht="15.75">
      <c r="A21" s="44"/>
      <c r="B21" s="44"/>
      <c r="C21" s="42" t="s">
        <v>52</v>
      </c>
      <c r="D21" s="67">
        <v>139095</v>
      </c>
      <c r="E21" s="43">
        <v>92483</v>
      </c>
      <c r="F21" s="43">
        <v>68547</v>
      </c>
      <c r="G21" s="43">
        <v>55836</v>
      </c>
      <c r="H21" s="43">
        <v>67201</v>
      </c>
      <c r="I21" s="43">
        <v>79890</v>
      </c>
      <c r="J21" s="43">
        <v>95830</v>
      </c>
      <c r="K21" s="43">
        <v>104507</v>
      </c>
      <c r="L21" s="43">
        <v>125751</v>
      </c>
      <c r="M21" s="43">
        <v>136324</v>
      </c>
      <c r="N21" s="43">
        <v>134646</v>
      </c>
      <c r="O21" s="43">
        <v>109487</v>
      </c>
      <c r="P21" s="43">
        <v>116877</v>
      </c>
    </row>
    <row r="22" spans="1:16" ht="15.75">
      <c r="A22" s="44"/>
      <c r="B22" s="44"/>
      <c r="C22" s="42" t="s">
        <v>16</v>
      </c>
      <c r="D22" s="67">
        <v>229941</v>
      </c>
      <c r="E22" s="43">
        <v>188308</v>
      </c>
      <c r="F22" s="43">
        <v>154173</v>
      </c>
      <c r="G22" s="43">
        <v>124434</v>
      </c>
      <c r="H22" s="43">
        <v>156375</v>
      </c>
      <c r="I22" s="43">
        <v>169756</v>
      </c>
      <c r="J22" s="43">
        <v>183820</v>
      </c>
      <c r="K22" s="43">
        <v>225263</v>
      </c>
      <c r="L22" s="43">
        <v>253430</v>
      </c>
      <c r="M22" s="43">
        <v>295249</v>
      </c>
      <c r="N22" s="43">
        <v>290529</v>
      </c>
      <c r="O22" s="43">
        <v>246581</v>
      </c>
      <c r="P22" s="43">
        <v>254589</v>
      </c>
    </row>
    <row r="23" spans="1:16" ht="16.5" thickBot="1">
      <c r="A23" s="44"/>
      <c r="B23" s="42"/>
      <c r="C23" s="47" t="s">
        <v>53</v>
      </c>
      <c r="D23" s="70">
        <v>657654</v>
      </c>
      <c r="E23" s="48">
        <v>584514</v>
      </c>
      <c r="F23" s="48">
        <v>542754</v>
      </c>
      <c r="G23" s="48">
        <v>465427</v>
      </c>
      <c r="H23" s="48">
        <v>497239</v>
      </c>
      <c r="I23" s="48">
        <v>529256</v>
      </c>
      <c r="J23" s="48">
        <v>587295</v>
      </c>
      <c r="K23" s="48">
        <v>604771</v>
      </c>
      <c r="L23" s="48">
        <v>675046</v>
      </c>
      <c r="M23" s="48">
        <v>745755</v>
      </c>
      <c r="N23" s="48">
        <v>734602</v>
      </c>
      <c r="O23" s="48">
        <v>649596</v>
      </c>
      <c r="P23" s="48">
        <v>650959</v>
      </c>
    </row>
    <row r="24" spans="1:16" ht="17.25" thickBot="1" thickTop="1">
      <c r="A24" s="42"/>
      <c r="B24" s="49" t="s">
        <v>54</v>
      </c>
      <c r="C24" s="45" t="s">
        <v>55</v>
      </c>
      <c r="D24" s="69">
        <v>13124928</v>
      </c>
      <c r="E24" s="46">
        <v>13048122</v>
      </c>
      <c r="F24" s="46">
        <v>13149575</v>
      </c>
      <c r="G24" s="46">
        <v>10932229</v>
      </c>
      <c r="H24" s="46">
        <v>11584739</v>
      </c>
      <c r="I24" s="46">
        <v>11669364</v>
      </c>
      <c r="J24" s="46">
        <v>12398970</v>
      </c>
      <c r="K24" s="46">
        <v>13005029</v>
      </c>
      <c r="L24" s="46">
        <v>13940823</v>
      </c>
      <c r="M24" s="46">
        <v>14632826</v>
      </c>
      <c r="N24" s="46">
        <v>14319107</v>
      </c>
      <c r="O24" s="46">
        <v>14401917</v>
      </c>
      <c r="P24" s="46">
        <v>14006328</v>
      </c>
    </row>
    <row r="25" spans="1:16" ht="16.5" thickTop="1">
      <c r="A25" s="40" t="s">
        <v>56</v>
      </c>
      <c r="B25" s="44" t="s">
        <v>51</v>
      </c>
      <c r="C25" s="50" t="s">
        <v>57</v>
      </c>
      <c r="D25" s="71"/>
      <c r="E25" s="72"/>
      <c r="F25" s="72"/>
      <c r="G25" s="72"/>
      <c r="H25" s="72"/>
      <c r="I25" s="73">
        <v>6458</v>
      </c>
      <c r="J25" s="43">
        <v>8042</v>
      </c>
      <c r="K25" s="43">
        <v>10146</v>
      </c>
      <c r="L25" s="43">
        <v>13593</v>
      </c>
      <c r="M25" s="43">
        <v>15377</v>
      </c>
      <c r="N25" s="43">
        <v>13569</v>
      </c>
      <c r="O25" s="43">
        <v>7245</v>
      </c>
      <c r="P25" s="43">
        <v>6943</v>
      </c>
    </row>
    <row r="26" spans="1:16" ht="15.75">
      <c r="A26" s="40"/>
      <c r="B26" s="44"/>
      <c r="C26" s="50" t="s">
        <v>58</v>
      </c>
      <c r="D26" s="74">
        <v>61901</v>
      </c>
      <c r="E26" s="68">
        <v>54254</v>
      </c>
      <c r="F26" s="68">
        <v>59364</v>
      </c>
      <c r="G26" s="68">
        <v>60822</v>
      </c>
      <c r="H26" s="68">
        <v>85067</v>
      </c>
      <c r="I26" s="43">
        <v>90502</v>
      </c>
      <c r="J26" s="43">
        <v>124994</v>
      </c>
      <c r="K26" s="43">
        <v>127737</v>
      </c>
      <c r="L26" s="43">
        <v>117977</v>
      </c>
      <c r="M26" s="43">
        <v>101278</v>
      </c>
      <c r="N26" s="43">
        <v>97376</v>
      </c>
      <c r="O26" s="43">
        <v>91916</v>
      </c>
      <c r="P26" s="43">
        <v>88721</v>
      </c>
    </row>
    <row r="27" spans="1:16" ht="15.75">
      <c r="A27" s="44"/>
      <c r="B27" s="44"/>
      <c r="C27" s="42" t="s">
        <v>59</v>
      </c>
      <c r="D27" s="67">
        <v>329899</v>
      </c>
      <c r="E27" s="43">
        <v>313368</v>
      </c>
      <c r="F27" s="43">
        <v>289133</v>
      </c>
      <c r="G27" s="43">
        <v>259443</v>
      </c>
      <c r="H27" s="43">
        <v>268037</v>
      </c>
      <c r="I27" s="43">
        <v>267992</v>
      </c>
      <c r="J27" s="43">
        <v>272895</v>
      </c>
      <c r="K27" s="43">
        <v>272815</v>
      </c>
      <c r="L27" s="43">
        <v>296945</v>
      </c>
      <c r="M27" s="43">
        <v>316876</v>
      </c>
      <c r="N27" s="43">
        <v>316519</v>
      </c>
      <c r="O27" s="43">
        <v>316641</v>
      </c>
      <c r="P27" s="43">
        <v>295065</v>
      </c>
    </row>
    <row r="28" spans="1:16" ht="16.5" thickBot="1">
      <c r="A28" s="42"/>
      <c r="B28" s="51" t="s">
        <v>54</v>
      </c>
      <c r="C28" s="47" t="s">
        <v>53</v>
      </c>
      <c r="D28" s="75">
        <v>391800</v>
      </c>
      <c r="E28" s="52">
        <v>367622</v>
      </c>
      <c r="F28" s="52">
        <v>348497</v>
      </c>
      <c r="G28" s="52">
        <v>320265</v>
      </c>
      <c r="H28" s="52">
        <v>353104</v>
      </c>
      <c r="I28" s="52">
        <v>364952</v>
      </c>
      <c r="J28" s="52">
        <v>405931</v>
      </c>
      <c r="K28" s="52">
        <v>410698</v>
      </c>
      <c r="L28" s="52">
        <v>428515</v>
      </c>
      <c r="M28" s="52">
        <v>433531</v>
      </c>
      <c r="N28" s="52">
        <v>427464</v>
      </c>
      <c r="O28" s="48">
        <v>415802</v>
      </c>
      <c r="P28" s="52">
        <v>390729</v>
      </c>
    </row>
    <row r="29" spans="1:16" ht="17.25" thickBot="1" thickTop="1">
      <c r="A29" s="76" t="s">
        <v>54</v>
      </c>
      <c r="B29" s="76"/>
      <c r="C29" s="76" t="s">
        <v>60</v>
      </c>
      <c r="D29" s="77">
        <v>13516728</v>
      </c>
      <c r="E29" s="77">
        <v>13415744</v>
      </c>
      <c r="F29" s="77">
        <v>13498072</v>
      </c>
      <c r="G29" s="77">
        <v>11252494</v>
      </c>
      <c r="H29" s="77">
        <v>11937843</v>
      </c>
      <c r="I29" s="77">
        <v>12034316</v>
      </c>
      <c r="J29" s="77">
        <v>12804901</v>
      </c>
      <c r="K29" s="77">
        <v>13415727</v>
      </c>
      <c r="L29" s="77">
        <v>14369338</v>
      </c>
      <c r="M29" s="77">
        <v>15066357</v>
      </c>
      <c r="N29" s="77">
        <v>14746571</v>
      </c>
      <c r="O29" s="77">
        <v>14817719</v>
      </c>
      <c r="P29" s="77">
        <v>14397057</v>
      </c>
    </row>
    <row r="30" ht="16.5" thickTop="1"/>
    <row r="31" ht="15.75">
      <c r="P31" s="78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79" customWidth="1"/>
  </cols>
  <sheetData>
    <row r="1" spans="1:2" ht="12.75">
      <c r="A1" s="79" t="s">
        <v>64</v>
      </c>
      <c r="B1" s="79" t="s">
        <v>65</v>
      </c>
    </row>
    <row r="2" ht="12.75">
      <c r="B2" s="79" t="s">
        <v>66</v>
      </c>
    </row>
    <row r="4" spans="1:3" ht="12.75">
      <c r="A4" s="79" t="s">
        <v>67</v>
      </c>
      <c r="B4" s="79" t="s">
        <v>68</v>
      </c>
      <c r="C4" s="79" t="s">
        <v>69</v>
      </c>
    </row>
    <row r="5" spans="1:3" ht="12.75">
      <c r="A5" s="79" t="s">
        <v>70</v>
      </c>
      <c r="B5" s="79" t="s">
        <v>71</v>
      </c>
      <c r="C5" s="79" t="s">
        <v>72</v>
      </c>
    </row>
    <row r="6" spans="1:3" ht="12.75">
      <c r="A6" s="79" t="s">
        <v>73</v>
      </c>
      <c r="B6" s="79" t="s">
        <v>74</v>
      </c>
      <c r="C6" s="79" t="s">
        <v>75</v>
      </c>
    </row>
    <row r="7" spans="1:3" ht="12.75">
      <c r="A7" s="79" t="s">
        <v>76</v>
      </c>
      <c r="B7" s="79" t="s">
        <v>77</v>
      </c>
      <c r="C7" s="79" t="s">
        <v>78</v>
      </c>
    </row>
    <row r="8" spans="1:3" ht="12.75">
      <c r="A8" s="79" t="s">
        <v>79</v>
      </c>
      <c r="B8" s="79" t="s">
        <v>80</v>
      </c>
      <c r="C8" s="79" t="s">
        <v>81</v>
      </c>
    </row>
    <row r="10" ht="12.75">
      <c r="A10" s="79" t="s">
        <v>82</v>
      </c>
    </row>
    <row r="11" spans="1:2" ht="12.75">
      <c r="A11" s="79" t="s">
        <v>83</v>
      </c>
      <c r="B11" s="79" t="s">
        <v>84</v>
      </c>
    </row>
    <row r="12" spans="1:2" ht="12.75">
      <c r="A12" s="79" t="s">
        <v>85</v>
      </c>
      <c r="B12" s="79" t="s">
        <v>86</v>
      </c>
    </row>
    <row r="14" spans="2:7" ht="12.75">
      <c r="B14" s="79" t="s">
        <v>87</v>
      </c>
      <c r="C14" s="79" t="s">
        <v>88</v>
      </c>
      <c r="D14" s="79" t="s">
        <v>89</v>
      </c>
      <c r="E14" s="79" t="s">
        <v>90</v>
      </c>
      <c r="F14" s="79" t="s">
        <v>91</v>
      </c>
      <c r="G14" s="79" t="s">
        <v>92</v>
      </c>
    </row>
    <row r="15" ht="12.75">
      <c r="A15" s="79" t="s">
        <v>93</v>
      </c>
    </row>
    <row r="16" spans="1:7" ht="12.75">
      <c r="A16" s="79" t="s">
        <v>94</v>
      </c>
      <c r="C16" s="79">
        <v>98200</v>
      </c>
      <c r="D16" s="79">
        <v>103500</v>
      </c>
      <c r="E16" s="79">
        <v>70800</v>
      </c>
      <c r="F16" s="79">
        <v>28200</v>
      </c>
      <c r="G16" s="79">
        <v>69500</v>
      </c>
    </row>
    <row r="17" spans="1:7" ht="12.75">
      <c r="A17" s="79" t="s">
        <v>95</v>
      </c>
      <c r="C17" s="79">
        <v>19100</v>
      </c>
      <c r="D17" s="79">
        <v>20100</v>
      </c>
      <c r="E17" s="79">
        <v>24900</v>
      </c>
      <c r="F17" s="79">
        <v>20300</v>
      </c>
      <c r="G17" s="79">
        <v>20400</v>
      </c>
    </row>
    <row r="18" spans="1:7" ht="12.75">
      <c r="A18" s="79" t="s">
        <v>96</v>
      </c>
      <c r="C18" s="79" t="s">
        <v>25</v>
      </c>
      <c r="D18" s="79" t="s">
        <v>25</v>
      </c>
      <c r="E18" s="79" t="s">
        <v>25</v>
      </c>
      <c r="F18" s="79" t="s">
        <v>25</v>
      </c>
      <c r="G18" s="79" t="s">
        <v>25</v>
      </c>
    </row>
    <row r="19" spans="1:7" ht="12.75">
      <c r="A19" s="79" t="s">
        <v>97</v>
      </c>
      <c r="C19" s="79">
        <v>22100</v>
      </c>
      <c r="D19" s="79">
        <v>24200</v>
      </c>
      <c r="E19" s="79">
        <v>32600</v>
      </c>
      <c r="F19" s="79">
        <v>35300</v>
      </c>
      <c r="G19" s="79">
        <v>35600</v>
      </c>
    </row>
    <row r="20" spans="1:7" ht="12.75">
      <c r="A20" s="79" t="s">
        <v>98</v>
      </c>
      <c r="C20" s="79">
        <v>149100</v>
      </c>
      <c r="D20" s="79">
        <v>139500</v>
      </c>
      <c r="E20" s="79">
        <v>112700</v>
      </c>
      <c r="F20" s="79">
        <v>85400</v>
      </c>
      <c r="G20" s="79">
        <v>103500</v>
      </c>
    </row>
    <row r="21" spans="1:7" ht="12.75">
      <c r="A21" s="79" t="s">
        <v>99</v>
      </c>
      <c r="C21" s="79">
        <v>115800</v>
      </c>
      <c r="D21" s="79">
        <v>142100</v>
      </c>
      <c r="E21" s="79">
        <v>147100</v>
      </c>
      <c r="F21" s="79">
        <v>173100</v>
      </c>
      <c r="G21" s="79">
        <v>122100</v>
      </c>
    </row>
    <row r="22" spans="1:7" ht="12.75">
      <c r="A22" s="79" t="s">
        <v>100</v>
      </c>
      <c r="C22" s="79">
        <v>35700</v>
      </c>
      <c r="D22" s="79">
        <v>45900</v>
      </c>
      <c r="E22" s="79">
        <v>57400</v>
      </c>
      <c r="F22" s="79">
        <v>71600</v>
      </c>
      <c r="G22" s="79">
        <v>52100</v>
      </c>
    </row>
    <row r="23" spans="1:7" ht="12.75">
      <c r="A23" s="79" t="s">
        <v>101</v>
      </c>
      <c r="C23" s="79">
        <v>13100</v>
      </c>
      <c r="D23" s="79">
        <v>13300</v>
      </c>
      <c r="E23" s="79">
        <v>10900</v>
      </c>
      <c r="F23" s="79">
        <v>10100</v>
      </c>
      <c r="G23" s="79">
        <v>11500</v>
      </c>
    </row>
    <row r="24" spans="1:7" ht="12.75">
      <c r="A24" s="79" t="s">
        <v>102</v>
      </c>
      <c r="C24" s="79">
        <v>519400</v>
      </c>
      <c r="D24" s="79">
        <v>599300</v>
      </c>
      <c r="E24" s="79">
        <v>557800</v>
      </c>
      <c r="F24" s="79">
        <v>722200</v>
      </c>
      <c r="G24" s="79">
        <v>627300</v>
      </c>
    </row>
    <row r="25" spans="1:7" ht="12.75">
      <c r="A25" s="79" t="s">
        <v>103</v>
      </c>
      <c r="C25" s="79">
        <v>148800</v>
      </c>
      <c r="D25" s="79">
        <v>157800</v>
      </c>
      <c r="E25" s="79">
        <v>216800</v>
      </c>
      <c r="F25" s="79">
        <v>231600</v>
      </c>
      <c r="G25" s="79">
        <v>194400</v>
      </c>
    </row>
    <row r="26" spans="1:7" ht="12.75">
      <c r="A26" s="79" t="s">
        <v>104</v>
      </c>
      <c r="C26" s="79">
        <v>64800</v>
      </c>
      <c r="D26" s="79">
        <v>81800</v>
      </c>
      <c r="E26" s="79">
        <v>70900</v>
      </c>
      <c r="F26" s="79">
        <v>64200</v>
      </c>
      <c r="G26" s="79">
        <v>61700</v>
      </c>
    </row>
    <row r="27" spans="1:7" ht="12.75">
      <c r="A27" s="79" t="s">
        <v>105</v>
      </c>
      <c r="C27" s="79">
        <v>54400</v>
      </c>
      <c r="D27" s="79">
        <v>58200</v>
      </c>
      <c r="E27" s="79">
        <v>76000</v>
      </c>
      <c r="F27" s="79">
        <v>85600</v>
      </c>
      <c r="G27" s="79">
        <v>107600</v>
      </c>
    </row>
    <row r="28" spans="1:7" ht="12.75">
      <c r="A28" s="79" t="s">
        <v>106</v>
      </c>
      <c r="C28" s="79">
        <v>349500</v>
      </c>
      <c r="D28" s="79">
        <v>238100</v>
      </c>
      <c r="E28" s="79">
        <v>271800</v>
      </c>
      <c r="F28" s="79">
        <v>299100</v>
      </c>
      <c r="G28" s="79">
        <v>219200</v>
      </c>
    </row>
    <row r="30" ht="12.75">
      <c r="A30" s="79" t="s">
        <v>107</v>
      </c>
    </row>
    <row r="31" spans="1:2" ht="12.75">
      <c r="A31" s="79" t="s">
        <v>64</v>
      </c>
      <c r="B31" s="79" t="s">
        <v>108</v>
      </c>
    </row>
    <row r="32" spans="1:3" ht="12.75">
      <c r="A32" s="79" t="s">
        <v>109</v>
      </c>
      <c r="B32" s="79" t="s">
        <v>110</v>
      </c>
      <c r="C32" s="79" t="s">
        <v>111</v>
      </c>
    </row>
    <row r="33" ht="12.75">
      <c r="A33" s="79" t="s">
        <v>112</v>
      </c>
    </row>
    <row r="34" spans="1:2" ht="12.75">
      <c r="A34" s="79" t="s">
        <v>83</v>
      </c>
      <c r="B34" s="79" t="s">
        <v>113</v>
      </c>
    </row>
    <row r="35" spans="1:2" ht="12.75">
      <c r="A35" s="79" t="s">
        <v>84</v>
      </c>
      <c r="B35" s="79" t="s">
        <v>114</v>
      </c>
    </row>
    <row r="36" spans="1:2" ht="12.75">
      <c r="A36" s="79" t="s">
        <v>85</v>
      </c>
      <c r="B36" s="79" t="s">
        <v>115</v>
      </c>
    </row>
    <row r="37" spans="1:2" ht="12.75">
      <c r="A37" s="79" t="s">
        <v>86</v>
      </c>
      <c r="B37" s="79" t="s">
        <v>116</v>
      </c>
    </row>
    <row r="38" spans="1:2" ht="12.75">
      <c r="A38" s="79" t="s">
        <v>93</v>
      </c>
      <c r="B38" s="79" t="s">
        <v>117</v>
      </c>
    </row>
    <row r="39" spans="1:2" ht="12.75">
      <c r="A39" s="79" t="s">
        <v>94</v>
      </c>
      <c r="B39" s="79" t="s">
        <v>118</v>
      </c>
    </row>
    <row r="40" spans="1:2" ht="12.75">
      <c r="A40" s="79" t="s">
        <v>95</v>
      </c>
      <c r="B40" s="79" t="s">
        <v>119</v>
      </c>
    </row>
    <row r="41" spans="1:2" ht="12.75">
      <c r="A41" s="79" t="s">
        <v>96</v>
      </c>
      <c r="B41" s="79" t="s">
        <v>120</v>
      </c>
    </row>
    <row r="42" spans="1:2" ht="12.75">
      <c r="A42" s="79" t="s">
        <v>97</v>
      </c>
      <c r="B42" s="79" t="s">
        <v>121</v>
      </c>
    </row>
    <row r="43" spans="1:2" ht="12.75">
      <c r="A43" s="79" t="s">
        <v>98</v>
      </c>
      <c r="B43" s="79" t="s">
        <v>122</v>
      </c>
    </row>
    <row r="44" spans="1:2" ht="12.75">
      <c r="A44" s="79" t="s">
        <v>99</v>
      </c>
      <c r="B44" s="79" t="s">
        <v>123</v>
      </c>
    </row>
    <row r="45" spans="1:2" ht="12.75">
      <c r="A45" s="79" t="s">
        <v>100</v>
      </c>
      <c r="B45" s="79" t="s">
        <v>124</v>
      </c>
    </row>
    <row r="46" spans="1:2" ht="12.75">
      <c r="A46" s="79" t="s">
        <v>101</v>
      </c>
      <c r="B46" s="79" t="s">
        <v>125</v>
      </c>
    </row>
    <row r="47" spans="1:2" ht="12.75">
      <c r="A47" s="79" t="s">
        <v>102</v>
      </c>
      <c r="B47" s="79" t="s">
        <v>126</v>
      </c>
    </row>
    <row r="48" spans="1:2" ht="12.75">
      <c r="A48" s="79" t="s">
        <v>103</v>
      </c>
      <c r="B48" s="79" t="s">
        <v>127</v>
      </c>
    </row>
    <row r="49" spans="1:2" ht="12.75">
      <c r="A49" s="79" t="s">
        <v>104</v>
      </c>
      <c r="B49" s="79" t="s">
        <v>128</v>
      </c>
    </row>
    <row r="50" spans="1:2" ht="12.75">
      <c r="A50" s="79" t="s">
        <v>105</v>
      </c>
      <c r="B50" s="79" t="s">
        <v>129</v>
      </c>
    </row>
    <row r="51" spans="1:2" ht="12.75">
      <c r="A51" s="79" t="s">
        <v>106</v>
      </c>
      <c r="B51" s="79" t="s"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TERM</dc:subject>
  <dc:creator>Wouter de Ridder</dc:creator>
  <cp:keywords/>
  <dc:description/>
  <cp:lastModifiedBy>Giorgos Mellios</cp:lastModifiedBy>
  <cp:lastPrinted>2003-07-29T17:20:06Z</cp:lastPrinted>
  <dcterms:created xsi:type="dcterms:W3CDTF">2000-05-23T12:24:47Z</dcterms:created>
  <dcterms:modified xsi:type="dcterms:W3CDTF">2003-09-20T11:25:07Z</dcterms:modified>
  <cp:category/>
  <cp:version/>
  <cp:contentType/>
  <cp:contentStatus/>
</cp:coreProperties>
</file>