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ure 2 growth R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G">#N/A</definedName>
    <definedName name="a">#REF!</definedName>
    <definedName name="asd">#REF!</definedName>
    <definedName name="bio">#REF!</definedName>
    <definedName name="Biofuels_GIEC">'[2]New Cronos Data'!$657:$683</definedName>
    <definedName name="Biogas_GIEC">'[2]New Cronos Data'!$311:$353</definedName>
    <definedName name="Biomass_Wastes_GIEC">'[2]New Cronos Data'!$156:$198</definedName>
    <definedName name="coal">#REF!</definedName>
    <definedName name="conv">#REF!</definedName>
    <definedName name="dgas">#REF!</definedName>
    <definedName name="fsgsgs">'[3]New Cronos Data'!$767:$813</definedName>
    <definedName name="GDP">'[4]New Cronos'!$A$56:$M$87</definedName>
    <definedName name="GDP_95_constant_prices">#REF!</definedName>
    <definedName name="GDP_current_prices">#REF!</definedName>
    <definedName name="GDPXXX">#REF!</definedName>
    <definedName name="geo">#REF!</definedName>
    <definedName name="Geothermal_GIEC">'[2]New Cronos Data'!$416:$458</definedName>
    <definedName name="GIEC">#REF!</definedName>
    <definedName name="GIECXXX">#REF!</definedName>
    <definedName name="GPDXX">#REF!</definedName>
    <definedName name="GRA">#N/A</definedName>
    <definedName name="GRE">#N/A</definedName>
    <definedName name="GRO">#N/A</definedName>
    <definedName name="GRU">#N/A</definedName>
    <definedName name="hydro">#REF!</definedName>
    <definedName name="Hydro_10MW_GEG">'[2]New Cronos Data'!$837:$881</definedName>
    <definedName name="Hydro_10MW_GrossProd">'[5]New Cronos Data'!$943:$989</definedName>
    <definedName name="Hydro_1MW_GEG">'[2]New Cronos Data'!$740:$783</definedName>
    <definedName name="Hydro_1to10MW_GEG">'[2]New Cronos Data'!$790:$833</definedName>
    <definedName name="Hydro_1to10MW_GrossProd">'[5]New Cronos Data'!$885:$931</definedName>
    <definedName name="Hydro_GIEC">'[2]New Cronos Data'!$513:$554</definedName>
    <definedName name="Hydro1MW_GrossProd">'[5]New Cronos Data'!$825:$871</definedName>
    <definedName name="lignite">#REF!</definedName>
    <definedName name="MSW_GIEC">'[2]New Cronos Data'!$367:$409</definedName>
    <definedName name="natgas">#REF!</definedName>
    <definedName name="ncd">#REF!</definedName>
    <definedName name="nuclear">#REF!</definedName>
    <definedName name="oil">#REF!</definedName>
    <definedName name="other">#REF!</definedName>
    <definedName name="population">'[6]New Cronos Data'!$A$244:$N$275</definedName>
    <definedName name="populationxxxx">'[7]New Cronos Data'!$A$244:$N$275</definedName>
    <definedName name="PRT">#N/A</definedName>
    <definedName name="pv">#REF!</definedName>
    <definedName name="Renewables_GIC">'[8]New Cronos data'!$249:$290</definedName>
    <definedName name="Renewables_GIEC">'[2]New Cronos Data'!$52:$95</definedName>
    <definedName name="Solar_GIEC">'[2]New Cronos Data'!$106:$148</definedName>
    <definedName name="Summer">#REF!</definedName>
    <definedName name="Summer1">#REF!</definedName>
    <definedName name="TECbyCountry">'[9]New Cronos data'!$A$7:$M$32</definedName>
    <definedName name="TECbyFuel">'[9]Data for graphs'!$A$2:$L$9</definedName>
    <definedName name="tecold">'[10]New Cronos data'!$A$7:$M$32</definedName>
    <definedName name="tecoldf">'[10]Data for graphs'!$A$2:$L$9</definedName>
    <definedName name="Total_GIEC">'[2]New Cronos Data'!$1:$44</definedName>
    <definedName name="Total_Hydro_GEG">'[2]New Cronos Data'!$691:$734</definedName>
    <definedName name="Total_Hydro_GIEC">'[11]New Cronos Data'!$158:$202</definedName>
    <definedName name="totalGEC">#REF!</definedName>
    <definedName name="totalGEG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d">#REF!</definedName>
    <definedName name="Wind_GIEC">'[2]New Cronos Data'!$560:$601</definedName>
    <definedName name="Winter">#REF!</definedName>
    <definedName name="Wood_GIEC">'[2]New Cronos Data'!$255:$297</definedName>
    <definedName name="aaaaaaaaaa">#REF!</definedName>
    <definedName name="aaaaaaaaaaaaaa">'[12]New Cronos Data'!$158:$202</definedName>
  </definedNames>
  <calcPr fullCalcOnLoad="1"/>
</workbook>
</file>

<file path=xl/sharedStrings.xml><?xml version="1.0" encoding="utf-8"?>
<sst xmlns="http://schemas.openxmlformats.org/spreadsheetml/2006/main" count="139" uniqueCount="44">
  <si>
    <t>Figure 2 : Annual average growth rates in primary renewable energy consumption, EU-27</t>
  </si>
  <si>
    <t>Primary Renewable Energy</t>
  </si>
  <si>
    <t>TOE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</si>
  <si>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</si>
  <si>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</si>
  <si>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</si>
  <si>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</si>
  <si>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</si>
  <si>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</si>
  <si>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</si>
  <si>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</si>
  <si>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</si>
  <si>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</si>
  <si>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</si>
  <si>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</si>
  <si>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</si>
  <si>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</si>
  <si>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</si>
  <si>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Abs. growth 90-08</t>
  </si>
  <si>
    <t>Solar - thermal</t>
  </si>
  <si>
    <t>Solar - PV</t>
  </si>
  <si>
    <t>Wind</t>
  </si>
  <si>
    <t>Geothermal</t>
  </si>
  <si>
    <t>Hydro</t>
  </si>
  <si>
    <t>Biomass and waste</t>
  </si>
  <si>
    <t>Total renewables</t>
  </si>
  <si>
    <t>Total energy consumption</t>
  </si>
  <si>
    <t>% renewables</t>
  </si>
  <si>
    <t>Annual</t>
  </si>
  <si>
    <t>Period 1990-2000</t>
  </si>
  <si>
    <t>Period 1990-2008</t>
  </si>
  <si>
    <t>Period 2000-2008</t>
  </si>
  <si>
    <t>EU-27</t>
  </si>
  <si>
    <t>1990-2008</t>
  </si>
  <si>
    <t>1990-2000</t>
  </si>
  <si>
    <t>2000-2008</t>
  </si>
  <si>
    <t>2007-2008</t>
  </si>
  <si>
    <t>ENER029</t>
  </si>
  <si>
    <r>
      <t xml:space="preserve">Note: </t>
    </r>
    <r>
      <rPr>
        <sz val="10"/>
        <rFont val="Arial"/>
        <family val="2"/>
      </rPr>
      <t>Annual average growth rates in renewable energy consumption (%), EU-27</t>
    </r>
  </si>
  <si>
    <t xml:space="preserve">Data source: </t>
  </si>
  <si>
    <t>Eurostat.  Energy statistics: Supply, transformation, consumption - all products  - annual data.</t>
  </si>
  <si>
    <t>Eurostat.  Energy statistics: Supply, transformation, consumption -  renewables and wastes (total, solar heat, biomass, geothermal, wastes)  - annual data.</t>
  </si>
  <si>
    <t>Eurostat.  Energy statistics: Supply, transformation, consumption -  renewables (hydro, wind, photovoltaic)  - annual data.</t>
  </si>
  <si>
    <t>Tables available at: http://epp.eurostat.ec.europa.eu/portal/page/portal/energy/data/database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</si>
</sst>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0.0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8"/>
      <name val="Tahoma"/>
      <family val="2"/>
    </font>
    <font>
      <sz val="10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4" fontId="21" fillId="0" borderId="7" applyFill="0" applyBorder="0" applyProtection="0">
      <alignment horizontal="right" vertical="center"/>
    </xf>
    <xf numFmtId="0" fontId="31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61" applyNumberFormat="1" applyFont="1" applyAlignment="1">
      <alignment/>
    </xf>
    <xf numFmtId="0" fontId="20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0" borderId="0" xfId="61" applyNumberFormat="1" applyFont="1" applyBorder="1" applyAlignment="1">
      <alignment/>
    </xf>
    <xf numFmtId="164" fontId="0" fillId="0" borderId="11" xfId="61" applyNumberFormat="1" applyFont="1" applyBorder="1" applyAlignment="1">
      <alignment/>
    </xf>
    <xf numFmtId="164" fontId="0" fillId="0" borderId="12" xfId="61" applyNumberFormat="1" applyFont="1" applyBorder="1" applyAlignment="1">
      <alignment/>
    </xf>
    <xf numFmtId="164" fontId="0" fillId="0" borderId="13" xfId="61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5" xfId="61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0" xfId="61" applyNumberFormat="1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3" xfId="61" applyNumberFormat="1" applyFont="1" applyFill="1" applyBorder="1" applyAlignment="1">
      <alignment/>
    </xf>
    <xf numFmtId="164" fontId="0" fillId="0" borderId="24" xfId="61" applyNumberFormat="1" applyFont="1" applyFill="1" applyBorder="1" applyAlignment="1">
      <alignment/>
    </xf>
    <xf numFmtId="164" fontId="0" fillId="0" borderId="0" xfId="61" applyNumberFormat="1" applyFont="1" applyFill="1" applyBorder="1" applyAlignment="1">
      <alignment/>
    </xf>
    <xf numFmtId="164" fontId="0" fillId="0" borderId="23" xfId="61" applyNumberFormat="1" applyFont="1" applyBorder="1" applyAlignment="1">
      <alignment/>
    </xf>
    <xf numFmtId="164" fontId="0" fillId="0" borderId="24" xfId="61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2" fontId="0" fillId="0" borderId="20" xfId="0" applyNumberFormat="1" applyBorder="1" applyAlignment="1">
      <alignment/>
    </xf>
    <xf numFmtId="165" fontId="0" fillId="0" borderId="20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2" fillId="0" borderId="0" xfId="53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GHG Numbers (0.00)" xfId="58"/>
    <cellStyle name="Note" xfId="59"/>
    <cellStyle name="Output" xfId="60"/>
    <cellStyle name="Percent" xfId="61"/>
    <cellStyle name="Standaard_blad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35"/>
          <c:w val="0.97125"/>
          <c:h val="0.848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2 growth RE'!$B$98</c:f>
              <c:strCache>
                <c:ptCount val="1"/>
                <c:pt idx="0">
                  <c:v>1990-2008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growth RE'!$A$99:$A$105</c:f>
              <c:strCache/>
            </c:strRef>
          </c:cat>
          <c:val>
            <c:numRef>
              <c:f>'Figure 2 growth RE'!$B$99:$B$105</c:f>
              <c:numCache/>
            </c:numRef>
          </c:val>
        </c:ser>
        <c:ser>
          <c:idx val="1"/>
          <c:order val="1"/>
          <c:tx>
            <c:strRef>
              <c:f>'Figure 2 growth RE'!$D$98</c:f>
              <c:strCache>
                <c:ptCount val="1"/>
                <c:pt idx="0">
                  <c:v>2000-2008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growth RE'!$A$99:$A$105</c:f>
              <c:strCache/>
            </c:strRef>
          </c:cat>
          <c:val>
            <c:numRef>
              <c:f>'Figure 2 growth RE'!$D$99:$D$105</c:f>
              <c:numCache/>
            </c:numRef>
          </c:val>
        </c:ser>
        <c:ser>
          <c:idx val="0"/>
          <c:order val="2"/>
          <c:tx>
            <c:strRef>
              <c:f>'Figure 2 growth RE'!$E$98</c:f>
              <c:strCache>
                <c:ptCount val="1"/>
                <c:pt idx="0">
                  <c:v>2007-2008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growth RE'!$A$99:$A$105</c:f>
              <c:strCache/>
            </c:strRef>
          </c:cat>
          <c:val>
            <c:numRef>
              <c:f>'Figure 2 growth RE'!$E$99:$E$105</c:f>
              <c:numCache/>
            </c:numRef>
          </c:val>
        </c:ser>
        <c:axId val="53498087"/>
        <c:axId val="11720736"/>
      </c:barChart>
      <c:catAx>
        <c:axId val="53498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auto val="1"/>
        <c:lblOffset val="1000"/>
        <c:tickLblSkip val="1"/>
        <c:noMultiLvlLbl val="0"/>
      </c:catAx>
      <c:valAx>
        <c:axId val="11720736"/>
        <c:scaling>
          <c:orientation val="minMax"/>
          <c:max val="100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087"/>
        <c:crossesAt val="1"/>
        <c:crossBetween val="between"/>
        <c:dispUnits/>
        <c:majorUnit val="5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36575"/>
          <c:y val="0.94525"/>
          <c:w val="0.26725"/>
          <c:h val="0.0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85725</xdr:rowOff>
    </xdr:from>
    <xdr:to>
      <xdr:col>12</xdr:col>
      <xdr:colOff>247650</xdr:colOff>
      <xdr:row>37</xdr:row>
      <xdr:rowOff>0</xdr:rowOff>
    </xdr:to>
    <xdr:graphicFrame>
      <xdr:nvGraphicFramePr>
        <xdr:cNvPr id="1" name="Chart 13"/>
        <xdr:cNvGraphicFramePr/>
      </xdr:nvGraphicFramePr>
      <xdr:xfrm>
        <a:off x="219075" y="1514475"/>
        <a:ext cx="91725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9_Rev%20Final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Documents%20and%20Settings\James_Greenleaf\Work\Factsheets\2005%20update\updated%201st%20draft\CSIs%201st%20draft\EN30_EU25_2003%20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9_2006%20update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nandez\Local%20Settings\Temporary%20Internet%20Files\OLK31\Final%20versions%20of%20FS%20from%20EEA%2019-01-06\EN29_EU25_2003%20data%20-%20final%20draft%20-%2030-11-05r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6_2006%20update_RW_updated_16_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tat data"/>
      <sheetName val="IEA data"/>
      <sheetName val="Figure 1  RE in primary consump"/>
      <sheetName val="Figure 2 growth RE"/>
      <sheetName val="Table 1 Share RE in GIEC"/>
      <sheetName val="Fig 3  GIEC by sources"/>
      <sheetName val="Table 2 Scenarios"/>
      <sheetName val="Fig 4 share RE in GEIC"/>
    </sheetNames>
    <sheetDataSet>
      <sheetData sheetId="3">
        <row r="93">
          <cell r="B93" t="str">
            <v>1990-2008</v>
          </cell>
          <cell r="D93" t="str">
            <v>2000-2008</v>
          </cell>
          <cell r="E93" t="str">
            <v>2007-2008</v>
          </cell>
        </row>
        <row r="94">
          <cell r="A94" t="str">
            <v>Solar - thermal</v>
          </cell>
          <cell r="B94">
            <v>11.53117961016239</v>
          </cell>
          <cell r="D94">
            <v>12.944722267377507</v>
          </cell>
          <cell r="E94">
            <v>15.940488841657817</v>
          </cell>
        </row>
        <row r="95">
          <cell r="A95" t="str">
            <v>Solar - PV</v>
          </cell>
          <cell r="B95">
            <v>46.21416609694198</v>
          </cell>
          <cell r="D95">
            <v>68.1134980250544</v>
          </cell>
          <cell r="E95">
            <v>96.91358024691358</v>
          </cell>
        </row>
        <row r="96">
          <cell r="A96" t="str">
            <v>Wind</v>
          </cell>
          <cell r="B96">
            <v>32.18083063418127</v>
          </cell>
          <cell r="D96">
            <v>23.217970580779056</v>
          </cell>
          <cell r="E96">
            <v>13.309553004124396</v>
          </cell>
        </row>
        <row r="97">
          <cell r="A97" t="str">
            <v>Geothermal</v>
          </cell>
          <cell r="B97">
            <v>3.355264569106975</v>
          </cell>
          <cell r="D97">
            <v>6.778743136259391</v>
          </cell>
          <cell r="E97">
            <v>0.46948356807512415</v>
          </cell>
        </row>
        <row r="98">
          <cell r="A98" t="str">
            <v>Hydro</v>
          </cell>
          <cell r="B98">
            <v>0.6383236067192044</v>
          </cell>
          <cell r="D98">
            <v>-0.9473119890681114</v>
          </cell>
          <cell r="E98">
            <v>5.553888847221189</v>
          </cell>
        </row>
        <row r="99">
          <cell r="A99" t="str">
            <v>Biomass and waste</v>
          </cell>
          <cell r="B99">
            <v>4.966536227661766</v>
          </cell>
          <cell r="D99">
            <v>6.811859373883289</v>
          </cell>
          <cell r="E99">
            <v>4.757638204461956</v>
          </cell>
        </row>
        <row r="100">
          <cell r="A100" t="str">
            <v>Total renewables</v>
          </cell>
          <cell r="B100">
            <v>4.163124538581231</v>
          </cell>
          <cell r="D100">
            <v>5.524418780712481</v>
          </cell>
          <cell r="E100">
            <v>5.551983899596102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> All Products</v>
          </cell>
          <cell r="C6" t="str">
            <v>All Products</v>
          </cell>
        </row>
        <row r="7">
          <cell r="A7" t="str">
            <v> </v>
          </cell>
        </row>
        <row r="8">
          <cell r="A8" t="str">
            <v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> </v>
          </cell>
        </row>
        <row r="10">
          <cell r="A10" t="str">
            <v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> Thousands tons of oil equivalent (TOE)</v>
          </cell>
          <cell r="C111" t="str">
            <v>Thousands tons of oil equivalent (TOE)</v>
          </cell>
        </row>
        <row r="112">
          <cell r="A112" t="str">
            <v> </v>
          </cell>
        </row>
        <row r="113">
          <cell r="A113" t="str">
            <v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> </v>
          </cell>
        </row>
        <row r="115">
          <cell r="A115" t="str">
            <v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> Thousands tons of oil equivalent (TOE)</v>
          </cell>
          <cell r="C161" t="str">
            <v>Thousands tons of oil equivalent (TOE)</v>
          </cell>
        </row>
        <row r="162">
          <cell r="A162" t="str">
            <v> </v>
          </cell>
        </row>
        <row r="163">
          <cell r="A163" t="str">
            <v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> </v>
          </cell>
        </row>
        <row r="165">
          <cell r="A165" t="str">
            <v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> Thousands tons of oil equivalent (TOE)</v>
          </cell>
          <cell r="C260" t="str">
            <v>Thousands tons of oil equivalent (TOE)</v>
          </cell>
        </row>
        <row r="261">
          <cell r="A261" t="str">
            <v> </v>
          </cell>
        </row>
        <row r="262">
          <cell r="A262" t="str">
            <v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> </v>
          </cell>
        </row>
        <row r="264">
          <cell r="A264" t="str">
            <v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> Thousands tons of oil equivalent (TOE)</v>
          </cell>
          <cell r="C316" t="str">
            <v>Thousands tons of oil equivalent (TOE)</v>
          </cell>
        </row>
        <row r="317">
          <cell r="A317" t="str">
            <v> </v>
          </cell>
        </row>
        <row r="318">
          <cell r="A318" t="str">
            <v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> </v>
          </cell>
        </row>
        <row r="320">
          <cell r="A320" t="str">
            <v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> Thousands tons of oil equivalent (TOE)</v>
          </cell>
          <cell r="C372" t="str">
            <v>Thousands tons of oil equivalent (TOE)</v>
          </cell>
        </row>
        <row r="373">
          <cell r="A373" t="str">
            <v> </v>
          </cell>
        </row>
        <row r="374">
          <cell r="A374" t="str">
            <v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> </v>
          </cell>
        </row>
        <row r="376">
          <cell r="A376" t="str">
            <v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> Thousands tons of oil equivalent (TOE)</v>
          </cell>
          <cell r="C421" t="str">
            <v>Thousands tons of oil equivalent (TOE)</v>
          </cell>
        </row>
        <row r="422">
          <cell r="A422" t="str">
            <v> </v>
          </cell>
        </row>
        <row r="423">
          <cell r="A423" t="str">
            <v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> </v>
          </cell>
        </row>
        <row r="425">
          <cell r="A425" t="str">
            <v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> Thousands tons of oil equivalent (TOE)</v>
          </cell>
          <cell r="C565" t="str">
            <v>Thousands tons of oil equivalent (TOE)</v>
          </cell>
        </row>
        <row r="566">
          <cell r="A566" t="str">
            <v> </v>
          </cell>
        </row>
        <row r="567">
          <cell r="A567" t="str">
            <v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> </v>
          </cell>
        </row>
        <row r="569">
          <cell r="A569" t="str">
            <v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> Electrical Energy</v>
          </cell>
          <cell r="C696" t="str">
            <v>Electrical Energy</v>
          </cell>
        </row>
        <row r="697">
          <cell r="A697" t="str">
            <v> </v>
          </cell>
        </row>
        <row r="698">
          <cell r="A698" t="str">
            <v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> </v>
          </cell>
        </row>
        <row r="700">
          <cell r="A700" t="str">
            <v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> Electrical Energy</v>
          </cell>
          <cell r="C745" t="str">
            <v>Electrical Energy</v>
          </cell>
        </row>
        <row r="746">
          <cell r="A746" t="str">
            <v> </v>
          </cell>
        </row>
        <row r="747">
          <cell r="A747" t="str">
            <v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> </v>
          </cell>
        </row>
        <row r="749">
          <cell r="A749" t="str">
            <v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> Electrical Energy</v>
          </cell>
          <cell r="C795" t="str">
            <v>Electrical Energy</v>
          </cell>
        </row>
        <row r="796">
          <cell r="A796" t="str">
            <v> </v>
          </cell>
        </row>
        <row r="797">
          <cell r="A797" t="str">
            <v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> </v>
          </cell>
        </row>
        <row r="799">
          <cell r="A799" t="str">
            <v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> Electrical Energy</v>
          </cell>
          <cell r="C843" t="str">
            <v>Electrical Energy</v>
          </cell>
        </row>
        <row r="844">
          <cell r="A844" t="str">
            <v> </v>
          </cell>
        </row>
        <row r="845">
          <cell r="A845" t="str">
            <v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> </v>
          </cell>
        </row>
        <row r="847">
          <cell r="A847" t="str">
            <v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> Electrical Energy</v>
          </cell>
          <cell r="C772" t="str">
            <v>Electrical Energy</v>
          </cell>
        </row>
        <row r="773">
          <cell r="A773" t="str">
            <v> </v>
          </cell>
        </row>
        <row r="774">
          <cell r="A774" t="str">
            <v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> </v>
          </cell>
        </row>
        <row r="776">
          <cell r="A776" t="str">
            <v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> Electrical Energy</v>
          </cell>
          <cell r="C830" t="str">
            <v>Electrical Energy</v>
          </cell>
        </row>
        <row r="831">
          <cell r="A831" t="str">
            <v> </v>
          </cell>
        </row>
        <row r="832">
          <cell r="A832" t="str">
            <v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> </v>
          </cell>
        </row>
        <row r="834">
          <cell r="A834" t="str">
            <v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> Electrical Energy</v>
          </cell>
          <cell r="C890" t="str">
            <v>Electrical Energy</v>
          </cell>
        </row>
        <row r="891">
          <cell r="A891" t="str">
            <v> </v>
          </cell>
        </row>
        <row r="892">
          <cell r="A892" t="str">
            <v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> </v>
          </cell>
        </row>
        <row r="894">
          <cell r="A894" t="str">
            <v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> Electrical Energy</v>
          </cell>
          <cell r="C948" t="str">
            <v>Electrical Energy</v>
          </cell>
        </row>
        <row r="949">
          <cell r="A949" t="str">
            <v> </v>
          </cell>
        </row>
        <row r="950">
          <cell r="A950" t="str">
            <v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> </v>
          </cell>
        </row>
        <row r="952">
          <cell r="A952" t="str">
            <v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nergy/data/databas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6"/>
  <sheetViews>
    <sheetView tabSelected="1" zoomScale="80" zoomScaleNormal="80" zoomScalePageLayoutView="0" workbookViewId="0" topLeftCell="A1">
      <pane xSplit="18585" topLeftCell="L1" activePane="topLeft" state="split"/>
      <selection pane="topLeft" activeCell="N12" sqref="N12"/>
      <selection pane="topRight" activeCell="L18" sqref="L18"/>
    </sheetView>
  </sheetViews>
  <sheetFormatPr defaultColWidth="11.421875" defaultRowHeight="12.75"/>
  <cols>
    <col min="1" max="21" width="11.421875" style="0" customWidth="1"/>
    <col min="22" max="22" width="9.140625" style="0" customWidth="1"/>
  </cols>
  <sheetData>
    <row r="2" ht="23.25" customHeight="1">
      <c r="A2" s="1" t="s">
        <v>0</v>
      </c>
    </row>
    <row r="4" ht="12.75">
      <c r="A4" t="s">
        <v>37</v>
      </c>
    </row>
    <row r="12" ht="12.75">
      <c r="N12" s="2" t="s">
        <v>38</v>
      </c>
    </row>
    <row r="14" ht="12.75">
      <c r="N14" s="2" t="s">
        <v>39</v>
      </c>
    </row>
    <row r="16" ht="12.75">
      <c r="N16" t="s">
        <v>40</v>
      </c>
    </row>
    <row r="18" ht="12.75">
      <c r="N18" t="s">
        <v>41</v>
      </c>
    </row>
    <row r="20" spans="14:17" ht="12.75">
      <c r="N20" t="s">
        <v>42</v>
      </c>
      <c r="Q20" s="61"/>
    </row>
    <row r="22" ht="12.75">
      <c r="N22" s="61" t="s">
        <v>43</v>
      </c>
    </row>
    <row r="40" ht="12.75">
      <c r="A40" s="2" t="s">
        <v>1</v>
      </c>
    </row>
    <row r="41" spans="1:26" s="2" customFormat="1" ht="12.75">
      <c r="A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  <c r="I41" s="2" t="s">
        <v>9</v>
      </c>
      <c r="J41" s="2" t="s">
        <v>10</v>
      </c>
      <c r="K41" s="2" t="s">
        <v>11</v>
      </c>
      <c r="L41" s="2" t="s">
        <v>12</v>
      </c>
      <c r="M41" s="2" t="s">
        <v>13</v>
      </c>
      <c r="N41" s="2" t="s">
        <v>14</v>
      </c>
      <c r="O41" s="2" t="s">
        <v>15</v>
      </c>
      <c r="P41" s="2" t="s">
        <v>16</v>
      </c>
      <c r="Q41" s="2" t="s">
        <v>17</v>
      </c>
      <c r="R41" s="3">
        <v>2005</v>
      </c>
      <c r="S41" s="3">
        <v>2006</v>
      </c>
      <c r="T41" s="3">
        <v>2007</v>
      </c>
      <c r="U41" s="3">
        <v>2008</v>
      </c>
      <c r="V41" s="3"/>
      <c r="W41" s="4" t="s">
        <v>18</v>
      </c>
      <c r="X41" s="4"/>
      <c r="Z41"/>
    </row>
    <row r="42" spans="1:24" ht="12.75">
      <c r="A42" s="5" t="s">
        <v>19</v>
      </c>
      <c r="C42" s="6">
        <v>153</v>
      </c>
      <c r="D42" s="6">
        <v>166</v>
      </c>
      <c r="E42" s="6">
        <v>185</v>
      </c>
      <c r="F42" s="6">
        <v>202</v>
      </c>
      <c r="G42" s="6">
        <v>224</v>
      </c>
      <c r="H42" s="6">
        <v>273</v>
      </c>
      <c r="I42" s="6">
        <v>302</v>
      </c>
      <c r="J42" s="6">
        <v>326</v>
      </c>
      <c r="K42" s="6">
        <v>358</v>
      </c>
      <c r="L42" s="6">
        <v>368</v>
      </c>
      <c r="M42" s="6">
        <v>412</v>
      </c>
      <c r="N42" s="6">
        <v>469</v>
      </c>
      <c r="O42" s="6">
        <v>515</v>
      </c>
      <c r="P42" s="6">
        <v>555</v>
      </c>
      <c r="Q42" s="6">
        <v>614</v>
      </c>
      <c r="R42" s="6">
        <v>683</v>
      </c>
      <c r="S42" s="6">
        <v>775</v>
      </c>
      <c r="T42" s="6">
        <v>941</v>
      </c>
      <c r="U42" s="6">
        <v>1091</v>
      </c>
      <c r="V42" s="7">
        <f aca="true" t="shared" si="0" ref="V42:V47">+U42/C42-1</f>
        <v>6.130718954248366</v>
      </c>
      <c r="W42" s="6">
        <f>U42-C42</f>
        <v>938</v>
      </c>
      <c r="X42" s="8">
        <f>W42/$W$49</f>
        <v>0.011939918533604888</v>
      </c>
    </row>
    <row r="43" spans="1:24" ht="12.75">
      <c r="A43" s="5" t="s">
        <v>20</v>
      </c>
      <c r="C43" s="6">
        <v>0</v>
      </c>
      <c r="D43" s="6">
        <v>1</v>
      </c>
      <c r="E43" s="6">
        <v>1</v>
      </c>
      <c r="F43" s="6">
        <v>2</v>
      </c>
      <c r="G43" s="6">
        <v>2</v>
      </c>
      <c r="H43" s="6">
        <v>2</v>
      </c>
      <c r="I43" s="6">
        <v>3</v>
      </c>
      <c r="J43" s="6">
        <v>4</v>
      </c>
      <c r="K43" s="6">
        <v>5</v>
      </c>
      <c r="L43" s="6">
        <v>7</v>
      </c>
      <c r="M43" s="6">
        <v>10</v>
      </c>
      <c r="N43" s="6">
        <v>17</v>
      </c>
      <c r="O43" s="6">
        <v>24</v>
      </c>
      <c r="P43" s="6">
        <v>40</v>
      </c>
      <c r="Q43" s="6">
        <v>62</v>
      </c>
      <c r="R43" s="6">
        <v>125</v>
      </c>
      <c r="S43" s="6">
        <v>214</v>
      </c>
      <c r="T43" s="6">
        <v>324</v>
      </c>
      <c r="U43" s="6">
        <v>638</v>
      </c>
      <c r="V43" s="7" t="e">
        <f t="shared" si="0"/>
        <v>#DIV/0!</v>
      </c>
      <c r="W43" s="6">
        <f aca="true" t="shared" si="1" ref="W43:W50">U43-C43</f>
        <v>638</v>
      </c>
      <c r="X43" s="8">
        <f>W43/$W$49</f>
        <v>0.008121181262729125</v>
      </c>
    </row>
    <row r="44" spans="1:24" ht="12.75">
      <c r="A44" s="5" t="s">
        <v>21</v>
      </c>
      <c r="C44" s="6">
        <v>67</v>
      </c>
      <c r="D44" s="6">
        <v>94</v>
      </c>
      <c r="E44" s="6">
        <v>133</v>
      </c>
      <c r="F44" s="6">
        <v>203</v>
      </c>
      <c r="G44" s="6">
        <v>300</v>
      </c>
      <c r="H44" s="6">
        <v>350</v>
      </c>
      <c r="I44" s="6">
        <v>417</v>
      </c>
      <c r="J44" s="6">
        <v>630</v>
      </c>
      <c r="K44" s="6">
        <v>970</v>
      </c>
      <c r="L44" s="6">
        <v>1221</v>
      </c>
      <c r="M44" s="6">
        <v>1913</v>
      </c>
      <c r="N44" s="6">
        <v>2320</v>
      </c>
      <c r="O44" s="6">
        <v>3074</v>
      </c>
      <c r="P44" s="6">
        <v>3814</v>
      </c>
      <c r="Q44" s="6">
        <v>5057</v>
      </c>
      <c r="R44" s="6">
        <v>6061</v>
      </c>
      <c r="S44" s="6">
        <v>7077</v>
      </c>
      <c r="T44" s="6">
        <v>8971</v>
      </c>
      <c r="U44" s="6">
        <v>10165</v>
      </c>
      <c r="V44" s="7">
        <f t="shared" si="0"/>
        <v>150.71641791044777</v>
      </c>
      <c r="W44" s="6">
        <f t="shared" si="1"/>
        <v>10098</v>
      </c>
      <c r="X44" s="8">
        <f>W44/$W$49</f>
        <v>0.12853869653767822</v>
      </c>
    </row>
    <row r="45" spans="1:24" ht="12.75">
      <c r="A45" s="5" t="s">
        <v>22</v>
      </c>
      <c r="C45" s="6">
        <v>3190</v>
      </c>
      <c r="D45" s="6">
        <v>3158</v>
      </c>
      <c r="E45" s="6">
        <v>3432</v>
      </c>
      <c r="F45" s="6">
        <v>3605</v>
      </c>
      <c r="G45" s="6">
        <v>3427</v>
      </c>
      <c r="H45" s="6">
        <v>3447</v>
      </c>
      <c r="I45" s="6">
        <v>3728</v>
      </c>
      <c r="J45" s="6">
        <v>3850</v>
      </c>
      <c r="K45" s="6">
        <v>4119</v>
      </c>
      <c r="L45" s="6">
        <v>4317</v>
      </c>
      <c r="M45" s="6">
        <v>3419</v>
      </c>
      <c r="N45" s="6">
        <v>3628</v>
      </c>
      <c r="O45" s="6">
        <v>3975</v>
      </c>
      <c r="P45" s="6">
        <v>5319</v>
      </c>
      <c r="Q45" s="6">
        <v>5397</v>
      </c>
      <c r="R45" s="6">
        <v>5334</v>
      </c>
      <c r="S45" s="6">
        <v>5562</v>
      </c>
      <c r="T45" s="6">
        <v>5751</v>
      </c>
      <c r="U45" s="6">
        <v>5778</v>
      </c>
      <c r="V45" s="7">
        <f t="shared" si="0"/>
        <v>0.8112852664576802</v>
      </c>
      <c r="W45" s="6">
        <f t="shared" si="1"/>
        <v>2588</v>
      </c>
      <c r="X45" s="8">
        <f>W45/$W$49</f>
        <v>0.03294297352342159</v>
      </c>
    </row>
    <row r="46" spans="1:24" ht="12.75">
      <c r="A46" s="5" t="s">
        <v>23</v>
      </c>
      <c r="C46" s="6">
        <v>25101</v>
      </c>
      <c r="D46" s="6">
        <v>25422</v>
      </c>
      <c r="E46" s="6">
        <v>26750</v>
      </c>
      <c r="F46" s="6">
        <v>27246</v>
      </c>
      <c r="G46" s="6">
        <v>28126</v>
      </c>
      <c r="H46" s="6">
        <v>28055</v>
      </c>
      <c r="I46" s="6">
        <v>27801</v>
      </c>
      <c r="J46" s="6">
        <v>28585</v>
      </c>
      <c r="K46" s="6">
        <v>29523</v>
      </c>
      <c r="L46" s="6">
        <v>29310</v>
      </c>
      <c r="M46" s="6">
        <v>30374</v>
      </c>
      <c r="N46" s="6">
        <v>32056</v>
      </c>
      <c r="O46" s="6">
        <v>27120</v>
      </c>
      <c r="P46" s="6">
        <v>26332</v>
      </c>
      <c r="Q46" s="6">
        <v>27827</v>
      </c>
      <c r="R46" s="6">
        <v>26430</v>
      </c>
      <c r="S46" s="6">
        <v>26537</v>
      </c>
      <c r="T46" s="6">
        <v>26666</v>
      </c>
      <c r="U46" s="6">
        <v>28147</v>
      </c>
      <c r="V46" s="7">
        <f t="shared" si="0"/>
        <v>0.12134974702203105</v>
      </c>
      <c r="W46" s="6">
        <f t="shared" si="1"/>
        <v>3046</v>
      </c>
      <c r="X46" s="8">
        <f>W46/$W$49</f>
        <v>0.03877291242362525</v>
      </c>
    </row>
    <row r="47" spans="1:25" ht="12.75">
      <c r="A47" s="5" t="s">
        <v>24</v>
      </c>
      <c r="C47" s="6">
        <v>43976</v>
      </c>
      <c r="D47" s="6">
        <v>45770</v>
      </c>
      <c r="E47" s="6">
        <v>46775</v>
      </c>
      <c r="F47" s="6">
        <v>50145</v>
      </c>
      <c r="G47" s="6">
        <v>50287</v>
      </c>
      <c r="H47" s="6">
        <v>52653</v>
      </c>
      <c r="I47" s="6">
        <v>55856</v>
      </c>
      <c r="J47" s="6">
        <v>58464</v>
      </c>
      <c r="K47" s="6">
        <v>59475</v>
      </c>
      <c r="L47" s="6">
        <v>59670</v>
      </c>
      <c r="M47" s="6">
        <v>62112</v>
      </c>
      <c r="N47" s="6">
        <v>62934</v>
      </c>
      <c r="O47" s="6">
        <v>65100</v>
      </c>
      <c r="P47" s="6">
        <v>71728</v>
      </c>
      <c r="Q47" s="6">
        <v>77244</v>
      </c>
      <c r="R47" s="6">
        <v>82320</v>
      </c>
      <c r="S47" s="6">
        <v>88970</v>
      </c>
      <c r="T47" s="6">
        <v>100449</v>
      </c>
      <c r="U47" s="6">
        <v>105228</v>
      </c>
      <c r="V47" s="7">
        <f t="shared" si="0"/>
        <v>1.3928506458068037</v>
      </c>
      <c r="W47" s="6">
        <f t="shared" si="1"/>
        <v>61252</v>
      </c>
      <c r="X47" s="8">
        <f>W47/$W$49</f>
        <v>0.779684317718941</v>
      </c>
      <c r="Y47" s="8">
        <f>((U47/C47)^(1/18))-1</f>
        <v>0.049665362276617664</v>
      </c>
    </row>
    <row r="48" spans="1:23" ht="12.75">
      <c r="A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4" ht="12.75">
      <c r="A49" s="5" t="s">
        <v>25</v>
      </c>
      <c r="C49" s="6">
        <v>72487</v>
      </c>
      <c r="D49" s="6">
        <v>74611</v>
      </c>
      <c r="E49" s="6">
        <v>77276</v>
      </c>
      <c r="F49" s="6">
        <v>81403</v>
      </c>
      <c r="G49" s="6">
        <v>82366</v>
      </c>
      <c r="H49" s="6">
        <v>84780</v>
      </c>
      <c r="I49" s="6">
        <v>88107</v>
      </c>
      <c r="J49" s="6">
        <v>91859</v>
      </c>
      <c r="K49" s="6">
        <v>94450</v>
      </c>
      <c r="L49" s="6">
        <v>94893</v>
      </c>
      <c r="M49" s="6">
        <v>98240</v>
      </c>
      <c r="N49" s="6">
        <v>101424</v>
      </c>
      <c r="O49" s="6">
        <v>99808</v>
      </c>
      <c r="P49" s="6">
        <v>107788</v>
      </c>
      <c r="Q49" s="6">
        <v>116201</v>
      </c>
      <c r="R49" s="6">
        <v>120953</v>
      </c>
      <c r="S49" s="6">
        <v>129135</v>
      </c>
      <c r="T49" s="6">
        <v>143102</v>
      </c>
      <c r="U49" s="6">
        <v>151047</v>
      </c>
      <c r="V49" s="8">
        <f>+U49/C49-1</f>
        <v>1.0837805399588891</v>
      </c>
      <c r="W49" s="6">
        <f t="shared" si="1"/>
        <v>78560</v>
      </c>
      <c r="X49" s="10">
        <f>SUM(X42:X47)</f>
        <v>1</v>
      </c>
    </row>
    <row r="50" spans="1:23" ht="12.75">
      <c r="A50" s="5" t="s">
        <v>26</v>
      </c>
      <c r="C50" s="6">
        <v>1661373</v>
      </c>
      <c r="D50" s="6">
        <v>1663983</v>
      </c>
      <c r="E50" s="6">
        <v>1631008</v>
      </c>
      <c r="F50" s="6">
        <v>1629038</v>
      </c>
      <c r="G50" s="6">
        <v>1622763</v>
      </c>
      <c r="H50" s="6">
        <v>1663440</v>
      </c>
      <c r="I50" s="6">
        <v>1722511</v>
      </c>
      <c r="J50" s="6">
        <v>1706489</v>
      </c>
      <c r="K50" s="6">
        <v>1722731</v>
      </c>
      <c r="L50" s="6">
        <v>1710521</v>
      </c>
      <c r="M50" s="6">
        <v>1724241</v>
      </c>
      <c r="N50" s="6">
        <v>1762726</v>
      </c>
      <c r="O50" s="6">
        <v>1759137</v>
      </c>
      <c r="P50" s="6">
        <v>1802902</v>
      </c>
      <c r="Q50" s="6">
        <v>1824589</v>
      </c>
      <c r="R50" s="6">
        <v>1825237</v>
      </c>
      <c r="S50" s="6">
        <v>1825756</v>
      </c>
      <c r="T50" s="6">
        <v>1807794</v>
      </c>
      <c r="U50" s="6">
        <v>1799294</v>
      </c>
      <c r="V50" s="6"/>
      <c r="W50" s="6">
        <f t="shared" si="1"/>
        <v>137921</v>
      </c>
    </row>
    <row r="51" spans="1:23" ht="12.75">
      <c r="A51" s="5" t="s">
        <v>27</v>
      </c>
      <c r="C51" s="8">
        <f>C49/C50</f>
        <v>0.04363078008370185</v>
      </c>
      <c r="D51" s="8">
        <f aca="true" t="shared" si="2" ref="D51:U51">D49/D50</f>
        <v>0.044838799434849995</v>
      </c>
      <c r="E51" s="8">
        <f t="shared" si="2"/>
        <v>0.047379289371971195</v>
      </c>
      <c r="F51" s="8">
        <f t="shared" si="2"/>
        <v>0.04996998228402284</v>
      </c>
      <c r="G51" s="8">
        <f t="shared" si="2"/>
        <v>0.05075664160447336</v>
      </c>
      <c r="H51" s="8">
        <f t="shared" si="2"/>
        <v>0.05096667147597749</v>
      </c>
      <c r="I51" s="8">
        <f t="shared" si="2"/>
        <v>0.05115032647106463</v>
      </c>
      <c r="J51" s="8">
        <f t="shared" si="2"/>
        <v>0.05382923652012993</v>
      </c>
      <c r="K51" s="8">
        <f t="shared" si="2"/>
        <v>0.05482573889945674</v>
      </c>
      <c r="L51" s="8">
        <f t="shared" si="2"/>
        <v>0.05547608009489506</v>
      </c>
      <c r="M51" s="8">
        <f t="shared" si="2"/>
        <v>0.05697579398703546</v>
      </c>
      <c r="N51" s="8">
        <f t="shared" si="2"/>
        <v>0.05753815397288064</v>
      </c>
      <c r="O51" s="8">
        <f t="shared" si="2"/>
        <v>0.05673691133777528</v>
      </c>
      <c r="P51" s="8">
        <f t="shared" si="2"/>
        <v>0.05978583417179636</v>
      </c>
      <c r="Q51" s="8">
        <f t="shared" si="2"/>
        <v>0.06368612328584684</v>
      </c>
      <c r="R51" s="8">
        <f t="shared" si="2"/>
        <v>0.06626701080462427</v>
      </c>
      <c r="S51" s="8">
        <f t="shared" si="2"/>
        <v>0.07072960461310274</v>
      </c>
      <c r="T51" s="8">
        <f t="shared" si="2"/>
        <v>0.07915835543209016</v>
      </c>
      <c r="U51" s="8">
        <f t="shared" si="2"/>
        <v>0.08394792624218166</v>
      </c>
      <c r="V51" s="8"/>
      <c r="W51" s="6"/>
    </row>
    <row r="52" spans="3:23" ht="12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W52" s="8"/>
    </row>
    <row r="53" s="12" customFormat="1" ht="12.75">
      <c r="A53" s="11" t="s">
        <v>28</v>
      </c>
    </row>
    <row r="54" spans="3:22" ht="13.5" thickBot="1"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  <c r="I54" s="2" t="s">
        <v>9</v>
      </c>
      <c r="J54" s="2" t="s">
        <v>10</v>
      </c>
      <c r="K54" s="2" t="s">
        <v>11</v>
      </c>
      <c r="L54" s="2" t="s">
        <v>12</v>
      </c>
      <c r="M54" s="2" t="s">
        <v>13</v>
      </c>
      <c r="N54" s="2" t="s">
        <v>14</v>
      </c>
      <c r="O54" s="2" t="s">
        <v>15</v>
      </c>
      <c r="P54" s="2" t="s">
        <v>16</v>
      </c>
      <c r="Q54" s="2" t="s">
        <v>17</v>
      </c>
      <c r="R54" s="3">
        <v>2005</v>
      </c>
      <c r="S54" s="3">
        <v>2006</v>
      </c>
      <c r="T54" s="3">
        <v>2007</v>
      </c>
      <c r="U54" s="3">
        <v>2008</v>
      </c>
      <c r="V54" s="3"/>
    </row>
    <row r="55" spans="1:23" ht="12.75">
      <c r="A55" s="5" t="s">
        <v>19</v>
      </c>
      <c r="D55" s="8">
        <f>D42/C42-1</f>
        <v>0.08496732026143783</v>
      </c>
      <c r="E55" s="8">
        <f aca="true" t="shared" si="3" ref="E55:U60">E42/D42-1</f>
        <v>0.1144578313253013</v>
      </c>
      <c r="F55" s="8">
        <f t="shared" si="3"/>
        <v>0.09189189189189184</v>
      </c>
      <c r="G55" s="8">
        <f t="shared" si="3"/>
        <v>0.10891089108910901</v>
      </c>
      <c r="H55" s="8">
        <f t="shared" si="3"/>
        <v>0.21875</v>
      </c>
      <c r="I55" s="8">
        <f t="shared" si="3"/>
        <v>0.1062271062271063</v>
      </c>
      <c r="J55" s="8">
        <f t="shared" si="3"/>
        <v>0.07947019867549665</v>
      </c>
      <c r="K55" s="8">
        <f t="shared" si="3"/>
        <v>0.09815950920245409</v>
      </c>
      <c r="L55" s="8">
        <f t="shared" si="3"/>
        <v>0.027932960893854775</v>
      </c>
      <c r="M55" s="8">
        <f t="shared" si="3"/>
        <v>0.11956521739130443</v>
      </c>
      <c r="N55" s="8">
        <f t="shared" si="3"/>
        <v>0.13834951456310685</v>
      </c>
      <c r="O55" s="8">
        <f t="shared" si="3"/>
        <v>0.09808102345415781</v>
      </c>
      <c r="P55" s="8">
        <f t="shared" si="3"/>
        <v>0.07766990291262132</v>
      </c>
      <c r="Q55" s="8">
        <f t="shared" si="3"/>
        <v>0.10630630630630633</v>
      </c>
      <c r="R55" s="8">
        <f t="shared" si="3"/>
        <v>0.1123778501628665</v>
      </c>
      <c r="S55" s="13">
        <f t="shared" si="3"/>
        <v>0.13469985358711556</v>
      </c>
      <c r="T55" s="13">
        <f t="shared" si="3"/>
        <v>0.2141935483870967</v>
      </c>
      <c r="U55" s="14">
        <f t="shared" si="3"/>
        <v>0.15940488841657818</v>
      </c>
      <c r="V55" s="13"/>
      <c r="W55" s="6"/>
    </row>
    <row r="56" spans="1:24" ht="12.75">
      <c r="A56" s="5" t="s">
        <v>20</v>
      </c>
      <c r="D56" s="8"/>
      <c r="E56" s="8">
        <f>E43/D43-1</f>
        <v>0</v>
      </c>
      <c r="F56" s="8">
        <f t="shared" si="3"/>
        <v>1</v>
      </c>
      <c r="G56" s="8">
        <f t="shared" si="3"/>
        <v>0</v>
      </c>
      <c r="H56" s="8">
        <f t="shared" si="3"/>
        <v>0</v>
      </c>
      <c r="I56" s="8">
        <f t="shared" si="3"/>
        <v>0.5</v>
      </c>
      <c r="J56" s="8">
        <f t="shared" si="3"/>
        <v>0.33333333333333326</v>
      </c>
      <c r="K56" s="8">
        <f t="shared" si="3"/>
        <v>0.25</v>
      </c>
      <c r="L56" s="8">
        <f t="shared" si="3"/>
        <v>0.3999999999999999</v>
      </c>
      <c r="M56" s="8">
        <f t="shared" si="3"/>
        <v>0.4285714285714286</v>
      </c>
      <c r="N56" s="8">
        <f t="shared" si="3"/>
        <v>0.7</v>
      </c>
      <c r="O56" s="8">
        <f t="shared" si="3"/>
        <v>0.41176470588235303</v>
      </c>
      <c r="P56" s="8">
        <f t="shared" si="3"/>
        <v>0.6666666666666667</v>
      </c>
      <c r="Q56" s="8">
        <f t="shared" si="3"/>
        <v>0.55</v>
      </c>
      <c r="R56" s="8">
        <f t="shared" si="3"/>
        <v>1.0161290322580645</v>
      </c>
      <c r="S56" s="13">
        <f t="shared" si="3"/>
        <v>0.712</v>
      </c>
      <c r="T56" s="13">
        <f t="shared" si="3"/>
        <v>0.514018691588785</v>
      </c>
      <c r="U56" s="15">
        <f t="shared" si="3"/>
        <v>0.9691358024691359</v>
      </c>
      <c r="V56" s="13"/>
      <c r="W56" s="6"/>
      <c r="X56" s="8"/>
    </row>
    <row r="57" spans="1:23" ht="12.75">
      <c r="A57" s="5" t="s">
        <v>21</v>
      </c>
      <c r="D57" s="8">
        <f>D44/C44-1</f>
        <v>0.4029850746268657</v>
      </c>
      <c r="E57" s="8">
        <f>E44/D44-1</f>
        <v>0.4148936170212767</v>
      </c>
      <c r="F57" s="8">
        <f t="shared" si="3"/>
        <v>0.5263157894736843</v>
      </c>
      <c r="G57" s="8">
        <f t="shared" si="3"/>
        <v>0.4778325123152709</v>
      </c>
      <c r="H57" s="8">
        <f t="shared" si="3"/>
        <v>0.16666666666666674</v>
      </c>
      <c r="I57" s="8">
        <f t="shared" si="3"/>
        <v>0.1914285714285715</v>
      </c>
      <c r="J57" s="8">
        <f t="shared" si="3"/>
        <v>0.5107913669064748</v>
      </c>
      <c r="K57" s="8">
        <f t="shared" si="3"/>
        <v>0.5396825396825398</v>
      </c>
      <c r="L57" s="8">
        <f t="shared" si="3"/>
        <v>0.2587628865979381</v>
      </c>
      <c r="M57" s="8">
        <f t="shared" si="3"/>
        <v>0.5667485667485668</v>
      </c>
      <c r="N57" s="8">
        <f t="shared" si="3"/>
        <v>0.21275483533716666</v>
      </c>
      <c r="O57" s="8">
        <f t="shared" si="3"/>
        <v>0.32499999999999996</v>
      </c>
      <c r="P57" s="8">
        <f t="shared" si="3"/>
        <v>0.24072869225764482</v>
      </c>
      <c r="Q57" s="8">
        <f t="shared" si="3"/>
        <v>0.32590456213948604</v>
      </c>
      <c r="R57" s="8">
        <f t="shared" si="3"/>
        <v>0.19853668182717032</v>
      </c>
      <c r="S57" s="13">
        <f t="shared" si="3"/>
        <v>0.16762910410823295</v>
      </c>
      <c r="T57" s="13">
        <f t="shared" si="3"/>
        <v>0.26762752578776317</v>
      </c>
      <c r="U57" s="15">
        <f t="shared" si="3"/>
        <v>0.13309553004124397</v>
      </c>
      <c r="V57" s="13"/>
      <c r="W57" s="6"/>
    </row>
    <row r="58" spans="1:23" ht="12.75">
      <c r="A58" s="5" t="s">
        <v>22</v>
      </c>
      <c r="D58" s="8">
        <f>D45/C45-1</f>
        <v>-0.010031347962382475</v>
      </c>
      <c r="E58" s="8">
        <f>E45/D45-1</f>
        <v>0.08676377454084871</v>
      </c>
      <c r="F58" s="8">
        <f t="shared" si="3"/>
        <v>0.05040792540792549</v>
      </c>
      <c r="G58" s="8">
        <f t="shared" si="3"/>
        <v>-0.04937586685159501</v>
      </c>
      <c r="H58" s="8">
        <f t="shared" si="3"/>
        <v>0.005836008170411411</v>
      </c>
      <c r="I58" s="8">
        <f t="shared" si="3"/>
        <v>0.08152016246011029</v>
      </c>
      <c r="J58" s="8">
        <f t="shared" si="3"/>
        <v>0.03272532188841204</v>
      </c>
      <c r="K58" s="8">
        <f t="shared" si="3"/>
        <v>0.06987012987012986</v>
      </c>
      <c r="L58" s="8">
        <f t="shared" si="3"/>
        <v>0.04806991988346687</v>
      </c>
      <c r="M58" s="8">
        <f t="shared" si="3"/>
        <v>-0.2080148251100301</v>
      </c>
      <c r="N58" s="8">
        <f t="shared" si="3"/>
        <v>0.06112898508335762</v>
      </c>
      <c r="O58" s="8">
        <f t="shared" si="3"/>
        <v>0.0956449834619626</v>
      </c>
      <c r="P58" s="8">
        <f t="shared" si="3"/>
        <v>0.3381132075471698</v>
      </c>
      <c r="Q58" s="8">
        <f t="shared" si="3"/>
        <v>0.014664410603496991</v>
      </c>
      <c r="R58" s="8">
        <f t="shared" si="3"/>
        <v>-0.011673151750972721</v>
      </c>
      <c r="S58" s="13">
        <f t="shared" si="3"/>
        <v>0.042744656917885315</v>
      </c>
      <c r="T58" s="13">
        <f t="shared" si="3"/>
        <v>0.03398058252427183</v>
      </c>
      <c r="U58" s="15">
        <f t="shared" si="3"/>
        <v>0.0046948356807512415</v>
      </c>
      <c r="V58" s="13"/>
      <c r="W58" s="6"/>
    </row>
    <row r="59" spans="1:23" ht="12.75">
      <c r="A59" s="5" t="s">
        <v>23</v>
      </c>
      <c r="D59" s="8">
        <f>D46/C46-1</f>
        <v>0.012788335126090677</v>
      </c>
      <c r="E59" s="8">
        <f>E46/D46-1</f>
        <v>0.05223821886554947</v>
      </c>
      <c r="F59" s="8">
        <f t="shared" si="3"/>
        <v>0.018542056074766444</v>
      </c>
      <c r="G59" s="8">
        <f t="shared" si="3"/>
        <v>0.03229831901930558</v>
      </c>
      <c r="H59" s="8">
        <f t="shared" si="3"/>
        <v>-0.002524354689610986</v>
      </c>
      <c r="I59" s="8">
        <f t="shared" si="3"/>
        <v>-0.009053644626626278</v>
      </c>
      <c r="J59" s="8">
        <f t="shared" si="3"/>
        <v>0.028200424445163907</v>
      </c>
      <c r="K59" s="8">
        <f t="shared" si="3"/>
        <v>0.032814413153752</v>
      </c>
      <c r="L59" s="8">
        <f t="shared" si="3"/>
        <v>-0.007214713951834151</v>
      </c>
      <c r="M59" s="8">
        <f t="shared" si="3"/>
        <v>0.03630160354827705</v>
      </c>
      <c r="N59" s="8">
        <f t="shared" si="3"/>
        <v>0.055376308685059605</v>
      </c>
      <c r="O59" s="8">
        <f t="shared" si="3"/>
        <v>-0.1539805340653856</v>
      </c>
      <c r="P59" s="8">
        <f t="shared" si="3"/>
        <v>-0.0290560471976401</v>
      </c>
      <c r="Q59" s="8">
        <f t="shared" si="3"/>
        <v>0.05677502658362443</v>
      </c>
      <c r="R59" s="8">
        <f t="shared" si="3"/>
        <v>-0.05020304021274302</v>
      </c>
      <c r="S59" s="13">
        <f t="shared" si="3"/>
        <v>0.004048429814604626</v>
      </c>
      <c r="T59" s="13">
        <f t="shared" si="3"/>
        <v>0.004861137280024019</v>
      </c>
      <c r="U59" s="15">
        <f t="shared" si="3"/>
        <v>0.05553888847221189</v>
      </c>
      <c r="V59" s="13"/>
      <c r="W59" s="6"/>
    </row>
    <row r="60" spans="1:23" ht="12.75">
      <c r="A60" s="5" t="s">
        <v>24</v>
      </c>
      <c r="D60" s="8">
        <f>D47/C47-1</f>
        <v>0.04079497907949792</v>
      </c>
      <c r="E60" s="8">
        <f>E47/D47-1</f>
        <v>0.02195761415774533</v>
      </c>
      <c r="F60" s="8">
        <f t="shared" si="3"/>
        <v>0.0720470336718333</v>
      </c>
      <c r="G60" s="8">
        <f t="shared" si="3"/>
        <v>0.0028317878153354403</v>
      </c>
      <c r="H60" s="8">
        <f t="shared" si="3"/>
        <v>0.047049933382385056</v>
      </c>
      <c r="I60" s="8">
        <f t="shared" si="3"/>
        <v>0.06083224127779996</v>
      </c>
      <c r="J60" s="8">
        <f t="shared" si="3"/>
        <v>0.046691492409051794</v>
      </c>
      <c r="K60" s="8">
        <f t="shared" si="3"/>
        <v>0.017292692939244736</v>
      </c>
      <c r="L60" s="8">
        <f t="shared" si="3"/>
        <v>0.003278688524590123</v>
      </c>
      <c r="M60" s="8">
        <f t="shared" si="3"/>
        <v>0.04092508798391159</v>
      </c>
      <c r="N60" s="8">
        <f t="shared" si="3"/>
        <v>0.013234157650695577</v>
      </c>
      <c r="O60" s="8">
        <f t="shared" si="3"/>
        <v>0.03441700829440375</v>
      </c>
      <c r="P60" s="8">
        <f t="shared" si="3"/>
        <v>0.10181259600614445</v>
      </c>
      <c r="Q60" s="8">
        <f t="shared" si="3"/>
        <v>0.07690162837385683</v>
      </c>
      <c r="R60" s="8">
        <f t="shared" si="3"/>
        <v>0.06571384185179441</v>
      </c>
      <c r="S60" s="13">
        <f t="shared" si="3"/>
        <v>0.08078231292517013</v>
      </c>
      <c r="T60" s="13">
        <f t="shared" si="3"/>
        <v>0.12902101832078228</v>
      </c>
      <c r="U60" s="15">
        <f t="shared" si="3"/>
        <v>0.04757638204461956</v>
      </c>
      <c r="V60" s="13"/>
      <c r="W60" s="8">
        <f>((U47/P47)^(1/5))-1</f>
        <v>0.07966374715838831</v>
      </c>
    </row>
    <row r="61" spans="1:23" ht="12.75">
      <c r="A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3"/>
      <c r="T61" s="13"/>
      <c r="U61" s="15"/>
      <c r="V61" s="8"/>
      <c r="W61" s="6"/>
    </row>
    <row r="62" spans="1:23" ht="13.5" thickBot="1">
      <c r="A62" s="5" t="s">
        <v>25</v>
      </c>
      <c r="D62" s="8">
        <f aca="true" t="shared" si="4" ref="D62:U62">D49/C49-1</f>
        <v>0.029301805841047468</v>
      </c>
      <c r="E62" s="8">
        <f t="shared" si="4"/>
        <v>0.03571859377303621</v>
      </c>
      <c r="F62" s="8">
        <f t="shared" si="4"/>
        <v>0.05340597339406794</v>
      </c>
      <c r="G62" s="8">
        <f t="shared" si="4"/>
        <v>0.011830030834244498</v>
      </c>
      <c r="H62" s="8">
        <f t="shared" si="4"/>
        <v>0.02930820969817649</v>
      </c>
      <c r="I62" s="8">
        <f t="shared" si="4"/>
        <v>0.03924274593064392</v>
      </c>
      <c r="J62" s="8">
        <f t="shared" si="4"/>
        <v>0.04258458465275172</v>
      </c>
      <c r="K62" s="8">
        <f t="shared" si="4"/>
        <v>0.028206272657006926</v>
      </c>
      <c r="L62" s="8">
        <f t="shared" si="4"/>
        <v>0.004690312334568514</v>
      </c>
      <c r="M62" s="8">
        <f t="shared" si="4"/>
        <v>0.03527130557575364</v>
      </c>
      <c r="N62" s="8">
        <f t="shared" si="4"/>
        <v>0.03241042345276868</v>
      </c>
      <c r="O62" s="8">
        <f t="shared" si="4"/>
        <v>-0.015933112478308864</v>
      </c>
      <c r="P62" s="8">
        <f t="shared" si="4"/>
        <v>0.07995351074062196</v>
      </c>
      <c r="Q62" s="8">
        <f t="shared" si="4"/>
        <v>0.0780513600771886</v>
      </c>
      <c r="R62" s="8">
        <f t="shared" si="4"/>
        <v>0.040894656672489926</v>
      </c>
      <c r="S62" s="13">
        <f t="shared" si="4"/>
        <v>0.06764611047266289</v>
      </c>
      <c r="T62" s="13">
        <f t="shared" si="4"/>
        <v>0.10815812908971223</v>
      </c>
      <c r="U62" s="16">
        <f t="shared" si="4"/>
        <v>0.055519838995961024</v>
      </c>
      <c r="V62" s="13"/>
      <c r="W62" s="6"/>
    </row>
    <row r="63" ht="12.75">
      <c r="A63" s="5"/>
    </row>
    <row r="64" s="12" customFormat="1" ht="12.75">
      <c r="A64" s="11" t="s">
        <v>29</v>
      </c>
    </row>
    <row r="65" spans="3:22" ht="13.5" thickBot="1">
      <c r="C65" s="2" t="s">
        <v>3</v>
      </c>
      <c r="D65" s="2" t="s">
        <v>4</v>
      </c>
      <c r="E65" s="2" t="s">
        <v>5</v>
      </c>
      <c r="F65" s="2" t="s">
        <v>6</v>
      </c>
      <c r="G65" s="2" t="s">
        <v>7</v>
      </c>
      <c r="H65" s="2" t="s">
        <v>8</v>
      </c>
      <c r="I65" s="2" t="s">
        <v>9</v>
      </c>
      <c r="J65" s="2" t="s">
        <v>10</v>
      </c>
      <c r="K65" s="2" t="s">
        <v>11</v>
      </c>
      <c r="L65" s="2" t="s">
        <v>12</v>
      </c>
      <c r="M65" s="2" t="s">
        <v>13</v>
      </c>
      <c r="N65" s="2" t="s">
        <v>14</v>
      </c>
      <c r="O65" s="2" t="s">
        <v>15</v>
      </c>
      <c r="P65" s="2" t="s">
        <v>16</v>
      </c>
      <c r="Q65" s="2" t="s">
        <v>17</v>
      </c>
      <c r="R65" s="3">
        <v>2005</v>
      </c>
      <c r="S65" s="3">
        <v>2006</v>
      </c>
      <c r="T65" s="3">
        <v>2007</v>
      </c>
      <c r="U65" s="3">
        <v>2008</v>
      </c>
      <c r="V65" s="3"/>
    </row>
    <row r="66" spans="1:13" ht="12.75">
      <c r="A66" s="5" t="s">
        <v>19</v>
      </c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9">
        <f>(M42/C42)^(1/10)-1</f>
        <v>0.10413093657870376</v>
      </c>
    </row>
    <row r="67" spans="1:13" ht="12.75">
      <c r="A67" s="5" t="s">
        <v>20</v>
      </c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2">
        <f>(M43/D43)^(1/9)-1</f>
        <v>0.2915496650148839</v>
      </c>
    </row>
    <row r="68" spans="1:13" ht="12.75">
      <c r="A68" s="5" t="s">
        <v>21</v>
      </c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2">
        <f aca="true" t="shared" si="5" ref="M68:M73">(M44/C44)^(1/10)-1</f>
        <v>0.3981829978643907</v>
      </c>
    </row>
    <row r="69" spans="1:13" ht="12.75">
      <c r="A69" s="5" t="s">
        <v>22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2">
        <f t="shared" si="5"/>
        <v>0.006956806315552289</v>
      </c>
    </row>
    <row r="70" spans="1:13" ht="12.75">
      <c r="A70" s="5" t="s">
        <v>23</v>
      </c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2">
        <f t="shared" si="5"/>
        <v>0.01925088329815461</v>
      </c>
    </row>
    <row r="71" spans="1:13" ht="13.5" thickBot="1">
      <c r="A71" s="5" t="s">
        <v>24</v>
      </c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5">
        <f t="shared" si="5"/>
        <v>0.035132582599016526</v>
      </c>
    </row>
    <row r="72" spans="1:13" ht="13.5" thickBot="1">
      <c r="A72" s="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6"/>
    </row>
    <row r="73" spans="1:13" ht="13.5" thickBot="1">
      <c r="A73" s="5" t="s">
        <v>25</v>
      </c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9">
        <f t="shared" si="5"/>
        <v>0.030867440337567276</v>
      </c>
    </row>
    <row r="75" s="12" customFormat="1" ht="12.75">
      <c r="A75" s="11" t="s">
        <v>30</v>
      </c>
    </row>
    <row r="76" spans="3:22" ht="13.5" thickBot="1">
      <c r="C76" s="2" t="s">
        <v>3</v>
      </c>
      <c r="D76" s="2" t="s">
        <v>4</v>
      </c>
      <c r="E76" s="2" t="s">
        <v>5</v>
      </c>
      <c r="F76" s="2" t="s">
        <v>6</v>
      </c>
      <c r="G76" s="2" t="s">
        <v>7</v>
      </c>
      <c r="H76" s="2" t="s">
        <v>8</v>
      </c>
      <c r="I76" s="2" t="s">
        <v>9</v>
      </c>
      <c r="J76" s="2" t="s">
        <v>10</v>
      </c>
      <c r="K76" s="2" t="s">
        <v>11</v>
      </c>
      <c r="L76" s="2" t="s">
        <v>12</v>
      </c>
      <c r="M76" s="2" t="s">
        <v>13</v>
      </c>
      <c r="N76" s="2" t="s">
        <v>14</v>
      </c>
      <c r="O76" s="2" t="s">
        <v>15</v>
      </c>
      <c r="P76" s="2" t="s">
        <v>16</v>
      </c>
      <c r="Q76" s="2" t="s">
        <v>17</v>
      </c>
      <c r="R76" s="3">
        <v>2005</v>
      </c>
      <c r="S76" s="3">
        <v>2006</v>
      </c>
      <c r="T76" s="3">
        <v>2007</v>
      </c>
      <c r="U76" s="3">
        <v>2008</v>
      </c>
      <c r="V76" s="3"/>
    </row>
    <row r="77" spans="1:22" ht="12.75">
      <c r="A77" s="5" t="s">
        <v>19</v>
      </c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30"/>
      <c r="O77" s="30"/>
      <c r="P77" s="30"/>
      <c r="Q77" s="30"/>
      <c r="R77" s="30"/>
      <c r="S77" s="31"/>
      <c r="T77" s="31"/>
      <c r="U77" s="14">
        <f>(U42/C42)^(1/18)-1</f>
        <v>0.1153117961016239</v>
      </c>
      <c r="V77" s="13"/>
    </row>
    <row r="78" spans="1:22" ht="12.75">
      <c r="A78" s="5" t="s">
        <v>20</v>
      </c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6"/>
      <c r="N78" s="21"/>
      <c r="O78" s="21"/>
      <c r="P78" s="21"/>
      <c r="Q78" s="21"/>
      <c r="R78" s="21"/>
      <c r="S78" s="13"/>
      <c r="T78" s="13"/>
      <c r="U78" s="15">
        <f>(U43/D43)^(1/17)-1</f>
        <v>0.4621416609694198</v>
      </c>
      <c r="V78" s="13"/>
    </row>
    <row r="79" spans="1:22" ht="12.75">
      <c r="A79" s="5" t="s">
        <v>21</v>
      </c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6"/>
      <c r="N79" s="21"/>
      <c r="O79" s="21"/>
      <c r="P79" s="21"/>
      <c r="Q79" s="21"/>
      <c r="R79" s="21"/>
      <c r="S79" s="13"/>
      <c r="T79" s="13"/>
      <c r="U79" s="15">
        <f>(U44/C44)^(1/18)-1</f>
        <v>0.3218083063418127</v>
      </c>
      <c r="V79" s="13"/>
    </row>
    <row r="80" spans="1:22" ht="12.75">
      <c r="A80" s="5" t="s">
        <v>22</v>
      </c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6"/>
      <c r="N80" s="21"/>
      <c r="O80" s="21"/>
      <c r="P80" s="21"/>
      <c r="Q80" s="21"/>
      <c r="R80" s="21"/>
      <c r="S80" s="13"/>
      <c r="T80" s="13"/>
      <c r="U80" s="15">
        <f>(U45/C45)^(1/18)-1</f>
        <v>0.03355264569106975</v>
      </c>
      <c r="V80" s="13"/>
    </row>
    <row r="81" spans="1:22" ht="12.75">
      <c r="A81" s="5" t="s">
        <v>23</v>
      </c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6"/>
      <c r="N81" s="21"/>
      <c r="O81" s="21"/>
      <c r="P81" s="21"/>
      <c r="Q81" s="21"/>
      <c r="R81" s="21"/>
      <c r="S81" s="13"/>
      <c r="T81" s="13"/>
      <c r="U81" s="15">
        <f>(U46/C46)^(1/18)-1</f>
        <v>0.006383236067192044</v>
      </c>
      <c r="V81" s="13"/>
    </row>
    <row r="82" spans="1:22" ht="13.5" thickBot="1">
      <c r="A82" s="5" t="s">
        <v>24</v>
      </c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32"/>
      <c r="N82" s="24"/>
      <c r="O82" s="24"/>
      <c r="P82" s="24"/>
      <c r="Q82" s="24"/>
      <c r="R82" s="24"/>
      <c r="S82" s="33"/>
      <c r="T82" s="33"/>
      <c r="U82" s="16">
        <f>(U47/C47)^(1/18)-1</f>
        <v>0.049665362276617664</v>
      </c>
      <c r="V82" s="13"/>
    </row>
    <row r="83" spans="1:22" ht="13.5" thickBot="1">
      <c r="A83" s="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6"/>
      <c r="N83" s="21"/>
      <c r="O83" s="21"/>
      <c r="P83" s="21"/>
      <c r="Q83" s="21"/>
      <c r="R83" s="21"/>
      <c r="S83" s="13"/>
      <c r="T83" s="13"/>
      <c r="U83" s="13"/>
      <c r="V83" s="13"/>
    </row>
    <row r="84" spans="1:22" ht="13.5" thickBot="1">
      <c r="A84" s="5" t="s">
        <v>25</v>
      </c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6"/>
      <c r="N84" s="35"/>
      <c r="O84" s="35"/>
      <c r="P84" s="35"/>
      <c r="Q84" s="35"/>
      <c r="R84" s="35"/>
      <c r="S84" s="37"/>
      <c r="T84" s="37"/>
      <c r="U84" s="38">
        <f>(U49/C49)^(1/18)-1</f>
        <v>0.04163124538581231</v>
      </c>
      <c r="V84" s="39"/>
    </row>
    <row r="86" s="12" customFormat="1" ht="12.75">
      <c r="A86" s="11" t="s">
        <v>31</v>
      </c>
    </row>
    <row r="87" spans="3:22" ht="13.5" thickBot="1">
      <c r="C87" s="2" t="s">
        <v>3</v>
      </c>
      <c r="D87" s="2" t="s">
        <v>4</v>
      </c>
      <c r="E87" s="2" t="s">
        <v>5</v>
      </c>
      <c r="F87" s="2" t="s">
        <v>6</v>
      </c>
      <c r="G87" s="2" t="s">
        <v>7</v>
      </c>
      <c r="H87" s="2" t="s">
        <v>8</v>
      </c>
      <c r="I87" s="2" t="s">
        <v>9</v>
      </c>
      <c r="J87" s="2" t="s">
        <v>10</v>
      </c>
      <c r="K87" s="2" t="s">
        <v>11</v>
      </c>
      <c r="L87" s="2" t="s">
        <v>12</v>
      </c>
      <c r="M87" s="2" t="s">
        <v>13</v>
      </c>
      <c r="N87" s="2" t="s">
        <v>14</v>
      </c>
      <c r="O87" s="2" t="s">
        <v>15</v>
      </c>
      <c r="P87" s="2" t="s">
        <v>16</v>
      </c>
      <c r="Q87" s="2" t="s">
        <v>17</v>
      </c>
      <c r="R87" s="3">
        <v>2005</v>
      </c>
      <c r="S87" s="3">
        <v>2006</v>
      </c>
      <c r="T87" s="3">
        <v>2007</v>
      </c>
      <c r="U87" s="3">
        <v>2008</v>
      </c>
      <c r="V87" s="3"/>
    </row>
    <row r="88" spans="1:22" ht="12.75">
      <c r="A88" s="5" t="s">
        <v>19</v>
      </c>
      <c r="M88" s="17"/>
      <c r="N88" s="30"/>
      <c r="O88" s="30"/>
      <c r="P88" s="30"/>
      <c r="Q88" s="30"/>
      <c r="R88" s="30"/>
      <c r="S88" s="31"/>
      <c r="T88" s="31"/>
      <c r="U88" s="14">
        <f aca="true" t="shared" si="6" ref="U88:U93">(U42/M42)^(1/8)-1</f>
        <v>0.12944722267377506</v>
      </c>
      <c r="V88" s="13"/>
    </row>
    <row r="89" spans="1:22" ht="12.75">
      <c r="A89" s="5" t="s">
        <v>20</v>
      </c>
      <c r="M89" s="20"/>
      <c r="N89" s="21"/>
      <c r="O89" s="21"/>
      <c r="P89" s="21"/>
      <c r="Q89" s="21"/>
      <c r="R89" s="21"/>
      <c r="S89" s="13"/>
      <c r="T89" s="13"/>
      <c r="U89" s="15">
        <f t="shared" si="6"/>
        <v>0.681134980250544</v>
      </c>
      <c r="V89" s="13"/>
    </row>
    <row r="90" spans="1:22" ht="12.75">
      <c r="A90" s="5" t="s">
        <v>21</v>
      </c>
      <c r="M90" s="20"/>
      <c r="N90" s="21"/>
      <c r="O90" s="21"/>
      <c r="P90" s="21"/>
      <c r="Q90" s="21"/>
      <c r="R90" s="21"/>
      <c r="S90" s="13"/>
      <c r="T90" s="13"/>
      <c r="U90" s="15">
        <f t="shared" si="6"/>
        <v>0.23217970580779057</v>
      </c>
      <c r="V90" s="13"/>
    </row>
    <row r="91" spans="1:22" ht="12.75">
      <c r="A91" s="5" t="s">
        <v>22</v>
      </c>
      <c r="M91" s="20"/>
      <c r="N91" s="21"/>
      <c r="O91" s="21"/>
      <c r="P91" s="21"/>
      <c r="Q91" s="21"/>
      <c r="R91" s="21"/>
      <c r="S91" s="13"/>
      <c r="T91" s="13"/>
      <c r="U91" s="15">
        <f t="shared" si="6"/>
        <v>0.06778743136259391</v>
      </c>
      <c r="V91" s="13"/>
    </row>
    <row r="92" spans="1:22" ht="12.75">
      <c r="A92" s="5" t="s">
        <v>23</v>
      </c>
      <c r="M92" s="20"/>
      <c r="N92" s="21"/>
      <c r="O92" s="21"/>
      <c r="P92" s="21"/>
      <c r="Q92" s="21"/>
      <c r="R92" s="21"/>
      <c r="S92" s="13"/>
      <c r="T92" s="13"/>
      <c r="U92" s="15">
        <f t="shared" si="6"/>
        <v>-0.009473119890681114</v>
      </c>
      <c r="V92" s="13"/>
    </row>
    <row r="93" spans="1:22" ht="13.5" thickBot="1">
      <c r="A93" s="5" t="s">
        <v>24</v>
      </c>
      <c r="M93" s="23"/>
      <c r="N93" s="24"/>
      <c r="O93" s="24"/>
      <c r="P93" s="24"/>
      <c r="Q93" s="24"/>
      <c r="R93" s="24"/>
      <c r="S93" s="33"/>
      <c r="T93" s="33"/>
      <c r="U93" s="16">
        <f t="shared" si="6"/>
        <v>0.06811859373883289</v>
      </c>
      <c r="V93" s="13"/>
    </row>
    <row r="94" spans="1:22" ht="13.5" thickBot="1">
      <c r="A94" s="9"/>
      <c r="M94" s="21"/>
      <c r="N94" s="21"/>
      <c r="O94" s="21"/>
      <c r="P94" s="21"/>
      <c r="Q94" s="21"/>
      <c r="R94" s="21"/>
      <c r="S94" s="13"/>
      <c r="T94" s="13"/>
      <c r="U94" s="13"/>
      <c r="V94" s="13"/>
    </row>
    <row r="95" spans="1:22" ht="13.5" thickBot="1">
      <c r="A95" s="5" t="s">
        <v>25</v>
      </c>
      <c r="M95" s="27"/>
      <c r="N95" s="28"/>
      <c r="O95" s="28"/>
      <c r="P95" s="28"/>
      <c r="Q95" s="28"/>
      <c r="R95" s="28"/>
      <c r="S95" s="40"/>
      <c r="T95" s="41"/>
      <c r="U95" s="41">
        <f>(U49/M49)^(1/8)-1</f>
        <v>0.05524418780712481</v>
      </c>
      <c r="V95" s="13"/>
    </row>
    <row r="96" ht="13.5" thickBot="1"/>
    <row r="97" s="12" customFormat="1" ht="13.5" thickBot="1">
      <c r="A97" s="42" t="s">
        <v>32</v>
      </c>
    </row>
    <row r="98" spans="1:5" ht="13.5" thickBot="1">
      <c r="A98" s="17"/>
      <c r="B98" s="43" t="s">
        <v>33</v>
      </c>
      <c r="C98" s="44" t="s">
        <v>34</v>
      </c>
      <c r="D98" s="43" t="s">
        <v>35</v>
      </c>
      <c r="E98" s="45" t="s">
        <v>36</v>
      </c>
    </row>
    <row r="99" spans="1:5" ht="12.75">
      <c r="A99" s="46" t="s">
        <v>19</v>
      </c>
      <c r="B99" s="47">
        <f aca="true" t="shared" si="7" ref="B99:B104">U77*100</f>
        <v>11.53117961016239</v>
      </c>
      <c r="C99" s="48">
        <f aca="true" t="shared" si="8" ref="C99:C104">M66*100</f>
        <v>10.413093657870377</v>
      </c>
      <c r="D99" s="49">
        <f aca="true" t="shared" si="9" ref="D99:D104">U88*100</f>
        <v>12.944722267377507</v>
      </c>
      <c r="E99" s="50">
        <f aca="true" t="shared" si="10" ref="E99:E104">U55*100</f>
        <v>15.940488841657817</v>
      </c>
    </row>
    <row r="100" spans="1:5" ht="12.75">
      <c r="A100" s="46" t="s">
        <v>20</v>
      </c>
      <c r="B100" s="51">
        <f t="shared" si="7"/>
        <v>46.21416609694198</v>
      </c>
      <c r="C100" s="52">
        <f t="shared" si="8"/>
        <v>29.15496650148839</v>
      </c>
      <c r="D100" s="53">
        <f t="shared" si="9"/>
        <v>68.1134980250544</v>
      </c>
      <c r="E100" s="54">
        <f t="shared" si="10"/>
        <v>96.91358024691358</v>
      </c>
    </row>
    <row r="101" spans="1:5" ht="12.75">
      <c r="A101" s="46" t="s">
        <v>21</v>
      </c>
      <c r="B101" s="51">
        <f t="shared" si="7"/>
        <v>32.18083063418127</v>
      </c>
      <c r="C101" s="52">
        <f t="shared" si="8"/>
        <v>39.81829978643907</v>
      </c>
      <c r="D101" s="53">
        <f t="shared" si="9"/>
        <v>23.217970580779056</v>
      </c>
      <c r="E101" s="54">
        <f t="shared" si="10"/>
        <v>13.309553004124396</v>
      </c>
    </row>
    <row r="102" spans="1:5" ht="12.75">
      <c r="A102" s="46" t="s">
        <v>22</v>
      </c>
      <c r="B102" s="51">
        <f t="shared" si="7"/>
        <v>3.355264569106975</v>
      </c>
      <c r="C102" s="52">
        <f t="shared" si="8"/>
        <v>0.6956806315552289</v>
      </c>
      <c r="D102" s="53">
        <f t="shared" si="9"/>
        <v>6.778743136259391</v>
      </c>
      <c r="E102" s="54">
        <f t="shared" si="10"/>
        <v>0.46948356807512415</v>
      </c>
    </row>
    <row r="103" spans="1:5" ht="12.75">
      <c r="A103" s="46" t="s">
        <v>23</v>
      </c>
      <c r="B103" s="51">
        <f t="shared" si="7"/>
        <v>0.6383236067192044</v>
      </c>
      <c r="C103" s="52">
        <f t="shared" si="8"/>
        <v>1.9250883298154609</v>
      </c>
      <c r="D103" s="53">
        <f t="shared" si="9"/>
        <v>-0.9473119890681114</v>
      </c>
      <c r="E103" s="54">
        <f t="shared" si="10"/>
        <v>5.553888847221189</v>
      </c>
    </row>
    <row r="104" spans="1:5" ht="12.75">
      <c r="A104" s="46" t="s">
        <v>24</v>
      </c>
      <c r="B104" s="51">
        <f t="shared" si="7"/>
        <v>4.966536227661766</v>
      </c>
      <c r="C104" s="52">
        <f t="shared" si="8"/>
        <v>3.5132582599016526</v>
      </c>
      <c r="D104" s="53">
        <f t="shared" si="9"/>
        <v>6.811859373883289</v>
      </c>
      <c r="E104" s="54">
        <f t="shared" si="10"/>
        <v>4.757638204461956</v>
      </c>
    </row>
    <row r="105" spans="1:5" ht="13.5" thickBot="1">
      <c r="A105" s="55" t="s">
        <v>25</v>
      </c>
      <c r="B105" s="56">
        <f>U84*100</f>
        <v>4.163124538581231</v>
      </c>
      <c r="C105" s="57">
        <f>M73*100</f>
        <v>3.0867440337567276</v>
      </c>
      <c r="D105" s="58">
        <f>U95*100</f>
        <v>5.524418780712481</v>
      </c>
      <c r="E105" s="59">
        <f>U62*100</f>
        <v>5.551983899596102</v>
      </c>
    </row>
    <row r="106" spans="2:4" ht="12.75">
      <c r="B106" s="60"/>
      <c r="C106" s="60"/>
      <c r="D106" s="60"/>
    </row>
  </sheetData>
  <sheetProtection/>
  <mergeCells count="1">
    <mergeCell ref="W41:X41"/>
  </mergeCells>
  <hyperlinks>
    <hyperlink ref="N22" r:id="rId1" display="http://epp.eurostat.ec.europa.eu/portal/page/portal/energy/data/database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2011-08-05T13:00:24Z</dcterms:created>
  <dcterms:modified xsi:type="dcterms:W3CDTF">2011-08-05T13:01:53Z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