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055" windowHeight="12885" activeTab="0"/>
  </bookViews>
  <sheets>
    <sheet name="SCI" sheetId="1" r:id="rId1"/>
    <sheet name="graphSCI" sheetId="2" r:id="rId2"/>
  </sheets>
  <definedNames/>
  <calcPr fullCalcOnLoad="1"/>
</workbook>
</file>

<file path=xl/sharedStrings.xml><?xml version="1.0" encoding="utf-8"?>
<sst xmlns="http://schemas.openxmlformats.org/spreadsheetml/2006/main" count="80" uniqueCount="51">
  <si>
    <t>SITES OF COMMUNITY IMPORTANCE</t>
  </si>
  <si>
    <t>MS</t>
  </si>
  <si>
    <t>MS Area (km²)</t>
  </si>
  <si>
    <t>Total Number</t>
  </si>
  <si>
    <t>Total Area (ha)</t>
  </si>
  <si>
    <t>Total Area (km²)</t>
  </si>
  <si>
    <t>Terrestrial Area (ha)</t>
  </si>
  <si>
    <t>Terrestrial Area (km²)</t>
  </si>
  <si>
    <t>Marine Area (ha)</t>
  </si>
  <si>
    <t>Marine Area (km²)</t>
  </si>
  <si>
    <t>AT</t>
  </si>
  <si>
    <t>BE</t>
  </si>
  <si>
    <t>DE</t>
  </si>
  <si>
    <t>DK</t>
  </si>
  <si>
    <t>ES</t>
  </si>
  <si>
    <t>FI</t>
  </si>
  <si>
    <t>FR</t>
  </si>
  <si>
    <t>GR</t>
  </si>
  <si>
    <t>IE</t>
  </si>
  <si>
    <t>IT</t>
  </si>
  <si>
    <t>LU</t>
  </si>
  <si>
    <t>NL</t>
  </si>
  <si>
    <t>PT</t>
  </si>
  <si>
    <t>SE</t>
  </si>
  <si>
    <t>UK</t>
  </si>
  <si>
    <t>EU</t>
  </si>
  <si>
    <t>CY</t>
  </si>
  <si>
    <t>CZ</t>
  </si>
  <si>
    <t>-</t>
  </si>
  <si>
    <t>EE</t>
  </si>
  <si>
    <t>HU</t>
  </si>
  <si>
    <t>LT</t>
  </si>
  <si>
    <t>LV</t>
  </si>
  <si>
    <t>MT</t>
  </si>
  <si>
    <t>PL</t>
  </si>
  <si>
    <t>SI</t>
  </si>
  <si>
    <t>SK</t>
  </si>
  <si>
    <t>according to protocol 10 of the Accession Treaty of Cyprus</t>
  </si>
  <si>
    <t>RO</t>
  </si>
  <si>
    <t>BG</t>
  </si>
  <si>
    <t>Update of 17 December 2007</t>
  </si>
  <si>
    <r>
      <t>CY</t>
    </r>
    <r>
      <rPr>
        <b/>
        <vertAlign val="superscript"/>
        <sz val="10"/>
        <rFont val="Arial"/>
        <family val="2"/>
      </rPr>
      <t xml:space="preserve"> (1)</t>
    </r>
  </si>
  <si>
    <t xml:space="preserve">(1) The area of the MS and the % corresponds to the area of Cyprus where the Community acquis applies at present, </t>
  </si>
  <si>
    <t>(2) Latest database only includes 380 sites while tha Community List includes 413 sites (see IE letter August 2007)</t>
  </si>
  <si>
    <t>(4) Marine site of Gibraltar corrected before the Medit. Com. list</t>
  </si>
  <si>
    <t>(3) Several marine sites, but no information on marine areas provided in the database</t>
  </si>
  <si>
    <t xml:space="preserve">% Terrestrial </t>
  </si>
  <si>
    <r>
      <t>IE</t>
    </r>
    <r>
      <rPr>
        <vertAlign val="superscript"/>
        <sz val="10"/>
        <rFont val="Arial"/>
        <family val="2"/>
      </rPr>
      <t xml:space="preserve"> (2)</t>
    </r>
  </si>
  <si>
    <r>
      <t>PL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(3)</t>
    </r>
  </si>
  <si>
    <r>
      <t>UK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(4)</t>
    </r>
  </si>
  <si>
    <t>Nr of sites in which a marine part is noted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</si>
</sst>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#,###"/>
    <numFmt numFmtId="181" formatCode="#,##0.0"/>
    <numFmt numFmtId="182" formatCode="0.000"/>
    <numFmt numFmtId="183" formatCode="0.0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Vrai&quot;;&quot;Vrai&quot;;&quot;Faux&quot;"/>
    <numFmt numFmtId="189" formatCode="&quot;Actif&quot;;&quot;Actif&quot;;&quot;Inactif&quot;"/>
    <numFmt numFmtId="190" formatCode="0.00000"/>
    <numFmt numFmtId="191" formatCode="0.0000"/>
    <numFmt numFmtId="192" formatCode="0.000000"/>
    <numFmt numFmtId="193" formatCode="0.0000000"/>
    <numFmt numFmtId="194" formatCode="#\ ###\ ###.0"/>
    <numFmt numFmtId="195" formatCode="#\ ##0"/>
    <numFmt numFmtId="196" formatCode="#\ ###\ ###"/>
  </numFmts>
  <fonts count="12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0" fillId="2" borderId="1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3" fontId="3" fillId="2" borderId="4" xfId="0" applyNumberFormat="1" applyFont="1" applyFill="1" applyBorder="1" applyAlignment="1">
      <alignment/>
    </xf>
    <xf numFmtId="3" fontId="3" fillId="3" borderId="4" xfId="0" applyNumberFormat="1" applyFon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3" borderId="6" xfId="0" applyNumberForma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4" borderId="2" xfId="0" applyNumberFormat="1" applyFill="1" applyBorder="1" applyAlignment="1" quotePrefix="1">
      <alignment horizontal="center"/>
    </xf>
    <xf numFmtId="3" fontId="0" fillId="4" borderId="6" xfId="0" applyNumberFormat="1" applyFill="1" applyBorder="1" applyAlignment="1" quotePrefix="1">
      <alignment horizontal="center"/>
    </xf>
    <xf numFmtId="3" fontId="3" fillId="3" borderId="2" xfId="0" applyNumberFormat="1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5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3" fontId="3" fillId="4" borderId="2" xfId="0" applyNumberFormat="1" applyFont="1" applyFill="1" applyBorder="1" applyAlignment="1" quotePrefix="1">
      <alignment horizontal="center"/>
    </xf>
    <xf numFmtId="3" fontId="3" fillId="4" borderId="6" xfId="0" applyNumberFormat="1" applyFont="1" applyFill="1" applyBorder="1" applyAlignment="1" quotePrefix="1">
      <alignment horizontal="center"/>
    </xf>
    <xf numFmtId="3" fontId="3" fillId="2" borderId="2" xfId="0" applyNumberFormat="1" applyFont="1" applyFill="1" applyBorder="1" applyAlignment="1">
      <alignment/>
    </xf>
    <xf numFmtId="3" fontId="3" fillId="0" borderId="6" xfId="0" applyNumberFormat="1" applyFont="1" applyFill="1" applyBorder="1" applyAlignment="1">
      <alignment/>
    </xf>
    <xf numFmtId="181" fontId="0" fillId="2" borderId="9" xfId="0" applyNumberForma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0" fillId="0" borderId="11" xfId="0" applyNumberFormat="1" applyFont="1" applyBorder="1" applyAlignment="1" quotePrefix="1">
      <alignment/>
    </xf>
    <xf numFmtId="3" fontId="3" fillId="0" borderId="11" xfId="0" applyNumberFormat="1" applyFont="1" applyBorder="1" applyAlignment="1" quotePrefix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 quotePrefix="1">
      <alignment/>
    </xf>
    <xf numFmtId="3" fontId="3" fillId="0" borderId="13" xfId="0" applyNumberFormat="1" applyFont="1" applyFill="1" applyBorder="1" applyAlignment="1">
      <alignment/>
    </xf>
    <xf numFmtId="3" fontId="0" fillId="0" borderId="14" xfId="0" applyNumberFormat="1" applyFont="1" applyBorder="1" applyAlignment="1" quotePrefix="1">
      <alignment/>
    </xf>
    <xf numFmtId="181" fontId="0" fillId="2" borderId="15" xfId="0" applyNumberFormat="1" applyFill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3" fontId="3" fillId="3" borderId="10" xfId="0" applyNumberFormat="1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4" borderId="1" xfId="0" applyNumberFormat="1" applyFill="1" applyBorder="1" applyAlignment="1" quotePrefix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 quotePrefix="1">
      <alignment/>
    </xf>
    <xf numFmtId="3" fontId="3" fillId="0" borderId="21" xfId="0" applyNumberFormat="1" applyFont="1" applyFill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3" borderId="1" xfId="0" applyNumberFormat="1" applyFill="1" applyBorder="1" applyAlignment="1">
      <alignment/>
    </xf>
    <xf numFmtId="3" fontId="3" fillId="0" borderId="11" xfId="0" applyNumberFormat="1" applyFont="1" applyFill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0" borderId="21" xfId="0" applyNumberFormat="1" applyFont="1" applyBorder="1" applyAlignment="1" quotePrefix="1">
      <alignment horizontal="center"/>
    </xf>
    <xf numFmtId="3" fontId="3" fillId="0" borderId="11" xfId="0" applyNumberFormat="1" applyFont="1" applyFill="1" applyBorder="1" applyAlignment="1" quotePrefix="1">
      <alignment/>
    </xf>
    <xf numFmtId="3" fontId="3" fillId="0" borderId="11" xfId="0" applyNumberFormat="1" applyFont="1" applyBorder="1" applyAlignment="1" quotePrefix="1">
      <alignment horizontal="center"/>
    </xf>
    <xf numFmtId="3" fontId="3" fillId="0" borderId="0" xfId="0" applyNumberFormat="1" applyFont="1" applyAlignment="1">
      <alignment/>
    </xf>
    <xf numFmtId="3" fontId="3" fillId="4" borderId="1" xfId="0" applyNumberFormat="1" applyFont="1" applyFill="1" applyBorder="1" applyAlignment="1" quotePrefix="1">
      <alignment horizontal="center"/>
    </xf>
    <xf numFmtId="3" fontId="3" fillId="0" borderId="11" xfId="0" applyNumberFormat="1" applyFont="1" applyFill="1" applyBorder="1" applyAlignment="1" quotePrefix="1">
      <alignment horizontal="center"/>
    </xf>
    <xf numFmtId="3" fontId="3" fillId="3" borderId="0" xfId="0" applyNumberFormat="1" applyFon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3" fillId="0" borderId="23" xfId="0" applyNumberFormat="1" applyFont="1" applyBorder="1" applyAlignment="1" quotePrefix="1">
      <alignment horizontal="center"/>
    </xf>
    <xf numFmtId="3" fontId="3" fillId="0" borderId="24" xfId="0" applyNumberFormat="1" applyFont="1" applyFill="1" applyBorder="1" applyAlignment="1" quotePrefix="1">
      <alignment horizontal="center"/>
    </xf>
    <xf numFmtId="3" fontId="3" fillId="0" borderId="6" xfId="0" applyNumberFormat="1" applyFont="1" applyFill="1" applyBorder="1" applyAlignment="1">
      <alignment horizontal="center"/>
    </xf>
    <xf numFmtId="3" fontId="3" fillId="0" borderId="6" xfId="0" applyNumberFormat="1" applyFont="1" applyBorder="1" applyAlignment="1" quotePrefix="1">
      <alignment horizontal="center"/>
    </xf>
    <xf numFmtId="3" fontId="3" fillId="3" borderId="21" xfId="0" applyNumberFormat="1" applyFont="1" applyFill="1" applyBorder="1" applyAlignment="1">
      <alignment/>
    </xf>
    <xf numFmtId="3" fontId="0" fillId="3" borderId="25" xfId="0" applyNumberFormat="1" applyFill="1" applyBorder="1" applyAlignment="1">
      <alignment/>
    </xf>
    <xf numFmtId="3" fontId="3" fillId="4" borderId="21" xfId="0" applyNumberFormat="1" applyFont="1" applyFill="1" applyBorder="1" applyAlignment="1" quotePrefix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3" borderId="28" xfId="0" applyNumberFormat="1" applyFill="1" applyBorder="1" applyAlignment="1">
      <alignment/>
    </xf>
    <xf numFmtId="3" fontId="0" fillId="3" borderId="29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left"/>
    </xf>
    <xf numFmtId="3" fontId="0" fillId="0" borderId="0" xfId="0" applyNumberFormat="1" applyAlignment="1" quotePrefix="1">
      <alignment horizontal="left"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3" fillId="2" borderId="30" xfId="0" applyNumberFormat="1" applyFont="1" applyFill="1" applyBorder="1" applyAlignment="1">
      <alignment horizontal="center" vertical="center" wrapText="1"/>
    </xf>
    <xf numFmtId="181" fontId="3" fillId="2" borderId="15" xfId="0" applyNumberFormat="1" applyFont="1" applyFill="1" applyBorder="1" applyAlignment="1">
      <alignment/>
    </xf>
    <xf numFmtId="181" fontId="3" fillId="2" borderId="9" xfId="0" applyNumberFormat="1" applyFont="1" applyFill="1" applyBorder="1" applyAlignment="1">
      <alignment/>
    </xf>
    <xf numFmtId="181" fontId="3" fillId="2" borderId="30" xfId="0" applyNumberFormat="1" applyFont="1" applyFill="1" applyBorder="1" applyAlignment="1">
      <alignment/>
    </xf>
    <xf numFmtId="181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pSCIs database - December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1775"/>
          <c:w val="0.93975"/>
          <c:h val="0.88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SCI!$H$3:$H$3</c:f>
              <c:strCache>
                <c:ptCount val="1"/>
                <c:pt idx="0">
                  <c:v>% Terrestrial 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9900"/>
              </a:solidFill>
            </c:spPr>
          </c:dPt>
          <c:cat>
            <c:strRef>
              <c:f>SCI!$L$4:$L$30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SCI!$H$4:$H$30</c:f>
              <c:numCache>
                <c:ptCount val="27"/>
                <c:pt idx="0">
                  <c:v>10.600283809728234</c:v>
                </c:pt>
                <c:pt idx="1">
                  <c:v>9.961217387316564</c:v>
                </c:pt>
                <c:pt idx="2">
                  <c:v>26.530145683501143</c:v>
                </c:pt>
                <c:pt idx="3">
                  <c:v>11.522381450488146</c:v>
                </c:pt>
                <c:pt idx="4">
                  <c:v>9.194545177896686</c:v>
                </c:pt>
                <c:pt idx="5">
                  <c:v>9.861390445289043</c:v>
                </c:pt>
                <c:pt idx="6">
                  <c:v>7.3723259230037375</c:v>
                </c:pt>
                <c:pt idx="7">
                  <c:v>16.526677196745236</c:v>
                </c:pt>
                <c:pt idx="8">
                  <c:v>23.40972514015352</c:v>
                </c:pt>
                <c:pt idx="9">
                  <c:v>12.74362622543583</c:v>
                </c:pt>
                <c:pt idx="10">
                  <c:v>8.464501012396394</c:v>
                </c:pt>
                <c:pt idx="11">
                  <c:v>16.403637486357432</c:v>
                </c:pt>
                <c:pt idx="12">
                  <c:v>14.972818735891646</c:v>
                </c:pt>
                <c:pt idx="13">
                  <c:v>10.208457477233923</c:v>
                </c:pt>
                <c:pt idx="14">
                  <c:v>14.213632924372702</c:v>
                </c:pt>
                <c:pt idx="15">
                  <c:v>9.942588934319534</c:v>
                </c:pt>
                <c:pt idx="16">
                  <c:v>15.353854447439353</c:v>
                </c:pt>
                <c:pt idx="17">
                  <c:v>10.994800043351036</c:v>
                </c:pt>
                <c:pt idx="18">
                  <c:v>12.57012658227848</c:v>
                </c:pt>
                <c:pt idx="19">
                  <c:v>8.392713962336849</c:v>
                </c:pt>
                <c:pt idx="20">
                  <c:v>9.111494845012903</c:v>
                </c:pt>
                <c:pt idx="21">
                  <c:v>17.40709085226655</c:v>
                </c:pt>
                <c:pt idx="22">
                  <c:v>13.207430405504624</c:v>
                </c:pt>
                <c:pt idx="23">
                  <c:v>13.723444031296998</c:v>
                </c:pt>
                <c:pt idx="24">
                  <c:v>31.369026191930168</c:v>
                </c:pt>
                <c:pt idx="25">
                  <c:v>11.75015295321936</c:v>
                </c:pt>
                <c:pt idx="26">
                  <c:v>6.797183147373579</c:v>
                </c:pt>
              </c:numCache>
            </c:numRef>
          </c:val>
        </c:ser>
        <c:gapWidth val="60"/>
        <c:axId val="36597692"/>
        <c:axId val="60943773"/>
      </c:barChart>
      <c:barChart>
        <c:barDir val="col"/>
        <c:grouping val="clustered"/>
        <c:varyColors val="0"/>
        <c:ser>
          <c:idx val="0"/>
          <c:order val="1"/>
          <c:tx>
            <c:strRef>
              <c:f>SCI!$K$3:$K$3</c:f>
              <c:strCache>
                <c:ptCount val="1"/>
                <c:pt idx="0">
                  <c:v>Marine Area (km²)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0000FF"/>
              </a:solidFill>
            </c:spPr>
          </c:dPt>
          <c:cat>
            <c:strRef>
              <c:f>SCI!$L$4:$L$30</c:f>
              <c:strCache>
                <c:ptCount val="27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EE</c:v>
                </c:pt>
                <c:pt idx="8">
                  <c:v>ES</c:v>
                </c:pt>
                <c:pt idx="9">
                  <c:v>FI</c:v>
                </c:pt>
                <c:pt idx="10">
                  <c:v>FR</c:v>
                </c:pt>
                <c:pt idx="11">
                  <c:v>GR</c:v>
                </c:pt>
                <c:pt idx="12">
                  <c:v>HU</c:v>
                </c:pt>
                <c:pt idx="13">
                  <c:v>IE</c:v>
                </c:pt>
                <c:pt idx="14">
                  <c:v>IT</c:v>
                </c:pt>
                <c:pt idx="15">
                  <c:v>LT</c:v>
                </c:pt>
                <c:pt idx="16">
                  <c:v>LU</c:v>
                </c:pt>
                <c:pt idx="17">
                  <c:v>LV</c:v>
                </c:pt>
                <c:pt idx="18">
                  <c:v>MT</c:v>
                </c:pt>
                <c:pt idx="19">
                  <c:v>NL</c:v>
                </c:pt>
                <c:pt idx="20">
                  <c:v>PL</c:v>
                </c:pt>
                <c:pt idx="21">
                  <c:v>PT</c:v>
                </c:pt>
                <c:pt idx="22">
                  <c:v>RO</c:v>
                </c:pt>
                <c:pt idx="23">
                  <c:v>SE</c:v>
                </c:pt>
                <c:pt idx="24">
                  <c:v>SI</c:v>
                </c:pt>
                <c:pt idx="25">
                  <c:v>SK</c:v>
                </c:pt>
                <c:pt idx="26">
                  <c:v>UK</c:v>
                </c:pt>
              </c:strCache>
            </c:strRef>
          </c:cat>
          <c:val>
            <c:numRef>
              <c:f>SCI!$K$4:$K$30</c:f>
              <c:numCache>
                <c:ptCount val="27"/>
                <c:pt idx="0">
                  <c:v>0</c:v>
                </c:pt>
                <c:pt idx="1">
                  <c:v>198.06</c:v>
                </c:pt>
                <c:pt idx="2">
                  <c:v>123.715813</c:v>
                </c:pt>
                <c:pt idx="3">
                  <c:v>50.3262</c:v>
                </c:pt>
                <c:pt idx="4">
                  <c:v>0</c:v>
                </c:pt>
                <c:pt idx="5">
                  <c:v>18085.695919280002</c:v>
                </c:pt>
                <c:pt idx="6">
                  <c:v>7958.993589999999</c:v>
                </c:pt>
                <c:pt idx="7">
                  <c:v>3853.6632710000017</c:v>
                </c:pt>
                <c:pt idx="8">
                  <c:v>5547.876028999999</c:v>
                </c:pt>
                <c:pt idx="9">
                  <c:v>5459.7011</c:v>
                </c:pt>
                <c:pt idx="10">
                  <c:v>5687.6412</c:v>
                </c:pt>
                <c:pt idx="11">
                  <c:v>5998.010100500001</c:v>
                </c:pt>
                <c:pt idx="12">
                  <c:v>0</c:v>
                </c:pt>
                <c:pt idx="13">
                  <c:v>3386.2372849999997</c:v>
                </c:pt>
                <c:pt idx="14">
                  <c:v>2243.0841</c:v>
                </c:pt>
                <c:pt idx="15">
                  <c:v>170.967</c:v>
                </c:pt>
                <c:pt idx="16">
                  <c:v>0</c:v>
                </c:pt>
                <c:pt idx="17">
                  <c:v>561.6612</c:v>
                </c:pt>
                <c:pt idx="18">
                  <c:v>8.4875</c:v>
                </c:pt>
                <c:pt idx="19">
                  <c:v>4066.8516</c:v>
                </c:pt>
                <c:pt idx="20">
                  <c:v>0</c:v>
                </c:pt>
                <c:pt idx="21">
                  <c:v>490.153925</c:v>
                </c:pt>
                <c:pt idx="22">
                  <c:v>1353.32</c:v>
                </c:pt>
                <c:pt idx="23">
                  <c:v>5848.668454000002</c:v>
                </c:pt>
                <c:pt idx="24">
                  <c:v>0.17726011</c:v>
                </c:pt>
                <c:pt idx="25">
                  <c:v>0</c:v>
                </c:pt>
                <c:pt idx="26">
                  <c:v>9724.404018600004</c:v>
                </c:pt>
              </c:numCache>
            </c:numRef>
          </c:val>
        </c:ser>
        <c:gapWidth val="250"/>
        <c:axId val="11623046"/>
        <c:axId val="37498551"/>
      </c:bar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0"/>
        <c:lblOffset val="100"/>
        <c:tickLblSkip val="1"/>
        <c:noMultiLvlLbl val="0"/>
      </c:catAx>
      <c:valAx>
        <c:axId val="60943773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6597692"/>
        <c:crossesAt val="1"/>
        <c:crossBetween val="between"/>
        <c:dispUnits/>
        <c:minorUnit val="1"/>
      </c:valAx>
      <c:catAx>
        <c:axId val="11623046"/>
        <c:scaling>
          <c:orientation val="minMax"/>
        </c:scaling>
        <c:axPos val="b"/>
        <c:delete val="1"/>
        <c:majorTickMark val="out"/>
        <c:minorTickMark val="none"/>
        <c:tickLblPos val="nextTo"/>
        <c:crossAx val="37498551"/>
        <c:crosses val="autoZero"/>
        <c:auto val="0"/>
        <c:lblOffset val="100"/>
        <c:noMultiLvlLbl val="0"/>
      </c:catAx>
      <c:valAx>
        <c:axId val="37498551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1623046"/>
        <c:crosses val="max"/>
        <c:crossBetween val="between"/>
        <c:dispUnits/>
        <c:minorUnit val="1000"/>
      </c:valAx>
      <c:spPr>
        <a:solidFill>
          <a:srgbClr val="FFFFCC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839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I1" sqref="I1"/>
    </sheetView>
  </sheetViews>
  <sheetFormatPr defaultColWidth="9.140625" defaultRowHeight="12.75"/>
  <cols>
    <col min="1" max="1" width="6.7109375" style="38" customWidth="1"/>
    <col min="2" max="7" width="11.421875" style="13" customWidth="1"/>
    <col min="8" max="8" width="11.421875" style="88" customWidth="1"/>
    <col min="9" max="11" width="11.421875" style="13" customWidth="1"/>
    <col min="12" max="12" width="7.421875" style="13" customWidth="1"/>
    <col min="13" max="16384" width="11.421875" style="13" customWidth="1"/>
  </cols>
  <sheetData>
    <row r="1" spans="1:12" ht="18">
      <c r="A1" s="35" t="s">
        <v>0</v>
      </c>
      <c r="B1" s="36"/>
      <c r="C1" s="36"/>
      <c r="D1" s="36"/>
      <c r="E1" s="36"/>
      <c r="F1" s="36"/>
      <c r="G1" s="36"/>
      <c r="H1" s="87"/>
      <c r="I1" s="37" t="s">
        <v>40</v>
      </c>
      <c r="K1" s="36"/>
      <c r="L1" s="36"/>
    </row>
    <row r="2" ht="13.5" thickBot="1"/>
    <row r="3" spans="1:13" ht="64.5" thickBot="1">
      <c r="A3" s="39" t="s">
        <v>1</v>
      </c>
      <c r="B3" s="40" t="s">
        <v>2</v>
      </c>
      <c r="C3" s="41" t="s">
        <v>3</v>
      </c>
      <c r="D3" s="42" t="s">
        <v>4</v>
      </c>
      <c r="E3" s="43" t="s">
        <v>5</v>
      </c>
      <c r="F3" s="44" t="s">
        <v>6</v>
      </c>
      <c r="G3" s="45" t="s">
        <v>7</v>
      </c>
      <c r="H3" s="89" t="s">
        <v>46</v>
      </c>
      <c r="I3" s="46" t="s">
        <v>50</v>
      </c>
      <c r="J3" s="47" t="s">
        <v>8</v>
      </c>
      <c r="K3" s="48" t="s">
        <v>9</v>
      </c>
      <c r="L3" s="40" t="s">
        <v>1</v>
      </c>
      <c r="M3" s="49"/>
    </row>
    <row r="4" spans="1:13" ht="12.75">
      <c r="A4" s="50" t="s">
        <v>10</v>
      </c>
      <c r="B4" s="33">
        <v>83859</v>
      </c>
      <c r="C4" s="51">
        <v>168</v>
      </c>
      <c r="D4" s="51">
        <v>888929.2</v>
      </c>
      <c r="E4" s="14">
        <f>+D4/100</f>
        <v>8889.292</v>
      </c>
      <c r="F4" s="1">
        <f aca="true" t="shared" si="0" ref="F4:F30">+D4-J4</f>
        <v>888929.2</v>
      </c>
      <c r="G4" s="7">
        <f>+F4/100</f>
        <v>8889.292</v>
      </c>
      <c r="H4" s="34">
        <f>+G4/B4*100</f>
        <v>10.600283809728234</v>
      </c>
      <c r="I4" s="52"/>
      <c r="J4" s="15"/>
      <c r="K4" s="16" t="s">
        <v>28</v>
      </c>
      <c r="L4" s="53" t="s">
        <v>10</v>
      </c>
      <c r="M4" s="54"/>
    </row>
    <row r="5" spans="1:13" ht="12.75">
      <c r="A5" s="55" t="s">
        <v>11</v>
      </c>
      <c r="B5" s="28">
        <v>30528</v>
      </c>
      <c r="C5" s="56">
        <v>280</v>
      </c>
      <c r="D5" s="56">
        <v>323902.0444000001</v>
      </c>
      <c r="E5" s="12">
        <f>+D5/100</f>
        <v>3239.0204440000007</v>
      </c>
      <c r="F5" s="1">
        <f t="shared" si="0"/>
        <v>304096.0444000001</v>
      </c>
      <c r="G5" s="7">
        <f aca="true" t="shared" si="1" ref="G5:G30">+F5/100</f>
        <v>3040.9604440000007</v>
      </c>
      <c r="H5" s="34">
        <f aca="true" t="shared" si="2" ref="H5:H30">+G5/B5*100</f>
        <v>9.961217387316564</v>
      </c>
      <c r="I5" s="57">
        <v>2</v>
      </c>
      <c r="J5" s="2">
        <v>19806</v>
      </c>
      <c r="K5" s="9">
        <f>+J5/100</f>
        <v>198.06</v>
      </c>
      <c r="L5" s="58" t="s">
        <v>11</v>
      </c>
      <c r="M5" s="54"/>
    </row>
    <row r="6" spans="1:13" ht="12.75">
      <c r="A6" s="55" t="s">
        <v>39</v>
      </c>
      <c r="B6" s="29">
        <v>110910</v>
      </c>
      <c r="C6" s="59">
        <v>207</v>
      </c>
      <c r="D6" s="59">
        <v>2954830.0390571123</v>
      </c>
      <c r="E6" s="12">
        <f>+D6/100</f>
        <v>29548.300390571123</v>
      </c>
      <c r="F6" s="1">
        <f>+D6-J6</f>
        <v>2942458.457757112</v>
      </c>
      <c r="G6" s="7">
        <f t="shared" si="1"/>
        <v>29424.58457757112</v>
      </c>
      <c r="H6" s="34">
        <f>+G6/B6*100</f>
        <v>26.530145683501143</v>
      </c>
      <c r="I6" s="60">
        <v>8</v>
      </c>
      <c r="J6" s="17">
        <v>12371.5813</v>
      </c>
      <c r="K6" s="21">
        <f>+J6/100</f>
        <v>123.715813</v>
      </c>
      <c r="L6" s="58" t="s">
        <v>39</v>
      </c>
      <c r="M6" s="54"/>
    </row>
    <row r="7" spans="1:13" ht="14.25">
      <c r="A7" s="61" t="s">
        <v>41</v>
      </c>
      <c r="B7" s="62">
        <v>5736</v>
      </c>
      <c r="C7" s="59">
        <v>36</v>
      </c>
      <c r="D7" s="59">
        <v>71125</v>
      </c>
      <c r="E7" s="18">
        <f>D7/100</f>
        <v>711.25</v>
      </c>
      <c r="F7" s="19">
        <f t="shared" si="0"/>
        <v>66092.38</v>
      </c>
      <c r="G7" s="20">
        <f>F7/100</f>
        <v>660.9238</v>
      </c>
      <c r="H7" s="90">
        <f>+(F7/100)/B7*100</f>
        <v>11.522381450488146</v>
      </c>
      <c r="I7" s="60">
        <v>5</v>
      </c>
      <c r="J7" s="17">
        <v>5032.62</v>
      </c>
      <c r="K7" s="21">
        <f>J7/100</f>
        <v>50.3262</v>
      </c>
      <c r="L7" s="63" t="s">
        <v>26</v>
      </c>
      <c r="M7" s="54"/>
    </row>
    <row r="8" spans="1:13" ht="12.75">
      <c r="A8" s="61" t="s">
        <v>27</v>
      </c>
      <c r="B8" s="29">
        <v>78866</v>
      </c>
      <c r="C8" s="59">
        <v>858</v>
      </c>
      <c r="D8" s="64">
        <v>725137</v>
      </c>
      <c r="E8" s="25">
        <f>D8/100</f>
        <v>7251.37</v>
      </c>
      <c r="F8" s="19">
        <f t="shared" si="0"/>
        <v>725137</v>
      </c>
      <c r="G8" s="20">
        <f>F8/100</f>
        <v>7251.37</v>
      </c>
      <c r="H8" s="90">
        <f>+(F8/100)/B8*100</f>
        <v>9.194545177896686</v>
      </c>
      <c r="I8" s="65"/>
      <c r="J8" s="22"/>
      <c r="K8" s="23" t="s">
        <v>28</v>
      </c>
      <c r="L8" s="66" t="s">
        <v>27</v>
      </c>
      <c r="M8" s="54"/>
    </row>
    <row r="9" spans="1:13" ht="12.75">
      <c r="A9" s="55" t="s">
        <v>12</v>
      </c>
      <c r="B9" s="28">
        <v>357031</v>
      </c>
      <c r="C9" s="56">
        <v>4617</v>
      </c>
      <c r="D9" s="56">
        <v>5329391.683999992</v>
      </c>
      <c r="E9" s="12">
        <f aca="true" t="shared" si="3" ref="E9:E27">+D9/100</f>
        <v>53293.91683999992</v>
      </c>
      <c r="F9" s="1">
        <f t="shared" si="0"/>
        <v>3520822.092071992</v>
      </c>
      <c r="G9" s="7">
        <f t="shared" si="1"/>
        <v>35208.22092071992</v>
      </c>
      <c r="H9" s="34">
        <f t="shared" si="2"/>
        <v>9.861390445289043</v>
      </c>
      <c r="I9" s="57">
        <v>48</v>
      </c>
      <c r="J9" s="2">
        <v>1808569.591928</v>
      </c>
      <c r="K9" s="9">
        <f aca="true" t="shared" si="4" ref="K9:K30">+J9/100</f>
        <v>18085.695919280002</v>
      </c>
      <c r="L9" s="58" t="s">
        <v>12</v>
      </c>
      <c r="M9" s="54"/>
    </row>
    <row r="10" spans="1:13" ht="12.75">
      <c r="A10" s="55" t="s">
        <v>13</v>
      </c>
      <c r="B10" s="28">
        <v>43093</v>
      </c>
      <c r="C10" s="56">
        <v>254</v>
      </c>
      <c r="D10" s="56">
        <v>1113595</v>
      </c>
      <c r="E10" s="12">
        <f t="shared" si="3"/>
        <v>11135.95</v>
      </c>
      <c r="F10" s="1">
        <f t="shared" si="0"/>
        <v>317695.64100000006</v>
      </c>
      <c r="G10" s="7">
        <f t="shared" si="1"/>
        <v>3176.9564100000007</v>
      </c>
      <c r="H10" s="34">
        <f t="shared" si="2"/>
        <v>7.3723259230037375</v>
      </c>
      <c r="I10" s="57">
        <v>118</v>
      </c>
      <c r="J10" s="2">
        <v>795899.3589999999</v>
      </c>
      <c r="K10" s="9">
        <f t="shared" si="4"/>
        <v>7958.993589999999</v>
      </c>
      <c r="L10" s="58" t="s">
        <v>13</v>
      </c>
      <c r="M10" s="54"/>
    </row>
    <row r="11" spans="1:13" ht="12.75">
      <c r="A11" s="61" t="s">
        <v>29</v>
      </c>
      <c r="B11" s="29">
        <v>45226</v>
      </c>
      <c r="C11" s="59">
        <v>497</v>
      </c>
      <c r="D11" s="64">
        <v>1132801.83</v>
      </c>
      <c r="E11" s="18">
        <f>D11/100</f>
        <v>11328.018300000002</v>
      </c>
      <c r="F11" s="19">
        <f t="shared" si="0"/>
        <v>747435.5029</v>
      </c>
      <c r="G11" s="20">
        <f>F11/100</f>
        <v>7474.355028999999</v>
      </c>
      <c r="H11" s="90">
        <f>+(F11/100)/B11*100</f>
        <v>16.526677196745236</v>
      </c>
      <c r="I11" s="60">
        <v>36</v>
      </c>
      <c r="J11" s="67">
        <v>385366.32710000017</v>
      </c>
      <c r="K11" s="21">
        <f>J11/100</f>
        <v>3853.6632710000017</v>
      </c>
      <c r="L11" s="66" t="s">
        <v>29</v>
      </c>
      <c r="M11" s="54"/>
    </row>
    <row r="12" spans="1:13" ht="12.75">
      <c r="A12" s="55" t="s">
        <v>14</v>
      </c>
      <c r="B12" s="28">
        <v>504782</v>
      </c>
      <c r="C12" s="56">
        <v>1434</v>
      </c>
      <c r="D12" s="56">
        <v>12371595.478596974</v>
      </c>
      <c r="E12" s="12">
        <f t="shared" si="3"/>
        <v>123715.95478596975</v>
      </c>
      <c r="F12" s="1">
        <f t="shared" si="0"/>
        <v>11816807.875696974</v>
      </c>
      <c r="G12" s="7">
        <f t="shared" si="1"/>
        <v>118168.07875696974</v>
      </c>
      <c r="H12" s="34">
        <f t="shared" si="2"/>
        <v>23.40972514015352</v>
      </c>
      <c r="I12" s="57">
        <v>94</v>
      </c>
      <c r="J12" s="2">
        <v>554787.6028999999</v>
      </c>
      <c r="K12" s="9">
        <f t="shared" si="4"/>
        <v>5547.876028999999</v>
      </c>
      <c r="L12" s="58" t="s">
        <v>14</v>
      </c>
      <c r="M12" s="54"/>
    </row>
    <row r="13" spans="1:13" ht="12.75">
      <c r="A13" s="55" t="s">
        <v>15</v>
      </c>
      <c r="B13" s="30">
        <v>338145</v>
      </c>
      <c r="C13" s="56">
        <v>1715</v>
      </c>
      <c r="D13" s="56">
        <v>4855163.6</v>
      </c>
      <c r="E13" s="12">
        <f t="shared" si="3"/>
        <v>48551.636</v>
      </c>
      <c r="F13" s="1">
        <f t="shared" si="0"/>
        <v>4309193.489999999</v>
      </c>
      <c r="G13" s="7">
        <f t="shared" si="1"/>
        <v>43091.93489999999</v>
      </c>
      <c r="H13" s="34">
        <f t="shared" si="2"/>
        <v>12.74362622543583</v>
      </c>
      <c r="I13" s="57">
        <v>98</v>
      </c>
      <c r="J13" s="2">
        <v>545970.11</v>
      </c>
      <c r="K13" s="9">
        <f t="shared" si="4"/>
        <v>5459.7011</v>
      </c>
      <c r="L13" s="58" t="s">
        <v>15</v>
      </c>
      <c r="M13" s="54"/>
    </row>
    <row r="14" spans="1:13" ht="12.75">
      <c r="A14" s="55" t="s">
        <v>16</v>
      </c>
      <c r="B14" s="28">
        <v>549192</v>
      </c>
      <c r="C14" s="56">
        <v>1334</v>
      </c>
      <c r="D14" s="13">
        <v>5217400.36</v>
      </c>
      <c r="E14" s="12">
        <f t="shared" si="3"/>
        <v>52174.003600000004</v>
      </c>
      <c r="F14" s="1">
        <f t="shared" si="0"/>
        <v>4648636.24</v>
      </c>
      <c r="G14" s="7">
        <f t="shared" si="1"/>
        <v>46486.362400000005</v>
      </c>
      <c r="H14" s="34">
        <f t="shared" si="2"/>
        <v>8.464501012396394</v>
      </c>
      <c r="I14" s="57">
        <v>94</v>
      </c>
      <c r="J14" s="68">
        <v>568764.12</v>
      </c>
      <c r="K14" s="9">
        <f t="shared" si="4"/>
        <v>5687.6412</v>
      </c>
      <c r="L14" s="58" t="s">
        <v>16</v>
      </c>
      <c r="M14" s="54"/>
    </row>
    <row r="15" spans="1:13" ht="12.75">
      <c r="A15" s="55" t="s">
        <v>17</v>
      </c>
      <c r="B15" s="28">
        <v>131940</v>
      </c>
      <c r="C15" s="56">
        <v>239</v>
      </c>
      <c r="D15" s="56">
        <v>2764096.94</v>
      </c>
      <c r="E15" s="12">
        <f t="shared" si="3"/>
        <v>27640.969399999998</v>
      </c>
      <c r="F15" s="1">
        <f t="shared" si="0"/>
        <v>2164295.92995</v>
      </c>
      <c r="G15" s="7">
        <f t="shared" si="1"/>
        <v>21642.9592995</v>
      </c>
      <c r="H15" s="34">
        <f t="shared" si="2"/>
        <v>16.403637486357432</v>
      </c>
      <c r="I15" s="57">
        <v>102</v>
      </c>
      <c r="J15" s="2">
        <v>599801.01005</v>
      </c>
      <c r="K15" s="9">
        <f t="shared" si="4"/>
        <v>5998.010100500001</v>
      </c>
      <c r="L15" s="58" t="s">
        <v>17</v>
      </c>
      <c r="M15" s="54"/>
    </row>
    <row r="16" spans="1:13" ht="12.75">
      <c r="A16" s="61" t="s">
        <v>30</v>
      </c>
      <c r="B16" s="29">
        <v>93030</v>
      </c>
      <c r="C16" s="59">
        <v>467</v>
      </c>
      <c r="D16" s="59">
        <v>1392921.3269999998</v>
      </c>
      <c r="E16" s="18">
        <f>D16/100</f>
        <v>13929.213269999998</v>
      </c>
      <c r="F16" s="19">
        <f t="shared" si="0"/>
        <v>1392921.3269999998</v>
      </c>
      <c r="G16" s="20">
        <f>F16/100</f>
        <v>13929.213269999998</v>
      </c>
      <c r="H16" s="90">
        <f>+(F16/100)/B16*100</f>
        <v>14.972818735891646</v>
      </c>
      <c r="I16" s="65"/>
      <c r="J16" s="22"/>
      <c r="K16" s="23" t="s">
        <v>28</v>
      </c>
      <c r="L16" s="66" t="s">
        <v>30</v>
      </c>
      <c r="M16" s="54"/>
    </row>
    <row r="17" spans="1:13" ht="14.25">
      <c r="A17" s="55" t="s">
        <v>47</v>
      </c>
      <c r="B17" s="28">
        <v>70280</v>
      </c>
      <c r="C17" s="56">
        <v>413</v>
      </c>
      <c r="D17" s="69">
        <v>1056074.12</v>
      </c>
      <c r="E17" s="12">
        <f>+D17/100</f>
        <v>10560.7412</v>
      </c>
      <c r="F17" s="1">
        <f t="shared" si="0"/>
        <v>717450.3915000001</v>
      </c>
      <c r="G17" s="7">
        <f t="shared" si="1"/>
        <v>7174.503915000001</v>
      </c>
      <c r="H17" s="34">
        <f t="shared" si="2"/>
        <v>10.208457477233923</v>
      </c>
      <c r="I17" s="57">
        <v>92</v>
      </c>
      <c r="J17" s="2">
        <v>338623.72849999997</v>
      </c>
      <c r="K17" s="9">
        <f>+J17/100</f>
        <v>3386.2372849999997</v>
      </c>
      <c r="L17" s="58" t="s">
        <v>18</v>
      </c>
      <c r="M17" s="54"/>
    </row>
    <row r="18" spans="1:13" ht="12.75">
      <c r="A18" s="55" t="s">
        <v>19</v>
      </c>
      <c r="B18" s="28">
        <v>301333</v>
      </c>
      <c r="C18" s="56">
        <v>2283</v>
      </c>
      <c r="D18" s="56">
        <v>4507345.06</v>
      </c>
      <c r="E18" s="12">
        <f t="shared" si="3"/>
        <v>45073.4506</v>
      </c>
      <c r="F18" s="1">
        <f t="shared" si="0"/>
        <v>4283036.649999999</v>
      </c>
      <c r="G18" s="7">
        <f t="shared" si="1"/>
        <v>42830.3665</v>
      </c>
      <c r="H18" s="34">
        <f t="shared" si="2"/>
        <v>14.213632924372702</v>
      </c>
      <c r="I18" s="57">
        <v>160</v>
      </c>
      <c r="J18" s="2">
        <v>224308.41</v>
      </c>
      <c r="K18" s="9">
        <f t="shared" si="4"/>
        <v>2243.0841</v>
      </c>
      <c r="L18" s="58" t="s">
        <v>19</v>
      </c>
      <c r="M18" s="54"/>
    </row>
    <row r="19" spans="1:13" ht="12.75">
      <c r="A19" s="70" t="s">
        <v>31</v>
      </c>
      <c r="B19" s="29">
        <v>65301</v>
      </c>
      <c r="C19" s="59">
        <v>267</v>
      </c>
      <c r="D19" s="59">
        <v>666357.7</v>
      </c>
      <c r="E19" s="18">
        <f>D19/100</f>
        <v>6663.576999999999</v>
      </c>
      <c r="F19" s="19">
        <f t="shared" si="0"/>
        <v>649261</v>
      </c>
      <c r="G19" s="24">
        <f>F19/100</f>
        <v>6492.61</v>
      </c>
      <c r="H19" s="91">
        <f>+(F19/100)/B19*100</f>
        <v>9.942588934319534</v>
      </c>
      <c r="I19" s="60">
        <v>2</v>
      </c>
      <c r="J19" s="17">
        <v>17096.7</v>
      </c>
      <c r="K19" s="21">
        <f>J19/100</f>
        <v>170.967</v>
      </c>
      <c r="L19" s="71" t="s">
        <v>31</v>
      </c>
      <c r="M19" s="54"/>
    </row>
    <row r="20" spans="1:13" ht="12.75">
      <c r="A20" s="72" t="s">
        <v>20</v>
      </c>
      <c r="B20" s="28">
        <v>2597</v>
      </c>
      <c r="C20" s="56">
        <v>48</v>
      </c>
      <c r="D20" s="56">
        <v>39873.96</v>
      </c>
      <c r="E20" s="12">
        <f t="shared" si="3"/>
        <v>398.7396</v>
      </c>
      <c r="F20" s="1">
        <f t="shared" si="0"/>
        <v>39873.96</v>
      </c>
      <c r="G20" s="8">
        <f t="shared" si="1"/>
        <v>398.7396</v>
      </c>
      <c r="H20" s="26">
        <f t="shared" si="2"/>
        <v>15.353854447439353</v>
      </c>
      <c r="I20" s="52"/>
      <c r="J20" s="15"/>
      <c r="K20" s="16" t="s">
        <v>28</v>
      </c>
      <c r="L20" s="58" t="s">
        <v>20</v>
      </c>
      <c r="M20" s="54"/>
    </row>
    <row r="21" spans="1:13" ht="12.75">
      <c r="A21" s="73" t="s">
        <v>32</v>
      </c>
      <c r="B21" s="29">
        <v>64589</v>
      </c>
      <c r="C21" s="59">
        <v>331</v>
      </c>
      <c r="D21" s="59">
        <v>766309.26</v>
      </c>
      <c r="E21" s="18">
        <f>D21/100</f>
        <v>7663.0926</v>
      </c>
      <c r="F21" s="19">
        <f t="shared" si="0"/>
        <v>710143.14</v>
      </c>
      <c r="G21" s="24">
        <f>F21/100</f>
        <v>7101.4314</v>
      </c>
      <c r="H21" s="91">
        <f>+(F21/100)/B21*100</f>
        <v>10.994800043351036</v>
      </c>
      <c r="I21" s="74">
        <v>6</v>
      </c>
      <c r="J21" s="17">
        <v>56166.12</v>
      </c>
      <c r="K21" s="21">
        <f>J21/100</f>
        <v>561.6612</v>
      </c>
      <c r="L21" s="66" t="s">
        <v>32</v>
      </c>
      <c r="M21" s="54"/>
    </row>
    <row r="22" spans="1:13" ht="12.75">
      <c r="A22" s="73" t="s">
        <v>33</v>
      </c>
      <c r="B22" s="29">
        <v>316</v>
      </c>
      <c r="C22" s="59">
        <v>27</v>
      </c>
      <c r="D22" s="59">
        <v>4820.91</v>
      </c>
      <c r="E22" s="18">
        <f>D22/100</f>
        <v>48.2091</v>
      </c>
      <c r="F22" s="19">
        <f t="shared" si="0"/>
        <v>3972.16</v>
      </c>
      <c r="G22" s="24">
        <f>F22/100</f>
        <v>39.721599999999995</v>
      </c>
      <c r="H22" s="91">
        <f>+(F22/100)/B22*100</f>
        <v>12.57012658227848</v>
      </c>
      <c r="I22" s="75">
        <v>1</v>
      </c>
      <c r="J22" s="2">
        <v>848.75</v>
      </c>
      <c r="K22" s="21">
        <f>J22/100</f>
        <v>8.4875</v>
      </c>
      <c r="L22" s="63" t="s">
        <v>33</v>
      </c>
      <c r="M22" s="54"/>
    </row>
    <row r="23" spans="1:13" ht="12.75">
      <c r="A23" s="72" t="s">
        <v>21</v>
      </c>
      <c r="B23" s="28">
        <v>41526</v>
      </c>
      <c r="C23" s="56">
        <v>142</v>
      </c>
      <c r="D23" s="13">
        <v>755201</v>
      </c>
      <c r="E23" s="12">
        <f t="shared" si="3"/>
        <v>7552.01</v>
      </c>
      <c r="F23" s="1">
        <f t="shared" si="0"/>
        <v>348515.84</v>
      </c>
      <c r="G23" s="8">
        <f t="shared" si="1"/>
        <v>3485.1584000000003</v>
      </c>
      <c r="H23" s="26">
        <f t="shared" si="2"/>
        <v>8.392713962336849</v>
      </c>
      <c r="I23" s="57">
        <v>10</v>
      </c>
      <c r="J23" s="2">
        <v>406685.16</v>
      </c>
      <c r="K23" s="9">
        <f t="shared" si="4"/>
        <v>4066.8516</v>
      </c>
      <c r="L23" s="58" t="s">
        <v>21</v>
      </c>
      <c r="M23" s="54"/>
    </row>
    <row r="24" spans="1:13" ht="14.25">
      <c r="A24" s="73" t="s">
        <v>48</v>
      </c>
      <c r="B24" s="29">
        <v>312685</v>
      </c>
      <c r="C24" s="59">
        <v>362</v>
      </c>
      <c r="D24" s="59">
        <v>2849027.7656128597</v>
      </c>
      <c r="E24" s="18">
        <f>D24/100</f>
        <v>28490.277656128597</v>
      </c>
      <c r="F24" s="19">
        <f t="shared" si="0"/>
        <v>2849027.7656128597</v>
      </c>
      <c r="G24" s="24">
        <f>F24/100</f>
        <v>28490.277656128597</v>
      </c>
      <c r="H24" s="91">
        <f>+(F24/100)/B24*100</f>
        <v>9.111494845012903</v>
      </c>
      <c r="I24" s="60">
        <v>0</v>
      </c>
      <c r="J24" s="17">
        <v>0</v>
      </c>
      <c r="K24" s="21">
        <f>J24/100</f>
        <v>0</v>
      </c>
      <c r="L24" s="63" t="s">
        <v>34</v>
      </c>
      <c r="M24" s="54"/>
    </row>
    <row r="25" spans="1:13" ht="12.75">
      <c r="A25" s="72" t="s">
        <v>22</v>
      </c>
      <c r="B25" s="28">
        <v>91990</v>
      </c>
      <c r="C25" s="56">
        <v>94</v>
      </c>
      <c r="D25" s="56">
        <v>1650293.68</v>
      </c>
      <c r="E25" s="12">
        <f t="shared" si="3"/>
        <v>16502.9368</v>
      </c>
      <c r="F25" s="1">
        <f t="shared" si="0"/>
        <v>1601278.2874999999</v>
      </c>
      <c r="G25" s="8">
        <f t="shared" si="1"/>
        <v>16012.782874999999</v>
      </c>
      <c r="H25" s="26">
        <f t="shared" si="2"/>
        <v>17.40709085226655</v>
      </c>
      <c r="I25" s="57">
        <v>23</v>
      </c>
      <c r="J25" s="2">
        <v>49015.3925</v>
      </c>
      <c r="K25" s="9">
        <f t="shared" si="4"/>
        <v>490.153925</v>
      </c>
      <c r="L25" s="58" t="s">
        <v>22</v>
      </c>
      <c r="M25" s="54"/>
    </row>
    <row r="26" spans="1:13" ht="12.75">
      <c r="A26" s="72" t="s">
        <v>38</v>
      </c>
      <c r="B26" s="29">
        <v>238345</v>
      </c>
      <c r="C26" s="59">
        <v>273</v>
      </c>
      <c r="D26" s="59">
        <v>3283257</v>
      </c>
      <c r="E26" s="18">
        <f>D26/100</f>
        <v>32832.57</v>
      </c>
      <c r="F26" s="19">
        <f>+D26-J26</f>
        <v>3147925</v>
      </c>
      <c r="G26" s="24">
        <f>F26/100</f>
        <v>31479.25</v>
      </c>
      <c r="H26" s="91">
        <f>+(F26/100)/B26*100</f>
        <v>13.207430405504624</v>
      </c>
      <c r="I26" s="60">
        <v>6</v>
      </c>
      <c r="J26" s="17">
        <v>135332</v>
      </c>
      <c r="K26" s="21">
        <f>J26/100</f>
        <v>1353.32</v>
      </c>
      <c r="L26" s="58" t="s">
        <v>38</v>
      </c>
      <c r="M26" s="54"/>
    </row>
    <row r="27" spans="1:13" ht="12.75">
      <c r="A27" s="72" t="s">
        <v>23</v>
      </c>
      <c r="B27" s="28">
        <v>414864</v>
      </c>
      <c r="C27" s="56">
        <v>3971</v>
      </c>
      <c r="D27" s="56">
        <v>6278229.729999997</v>
      </c>
      <c r="E27" s="12">
        <f t="shared" si="3"/>
        <v>62782.29729999997</v>
      </c>
      <c r="F27" s="1">
        <f t="shared" si="0"/>
        <v>5693362.884599997</v>
      </c>
      <c r="G27" s="8">
        <f t="shared" si="1"/>
        <v>56933.62884599997</v>
      </c>
      <c r="H27" s="26">
        <f t="shared" si="2"/>
        <v>13.723444031296998</v>
      </c>
      <c r="I27" s="57">
        <v>325</v>
      </c>
      <c r="J27" s="2">
        <v>584866.8454000002</v>
      </c>
      <c r="K27" s="9">
        <f t="shared" si="4"/>
        <v>5848.668454000002</v>
      </c>
      <c r="L27" s="58" t="s">
        <v>23</v>
      </c>
      <c r="M27" s="54"/>
    </row>
    <row r="28" spans="1:13" ht="12.75">
      <c r="A28" s="73" t="s">
        <v>35</v>
      </c>
      <c r="B28" s="29">
        <v>20273</v>
      </c>
      <c r="C28" s="59">
        <v>259</v>
      </c>
      <c r="D28" s="59">
        <v>635961.9940000003</v>
      </c>
      <c r="E28" s="18">
        <f>D28/100</f>
        <v>6359.619940000003</v>
      </c>
      <c r="F28" s="19">
        <f t="shared" si="0"/>
        <v>635944.2679890003</v>
      </c>
      <c r="G28" s="24">
        <f>F28/100</f>
        <v>6359.442679890003</v>
      </c>
      <c r="H28" s="91">
        <f>+(F28/100)/B28*100</f>
        <v>31.369026191930168</v>
      </c>
      <c r="I28" s="60">
        <v>3</v>
      </c>
      <c r="J28" s="17">
        <v>17.726011</v>
      </c>
      <c r="K28" s="21">
        <f>J28/100</f>
        <v>0.17726011</v>
      </c>
      <c r="L28" s="63" t="s">
        <v>35</v>
      </c>
      <c r="M28" s="54"/>
    </row>
    <row r="29" spans="1:13" ht="12.75">
      <c r="A29" s="73" t="s">
        <v>36</v>
      </c>
      <c r="B29" s="29">
        <v>48845</v>
      </c>
      <c r="C29" s="59">
        <v>382</v>
      </c>
      <c r="D29" s="59">
        <v>573936.2209999996</v>
      </c>
      <c r="E29" s="18">
        <f>D29/100</f>
        <v>5739.362209999996</v>
      </c>
      <c r="F29" s="19">
        <f t="shared" si="0"/>
        <v>573936.2209999996</v>
      </c>
      <c r="G29" s="24">
        <f>F29/100</f>
        <v>5739.362209999996</v>
      </c>
      <c r="H29" s="91">
        <f>+(F29/100)/B29*100</f>
        <v>11.75015295321936</v>
      </c>
      <c r="I29" s="76"/>
      <c r="J29" s="22"/>
      <c r="K29" s="23" t="s">
        <v>28</v>
      </c>
      <c r="L29" s="63" t="s">
        <v>36</v>
      </c>
      <c r="M29" s="54"/>
    </row>
    <row r="30" spans="1:13" ht="15" thickBot="1">
      <c r="A30" s="77" t="s">
        <v>49</v>
      </c>
      <c r="B30" s="31">
        <v>244820</v>
      </c>
      <c r="C30" s="78">
        <v>616</v>
      </c>
      <c r="D30" s="13">
        <v>2636526.78</v>
      </c>
      <c r="E30" s="12">
        <f>+D30/100</f>
        <v>26365.267799999998</v>
      </c>
      <c r="F30" s="1">
        <f t="shared" si="0"/>
        <v>1664086.3781399995</v>
      </c>
      <c r="G30" s="8">
        <f t="shared" si="1"/>
        <v>16640.863781399996</v>
      </c>
      <c r="H30" s="26">
        <f t="shared" si="2"/>
        <v>6.797183147373579</v>
      </c>
      <c r="I30" s="79">
        <v>44</v>
      </c>
      <c r="J30" s="80">
        <v>972440.4018600003</v>
      </c>
      <c r="K30" s="9">
        <f t="shared" si="4"/>
        <v>9724.404018600004</v>
      </c>
      <c r="L30" s="81" t="s">
        <v>24</v>
      </c>
      <c r="M30" s="82"/>
    </row>
    <row r="31" spans="1:13" ht="13.5" thickBot="1">
      <c r="A31" s="83" t="s">
        <v>25</v>
      </c>
      <c r="B31" s="3">
        <f>SUM(B4:B30)</f>
        <v>4290102</v>
      </c>
      <c r="C31" s="32">
        <f>SUM(C4:C30)</f>
        <v>21574</v>
      </c>
      <c r="D31" s="4">
        <f>SUM(D4:D30)</f>
        <v>64844104.68366694</v>
      </c>
      <c r="E31" s="10">
        <f>+D31/100</f>
        <v>648441.0468366693</v>
      </c>
      <c r="F31" s="5">
        <f>+D31-J31</f>
        <v>56762335.12711794</v>
      </c>
      <c r="G31" s="27">
        <f>F31/100</f>
        <v>567623.3512711794</v>
      </c>
      <c r="H31" s="92">
        <f>+(F31/100)/B31*100</f>
        <v>13.230998966252535</v>
      </c>
      <c r="I31" s="6">
        <f>SUM(I4:I30)</f>
        <v>1277</v>
      </c>
      <c r="J31" s="6">
        <f>SUM(J4:J30)</f>
        <v>8081769.556549001</v>
      </c>
      <c r="K31" s="11">
        <f>+J31/100</f>
        <v>80817.69556549001</v>
      </c>
      <c r="L31" s="84" t="s">
        <v>25</v>
      </c>
      <c r="M31" s="82"/>
    </row>
    <row r="32" ht="12.75">
      <c r="A32" s="13"/>
    </row>
    <row r="33" ht="12.75">
      <c r="A33" s="13" t="s">
        <v>42</v>
      </c>
    </row>
    <row r="34" ht="12.75">
      <c r="A34" s="85" t="s">
        <v>37</v>
      </c>
    </row>
    <row r="35" spans="1:8" ht="12.75">
      <c r="A35" s="86" t="s">
        <v>43</v>
      </c>
      <c r="C35" s="38"/>
      <c r="H35" s="93"/>
    </row>
    <row r="36" spans="1:8" ht="12.75">
      <c r="A36" s="86" t="s">
        <v>45</v>
      </c>
      <c r="C36" s="38"/>
      <c r="H36" s="93"/>
    </row>
    <row r="37" spans="1:8" ht="12.75">
      <c r="A37" s="86" t="s">
        <v>44</v>
      </c>
      <c r="C37" s="38"/>
      <c r="H37" s="93"/>
    </row>
  </sheetData>
  <printOptions/>
  <pageMargins left="0.75" right="0.42" top="1" bottom="0.64" header="0.4921259845" footer="0.4921259845"/>
  <pageSetup horizontalDpi="600" verticalDpi="600" orientation="landscape" paperSize="9" scale="91" r:id="rId1"/>
  <ignoredErrors>
    <ignoredError sqref="K11 K23:K24 E26 F4:H10 F29:H30 F25:H25 F27:H28 E25 E27:E28 F26:H26 E11:E24 F11:H24 K35 K25:K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47" sqref="A47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CTEPNB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CTECNMPV</dc:creator>
  <cp:keywords/>
  <dc:description/>
  <cp:lastModifiedBy>CHARBONNEAU Danny (ENV)</cp:lastModifiedBy>
  <cp:lastPrinted>2005-04-06T09:43:17Z</cp:lastPrinted>
  <dcterms:created xsi:type="dcterms:W3CDTF">2004-06-30T13:52:48Z</dcterms:created>
  <dcterms:modified xsi:type="dcterms:W3CDTF">2010-11-26T09:35:09Z</dcterms:modified>
  <cp:category/>
  <cp:version/>
  <cp:contentType/>
  <cp:contentStatus/>
</cp:coreProperties>
</file>