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6600" windowHeight="4695" tabRatio="671" firstSheet="2" activeTab="3"/>
  </bookViews>
  <sheets>
    <sheet name="Southern Europe" sheetId="1" r:id="rId1"/>
    <sheet name="Central Europe" sheetId="2" r:id="rId2"/>
    <sheet name="TWABS" sheetId="3" r:id="rId3"/>
    <sheet name="Trends Sectoral use" sheetId="4" r:id="rId4"/>
  </sheets>
  <externalReferences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<sst xmlns="http://schemas.openxmlformats.org/spreadsheetml/2006/main" count="272" uniqueCount="62">
  <si>
    <t>Southern</t>
  </si>
  <si>
    <t>wa_1 1. Total gross abstraction</t>
  </si>
  <si>
    <t>France</t>
  </si>
  <si>
    <t>Greece</t>
  </si>
  <si>
    <t>Italy</t>
  </si>
  <si>
    <t>Portugal</t>
  </si>
  <si>
    <t>Spain</t>
  </si>
  <si>
    <t>Turkey</t>
  </si>
  <si>
    <t>wa_1_5 1.5 Production of electricity (cooling) (ISIC/NACE 401)</t>
  </si>
  <si>
    <t>wa_1_1 1.1 Public water supply (ISIC/NACE 41)</t>
  </si>
  <si>
    <t>wa_1_4 1.4 Manufacturing industry (ISIC/NACE 15-37)</t>
  </si>
  <si>
    <t>Agriculture/irrigation</t>
  </si>
  <si>
    <t>Austria</t>
  </si>
  <si>
    <t>Belgium</t>
  </si>
  <si>
    <t>Denmark</t>
  </si>
  <si>
    <t>Germany</t>
  </si>
  <si>
    <t>Ireland</t>
  </si>
  <si>
    <t>Luxembourg</t>
  </si>
  <si>
    <t>The Netherlands</t>
  </si>
  <si>
    <t>England_Wales</t>
  </si>
  <si>
    <r>
      <t xml:space="preserve">Values with </t>
    </r>
    <r>
      <rPr>
        <sz val="10"/>
        <color indexed="10"/>
        <rFont val="Arial"/>
        <family val="2"/>
      </rPr>
      <t xml:space="preserve">red estimated - </t>
    </r>
    <r>
      <rPr>
        <sz val="10"/>
        <color indexed="48"/>
        <rFont val="Arial"/>
        <family val="2"/>
      </rPr>
      <t>with blue national/other sources</t>
    </r>
  </si>
  <si>
    <t>Central</t>
  </si>
  <si>
    <t>Western Southern</t>
  </si>
  <si>
    <t>Western Central</t>
  </si>
  <si>
    <t>Bulgaria</t>
  </si>
  <si>
    <t>Czech Republic</t>
  </si>
  <si>
    <t>Estonia</t>
  </si>
  <si>
    <t>Hungary</t>
  </si>
  <si>
    <t>Latvia</t>
  </si>
  <si>
    <t>Lithuania</t>
  </si>
  <si>
    <t>Poland</t>
  </si>
  <si>
    <t>Romania</t>
  </si>
  <si>
    <t>Slovakia</t>
  </si>
  <si>
    <t>Slovenia</t>
  </si>
  <si>
    <t>AC Central</t>
  </si>
  <si>
    <t>Total</t>
  </si>
  <si>
    <t>Index</t>
  </si>
  <si>
    <t>Industry</t>
  </si>
  <si>
    <t>Malta</t>
  </si>
  <si>
    <t>Cyprus</t>
  </si>
  <si>
    <t>AC Southern</t>
  </si>
  <si>
    <t>Western Nordic</t>
  </si>
  <si>
    <t>Iceland</t>
  </si>
  <si>
    <t>Finland</t>
  </si>
  <si>
    <t>Norway</t>
  </si>
  <si>
    <t>Sweden</t>
  </si>
  <si>
    <t>AC</t>
  </si>
  <si>
    <t>Western</t>
  </si>
  <si>
    <t>Nordic</t>
  </si>
  <si>
    <t>Netherlands</t>
  </si>
  <si>
    <t>United Kingdom</t>
  </si>
  <si>
    <t>Agriculture</t>
  </si>
  <si>
    <t>Urban</t>
  </si>
  <si>
    <t>Energy</t>
  </si>
  <si>
    <t>Central Western</t>
  </si>
  <si>
    <t>Southern Western</t>
  </si>
  <si>
    <t>Central Accession countries</t>
  </si>
  <si>
    <t>Southern Accession countries</t>
  </si>
  <si>
    <t>UK</t>
  </si>
  <si>
    <t>Slovak Rep.</t>
  </si>
  <si>
    <t>Czech Rep.</t>
  </si>
  <si>
    <t>Accession countries Central</t>
  </si>
</sst>
</file>

<file path=xl/styles.xml><?xml version="1.0" encoding="utf-8"?>
<styleSheet xmlns="http://schemas.openxmlformats.org/spreadsheetml/2006/main">
  <numFmts count="5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DKK&quot;;\-#,##0\ &quot;DKK&quot;"/>
    <numFmt numFmtId="173" formatCode="#,##0\ &quot;DKK&quot;;[Red]\-#,##0\ &quot;DKK&quot;"/>
    <numFmt numFmtId="174" formatCode="#,##0.00\ &quot;DKK&quot;;\-#,##0.00\ &quot;DKK&quot;"/>
    <numFmt numFmtId="175" formatCode="#,##0.00\ &quot;DKK&quot;;[Red]\-#,##0.00\ &quot;DKK&quot;"/>
    <numFmt numFmtId="176" formatCode="_-* #,##0\ &quot;DKK&quot;_-;\-* #,##0\ &quot;DKK&quot;_-;_-* &quot;-&quot;\ &quot;DKK&quot;_-;_-@_-"/>
    <numFmt numFmtId="177" formatCode="_-* #,##0\ _D_K_K_-;\-* #,##0\ _D_K_K_-;_-* &quot;-&quot;\ _D_K_K_-;_-@_-"/>
    <numFmt numFmtId="178" formatCode="_-* #,##0.00\ &quot;DKK&quot;_-;\-* #,##0.00\ &quot;DKK&quot;_-;_-* &quot;-&quot;??\ &quot;DKK&quot;_-;_-@_-"/>
    <numFmt numFmtId="179" formatCode="_-* #,##0.00\ _D_K_K_-;\-* #,##0.00\ _D_K_K_-;_-* &quot;-&quot;??\ _D_K_K_-;_-@_-"/>
    <numFmt numFmtId="180" formatCode="0.0"/>
    <numFmt numFmtId="181" formatCode="0.00;[Red]0.00"/>
    <numFmt numFmtId="182" formatCode="#,##0_);\(#,##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0.000"/>
    <numFmt numFmtId="187" formatCode="_(&quot;kr&quot;\ * #,##0_);_(&quot;kr&quot;\ * \(#,##0\);_(&quot;kr&quot;\ * &quot;-&quot;_);_(@_)"/>
    <numFmt numFmtId="188" formatCode="_(* #,##0_);_(* \(#,##0\);_(* &quot;-&quot;_);_(@_)"/>
    <numFmt numFmtId="189" formatCode="_(&quot;kr&quot;\ * #,##0.00_);_(&quot;kr&quot;\ * \(#,##0.00\);_(&quot;kr&quot;\ * &quot;-&quot;??_);_(@_)"/>
    <numFmt numFmtId="190" formatCode="_ * #,##0.00_ ;_ * \-#,##0.00_ ;_ * &quot;-&quot;??_ ;_ @_ "/>
    <numFmt numFmtId="191" formatCode="_ &quot;kr&quot;\ * #,##0.00_ ;_ &quot;kr&quot;\ * \-#,##0.00_ ;_ &quot;kr&quot;\ * &quot;-&quot;??_ ;_ @_ "/>
    <numFmt numFmtId="192" formatCode="_(* #,##0.00_);_(* \(#,##0.00\);_(* &quot;-&quot;??_);_(@_)"/>
    <numFmt numFmtId="193" formatCode="_(&quot;$&quot;* #,##0.00_);_(&quot;$&quot;* \(#,##0.00\);_(&quot;$&quot;* &quot;-&quot;??_);_(@_)"/>
    <numFmt numFmtId="194" formatCode="_(&quot;$&quot;* #,##0_);_(&quot;$&quot;* \(#,##0\);_(&quot;$&quot;* &quot;-&quot;_);_(@_)"/>
    <numFmt numFmtId="195" formatCode="0.E+00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0.0000"/>
    <numFmt numFmtId="201" formatCode="0.00000"/>
    <numFmt numFmtId="202" formatCode="0.000000"/>
    <numFmt numFmtId="203" formatCode="0.0000000"/>
    <numFmt numFmtId="204" formatCode="0.00000000"/>
    <numFmt numFmtId="205" formatCode="0.000000000"/>
    <numFmt numFmtId="206" formatCode="_(* #,##0.0_);_(* \(#,##0.0\);_(* &quot;-&quot;??_);_(@_)"/>
    <numFmt numFmtId="207" formatCode="#\ ##0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sz val="10"/>
      <color indexed="4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b/>
      <sz val="10"/>
      <color indexed="10"/>
      <name val="Arial"/>
      <family val="2"/>
    </font>
    <font>
      <sz val="8"/>
      <name val="Arial"/>
      <family val="2"/>
    </font>
    <font>
      <sz val="10.25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8" fontId="7" fillId="0" borderId="0" applyFont="0" applyFill="0" applyBorder="0" applyAlignment="0" applyProtection="0"/>
    <xf numFmtId="192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9" fontId="0" fillId="0" borderId="0" applyFont="0" applyFill="0" applyBorder="0" applyAlignment="0" applyProtection="0"/>
    <xf numFmtId="19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" fontId="3" fillId="0" borderId="0" xfId="0" applyNumberFormat="1" applyFont="1" applyAlignment="1">
      <alignment/>
    </xf>
    <xf numFmtId="180" fontId="0" fillId="0" borderId="0" xfId="0" applyNumberFormat="1" applyAlignment="1">
      <alignment/>
    </xf>
    <xf numFmtId="1" fontId="0" fillId="0" borderId="0" xfId="0" applyNumberFormat="1" applyAlignment="1">
      <alignment/>
    </xf>
    <xf numFmtId="180" fontId="3" fillId="0" borderId="0" xfId="0" applyNumberFormat="1" applyFont="1" applyAlignment="1">
      <alignment/>
    </xf>
    <xf numFmtId="0" fontId="0" fillId="0" borderId="0" xfId="41">
      <alignment/>
      <protection/>
    </xf>
    <xf numFmtId="2" fontId="0" fillId="0" borderId="0" xfId="0" applyNumberFormat="1" applyAlignment="1">
      <alignment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0" fontId="5" fillId="2" borderId="0" xfId="0" applyFont="1" applyFill="1" applyAlignment="1">
      <alignment/>
    </xf>
    <xf numFmtId="0" fontId="5" fillId="3" borderId="0" xfId="0" applyFont="1" applyFill="1" applyAlignment="1">
      <alignment/>
    </xf>
    <xf numFmtId="0" fontId="5" fillId="4" borderId="0" xfId="0" applyFont="1" applyFill="1" applyAlignment="1">
      <alignment/>
    </xf>
    <xf numFmtId="0" fontId="6" fillId="5" borderId="1" xfId="42" applyFont="1" applyFill="1" applyBorder="1" applyAlignment="1">
      <alignment horizontal="left" wrapText="1"/>
      <protection/>
    </xf>
    <xf numFmtId="0" fontId="5" fillId="6" borderId="0" xfId="0" applyFont="1" applyFill="1" applyAlignment="1">
      <alignment/>
    </xf>
    <xf numFmtId="180" fontId="9" fillId="0" borderId="0" xfId="0" applyNumberFormat="1" applyFont="1" applyAlignment="1">
      <alignment/>
    </xf>
    <xf numFmtId="0" fontId="6" fillId="5" borderId="0" xfId="42" applyFont="1" applyFill="1" applyBorder="1" applyAlignment="1">
      <alignment horizontal="left" wrapText="1"/>
      <protection/>
    </xf>
    <xf numFmtId="0" fontId="5" fillId="7" borderId="0" xfId="0" applyFont="1" applyFill="1" applyAlignment="1">
      <alignment/>
    </xf>
  </cellXfs>
  <cellStyles count="32">
    <cellStyle name="Normal" xfId="0"/>
    <cellStyle name="Comma" xfId="15"/>
    <cellStyle name="Comma [0]" xfId="16"/>
    <cellStyle name="Comma [0]_13b_SectoralUse_v2.xls Chart 1" xfId="17"/>
    <cellStyle name="Comma [0]_13b_SectoralUse_v2.xls Chart 2" xfId="18"/>
    <cellStyle name="Comma [0]_13b_SectoralUse_v2.xls Chart 3" xfId="19"/>
    <cellStyle name="Comma [0]_13b_SectoralUse_v2.xls Chart 4" xfId="20"/>
    <cellStyle name="Comma_13b_SectoralUse_v2.xls Chart 1" xfId="21"/>
    <cellStyle name="Comma_13b_SectoralUse_v2.xls Chart 2" xfId="22"/>
    <cellStyle name="Comma_13b_SectoralUse_v2.xls Chart 3" xfId="23"/>
    <cellStyle name="Comma_13b_SectoralUse_v2.xls Chart 4" xfId="24"/>
    <cellStyle name="Currency" xfId="25"/>
    <cellStyle name="Currency [0]" xfId="26"/>
    <cellStyle name="Currency [0]_13b_SectoralUse_v2.xls Chart 1" xfId="27"/>
    <cellStyle name="Currency [0]_13b_SectoralUse_v2.xls Chart 2" xfId="28"/>
    <cellStyle name="Currency [0]_13b_SectoralUse_v2.xls Chart 3" xfId="29"/>
    <cellStyle name="Currency [0]_13b_SectoralUse_v2.xls Chart 4" xfId="30"/>
    <cellStyle name="Currency_13b_SectoralUse_v2.xls Chart 1" xfId="31"/>
    <cellStyle name="Currency_13b_SectoralUse_v2.xls Chart 2" xfId="32"/>
    <cellStyle name="Currency_13b_SectoralUse_v2.xls Chart 3" xfId="33"/>
    <cellStyle name="Currency_13b_SectoralUse_v2.xls Chart 4" xfId="34"/>
    <cellStyle name="Followed Hyperlink" xfId="35"/>
    <cellStyle name="Hyperlink" xfId="36"/>
    <cellStyle name="Millares [0]_CountryInfo" xfId="37"/>
    <cellStyle name="Millares_CountryInfo" xfId="38"/>
    <cellStyle name="Moneda [0]_CountryInfo" xfId="39"/>
    <cellStyle name="Moneda_CountryInfo" xfId="40"/>
    <cellStyle name="Normal_England_wales" xfId="41"/>
    <cellStyle name="Normal_Hoja1" xfId="42"/>
    <cellStyle name="Normal_WUSES" xfId="43"/>
    <cellStyle name="Percent" xfId="44"/>
    <cellStyle name="Valuta_Behandling" xfId="4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'[2]Sheet1'!$B$1</c:f>
              <c:strCache>
                <c:ptCount val="1"/>
                <c:pt idx="0">
                  <c:v>Agriculture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'[2]Sheet1'!$A$2:$A$6</c:f>
              <c:strCache>
                <c:ptCount val="5"/>
                <c:pt idx="0">
                  <c:v>AC Southern</c:v>
                </c:pt>
                <c:pt idx="1">
                  <c:v>Western Southern</c:v>
                </c:pt>
                <c:pt idx="2">
                  <c:v>Western Nordic</c:v>
                </c:pt>
                <c:pt idx="3">
                  <c:v>AC Central</c:v>
                </c:pt>
                <c:pt idx="4">
                  <c:v>Western Central</c:v>
                </c:pt>
              </c:strCache>
            </c:strRef>
          </c:cat>
          <c:val>
            <c:numRef>
              <c:f>'[2]Sheet1'!$B$2:$B$6</c:f>
              <c:numCache>
                <c:ptCount val="5"/>
                <c:pt idx="0">
                  <c:v>0.817633346284065</c:v>
                </c:pt>
                <c:pt idx="1">
                  <c:v>0.4721484510314005</c:v>
                </c:pt>
                <c:pt idx="2">
                  <c:v>0.07617728531855955</c:v>
                </c:pt>
                <c:pt idx="3">
                  <c:v>0.06726678212319384</c:v>
                </c:pt>
                <c:pt idx="4">
                  <c:v>0.04474294794914848</c:v>
                </c:pt>
              </c:numCache>
            </c:numRef>
          </c:val>
        </c:ser>
        <c:ser>
          <c:idx val="1"/>
          <c:order val="1"/>
          <c:tx>
            <c:strRef>
              <c:f>'[2]Sheet1'!$C$1</c:f>
              <c:strCache>
                <c:ptCount val="1"/>
                <c:pt idx="0">
                  <c:v>Urban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'[2]Sheet1'!$A$2:$A$6</c:f>
              <c:strCache>
                <c:ptCount val="5"/>
                <c:pt idx="0">
                  <c:v>AC Southern</c:v>
                </c:pt>
                <c:pt idx="1">
                  <c:v>Western Southern</c:v>
                </c:pt>
                <c:pt idx="2">
                  <c:v>Western Nordic</c:v>
                </c:pt>
                <c:pt idx="3">
                  <c:v>AC Central</c:v>
                </c:pt>
                <c:pt idx="4">
                  <c:v>Western Central</c:v>
                </c:pt>
              </c:strCache>
            </c:strRef>
          </c:cat>
          <c:val>
            <c:numRef>
              <c:f>'[2]Sheet1'!$C$2:$C$6</c:f>
              <c:numCache>
                <c:ptCount val="5"/>
                <c:pt idx="0">
                  <c:v>0.14704445801187768</c:v>
                </c:pt>
                <c:pt idx="1">
                  <c:v>0.1369952522295503</c:v>
                </c:pt>
                <c:pt idx="2">
                  <c:v>0.3149584487534626</c:v>
                </c:pt>
                <c:pt idx="3">
                  <c:v>0.2616400858169411</c:v>
                </c:pt>
                <c:pt idx="4">
                  <c:v>0.19409983742437567</c:v>
                </c:pt>
              </c:numCache>
            </c:numRef>
          </c:val>
        </c:ser>
        <c:ser>
          <c:idx val="2"/>
          <c:order val="2"/>
          <c:tx>
            <c:strRef>
              <c:f>'[2]Sheet1'!$D$1</c:f>
              <c:strCache>
                <c:ptCount val="1"/>
                <c:pt idx="0">
                  <c:v>Industry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'[2]Sheet1'!$A$2:$A$6</c:f>
              <c:strCache>
                <c:ptCount val="5"/>
                <c:pt idx="0">
                  <c:v>AC Southern</c:v>
                </c:pt>
                <c:pt idx="1">
                  <c:v>Western Southern</c:v>
                </c:pt>
                <c:pt idx="2">
                  <c:v>Western Nordic</c:v>
                </c:pt>
                <c:pt idx="3">
                  <c:v>AC Central</c:v>
                </c:pt>
                <c:pt idx="4">
                  <c:v>Western Central</c:v>
                </c:pt>
              </c:strCache>
            </c:strRef>
          </c:cat>
          <c:val>
            <c:numRef>
              <c:f>'[2]Sheet1'!$D$2:$D$6</c:f>
              <c:numCache>
                <c:ptCount val="5"/>
                <c:pt idx="0">
                  <c:v>0.09728312149636455</c:v>
                </c:pt>
                <c:pt idx="1">
                  <c:v>0.09742234780305244</c:v>
                </c:pt>
                <c:pt idx="2">
                  <c:v>0.4181440443213296</c:v>
                </c:pt>
                <c:pt idx="3">
                  <c:v>0.09293612841522994</c:v>
                </c:pt>
                <c:pt idx="4">
                  <c:v>0.14684296793795473</c:v>
                </c:pt>
              </c:numCache>
            </c:numRef>
          </c:val>
        </c:ser>
        <c:ser>
          <c:idx val="3"/>
          <c:order val="3"/>
          <c:tx>
            <c:strRef>
              <c:f>'[2]Sheet1'!$E$1</c:f>
              <c:strCache>
                <c:ptCount val="1"/>
                <c:pt idx="0">
                  <c:v>Energy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'[2]Sheet1'!$A$2:$A$6</c:f>
              <c:strCache>
                <c:ptCount val="5"/>
                <c:pt idx="0">
                  <c:v>AC Southern</c:v>
                </c:pt>
                <c:pt idx="1">
                  <c:v>Western Southern</c:v>
                </c:pt>
                <c:pt idx="2">
                  <c:v>Western Nordic</c:v>
                </c:pt>
                <c:pt idx="3">
                  <c:v>AC Central</c:v>
                </c:pt>
                <c:pt idx="4">
                  <c:v>Western Central</c:v>
                </c:pt>
              </c:strCache>
            </c:strRef>
          </c:cat>
          <c:val>
            <c:numRef>
              <c:f>'[2]Sheet1'!$E$2:$E$6</c:f>
              <c:numCache>
                <c:ptCount val="5"/>
                <c:pt idx="0">
                  <c:v>0.026086473885774546</c:v>
                </c:pt>
                <c:pt idx="1">
                  <c:v>0.24067528374550864</c:v>
                </c:pt>
                <c:pt idx="2">
                  <c:v>0.045013850415512466</c:v>
                </c:pt>
                <c:pt idx="3">
                  <c:v>0.5498260397549564</c:v>
                </c:pt>
                <c:pt idx="4">
                  <c:v>0.5180518909410731</c:v>
                </c:pt>
              </c:numCache>
            </c:numRef>
          </c:val>
        </c:ser>
        <c:overlap val="100"/>
        <c:axId val="15037909"/>
        <c:axId val="1123454"/>
      </c:barChart>
      <c:catAx>
        <c:axId val="150379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23454"/>
        <c:crosses val="autoZero"/>
        <c:auto val="1"/>
        <c:lblOffset val="100"/>
        <c:noMultiLvlLbl val="0"/>
      </c:catAx>
      <c:valAx>
        <c:axId val="11234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latin typeface="Arial"/>
                    <a:ea typeface="Arial"/>
                    <a:cs typeface="Arial"/>
                  </a:rPr>
                  <a:t>Use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037909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Urban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'[1]Sheet1'!$A$42</c:f>
              <c:strCache>
                <c:ptCount val="1"/>
                <c:pt idx="0">
                  <c:v>Western Southern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'[1]Sheet1'!$B$41:$J$41</c:f>
              <c:numCache>
                <c:ptCount val="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</c:numCache>
            </c:numRef>
          </c:cat>
          <c:val>
            <c:numRef>
              <c:f>'[1]Sheet1'!$B$42:$J$42</c:f>
              <c:numCache>
                <c:ptCount val="9"/>
                <c:pt idx="0">
                  <c:v>100</c:v>
                </c:pt>
                <c:pt idx="1">
                  <c:v>96.90059936036836</c:v>
                </c:pt>
                <c:pt idx="2">
                  <c:v>96.92657949073163</c:v>
                </c:pt>
                <c:pt idx="3">
                  <c:v>97.01203718504256</c:v>
                </c:pt>
                <c:pt idx="4">
                  <c:v>97.77653040108942</c:v>
                </c:pt>
                <c:pt idx="5">
                  <c:v>97.9160961570472</c:v>
                </c:pt>
                <c:pt idx="6">
                  <c:v>99.10544091668143</c:v>
                </c:pt>
                <c:pt idx="7">
                  <c:v>100.29478567631568</c:v>
                </c:pt>
                <c:pt idx="8">
                  <c:v>101.2194139725189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'[1]Sheet1'!$A$43</c:f>
              <c:strCache>
                <c:ptCount val="1"/>
                <c:pt idx="0">
                  <c:v>Western Central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'[1]Sheet1'!$B$41:$J$41</c:f>
              <c:numCache>
                <c:ptCount val="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</c:numCache>
            </c:numRef>
          </c:cat>
          <c:val>
            <c:numRef>
              <c:f>'[1]Sheet1'!$B$43:$J$43</c:f>
              <c:numCache>
                <c:ptCount val="9"/>
                <c:pt idx="0">
                  <c:v>100</c:v>
                </c:pt>
                <c:pt idx="1">
                  <c:v>98.7904321343905</c:v>
                </c:pt>
                <c:pt idx="2">
                  <c:v>98.43092686478374</c:v>
                </c:pt>
                <c:pt idx="3">
                  <c:v>94.98823550303213</c:v>
                </c:pt>
                <c:pt idx="4">
                  <c:v>94.09084855318883</c:v>
                </c:pt>
                <c:pt idx="5">
                  <c:v>93.7328674888496</c:v>
                </c:pt>
                <c:pt idx="6">
                  <c:v>94.81947786350814</c:v>
                </c:pt>
                <c:pt idx="7">
                  <c:v>92.17319115309827</c:v>
                </c:pt>
                <c:pt idx="8">
                  <c:v>91.3227290081419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'[1]Sheet1'!$A$44</c:f>
              <c:strCache>
                <c:ptCount val="1"/>
                <c:pt idx="0">
                  <c:v>Accession countries Central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'[1]Sheet1'!$B$41:$J$41</c:f>
              <c:numCache>
                <c:ptCount val="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</c:numCache>
            </c:numRef>
          </c:cat>
          <c:val>
            <c:numRef>
              <c:f>'[1]Sheet1'!$B$44:$J$44</c:f>
              <c:numCache>
                <c:ptCount val="9"/>
                <c:pt idx="0">
                  <c:v>100</c:v>
                </c:pt>
                <c:pt idx="1">
                  <c:v>95.860183285333</c:v>
                </c:pt>
                <c:pt idx="2">
                  <c:v>98.7826987826988</c:v>
                </c:pt>
                <c:pt idx="3">
                  <c:v>86.18559307182062</c:v>
                </c:pt>
                <c:pt idx="4">
                  <c:v>83.22849250992964</c:v>
                </c:pt>
                <c:pt idx="5">
                  <c:v>79.70267700806623</c:v>
                </c:pt>
                <c:pt idx="6">
                  <c:v>80.7063417841861</c:v>
                </c:pt>
                <c:pt idx="7">
                  <c:v>77.15462625642266</c:v>
                </c:pt>
                <c:pt idx="8">
                  <c:v>77.65401597736927</c:v>
                </c:pt>
              </c:numCache>
            </c:numRef>
          </c:val>
          <c:smooth val="0"/>
        </c:ser>
        <c:marker val="1"/>
        <c:axId val="10111087"/>
        <c:axId val="23890920"/>
      </c:lineChart>
      <c:catAx>
        <c:axId val="101110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890920"/>
        <c:crosses val="autoZero"/>
        <c:auto val="1"/>
        <c:lblOffset val="100"/>
        <c:noMultiLvlLbl val="0"/>
      </c:catAx>
      <c:valAx>
        <c:axId val="238909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Relative to 1990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11108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Industry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'[1]Sheet1'!$A$48</c:f>
              <c:strCache>
                <c:ptCount val="1"/>
                <c:pt idx="0">
                  <c:v>Western Southern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'[1]Sheet1'!$B$47:$J$47</c:f>
              <c:numCache>
                <c:ptCount val="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</c:numCache>
            </c:numRef>
          </c:cat>
          <c:val>
            <c:numRef>
              <c:f>'[1]Sheet1'!$B$48:$J$48</c:f>
              <c:numCache>
                <c:ptCount val="9"/>
                <c:pt idx="0">
                  <c:v>100</c:v>
                </c:pt>
                <c:pt idx="1">
                  <c:v>105.26388840695374</c:v>
                </c:pt>
                <c:pt idx="2">
                  <c:v>104.0320621811999</c:v>
                </c:pt>
                <c:pt idx="3">
                  <c:v>100.510080155453</c:v>
                </c:pt>
                <c:pt idx="4">
                  <c:v>100.20264408896908</c:v>
                </c:pt>
                <c:pt idx="5">
                  <c:v>100.22600830470637</c:v>
                </c:pt>
                <c:pt idx="6">
                  <c:v>100.11080652810068</c:v>
                </c:pt>
                <c:pt idx="7">
                  <c:v>99.99560475149497</c:v>
                </c:pt>
                <c:pt idx="8">
                  <c:v>99.78139421909157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'[1]Sheet1'!$A$49</c:f>
              <c:strCache>
                <c:ptCount val="1"/>
                <c:pt idx="0">
                  <c:v>Western Central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'[1]Sheet1'!$B$47:$J$47</c:f>
              <c:numCache>
                <c:ptCount val="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</c:numCache>
            </c:numRef>
          </c:cat>
          <c:val>
            <c:numRef>
              <c:f>'[1]Sheet1'!$B$49:$J$49</c:f>
              <c:numCache>
                <c:ptCount val="9"/>
                <c:pt idx="0">
                  <c:v>100</c:v>
                </c:pt>
                <c:pt idx="1">
                  <c:v>92.67857641267832</c:v>
                </c:pt>
                <c:pt idx="2">
                  <c:v>87.91174647544648</c:v>
                </c:pt>
                <c:pt idx="3">
                  <c:v>82.63909551512381</c:v>
                </c:pt>
                <c:pt idx="4">
                  <c:v>80.56235922719185</c:v>
                </c:pt>
                <c:pt idx="5">
                  <c:v>76.61383061955922</c:v>
                </c:pt>
                <c:pt idx="6">
                  <c:v>76.70235588138281</c:v>
                </c:pt>
                <c:pt idx="7">
                  <c:v>74.25034831697556</c:v>
                </c:pt>
                <c:pt idx="8">
                  <c:v>72.38854427290005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'[1]Sheet1'!$A$50</c:f>
              <c:strCache>
                <c:ptCount val="1"/>
                <c:pt idx="0">
                  <c:v>Accession countries Central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'[1]Sheet1'!$B$47:$J$47</c:f>
              <c:numCache>
                <c:ptCount val="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</c:numCache>
            </c:numRef>
          </c:cat>
          <c:val>
            <c:numRef>
              <c:f>'[1]Sheet1'!$B$50:$J$50</c:f>
              <c:numCache>
                <c:ptCount val="9"/>
                <c:pt idx="0">
                  <c:v>100</c:v>
                </c:pt>
                <c:pt idx="1">
                  <c:v>67.06282471650428</c:v>
                </c:pt>
                <c:pt idx="2">
                  <c:v>51.19160583370131</c:v>
                </c:pt>
                <c:pt idx="3">
                  <c:v>48.39133212450325</c:v>
                </c:pt>
                <c:pt idx="4">
                  <c:v>45.63591979130457</c:v>
                </c:pt>
                <c:pt idx="5">
                  <c:v>39.75078057228397</c:v>
                </c:pt>
                <c:pt idx="6">
                  <c:v>37.570423748187544</c:v>
                </c:pt>
                <c:pt idx="7">
                  <c:v>35.70902895868369</c:v>
                </c:pt>
                <c:pt idx="8">
                  <c:v>31.97191192451389</c:v>
                </c:pt>
              </c:numCache>
            </c:numRef>
          </c:val>
          <c:smooth val="0"/>
        </c:ser>
        <c:marker val="1"/>
        <c:axId val="13691689"/>
        <c:axId val="56116338"/>
      </c:lineChart>
      <c:catAx>
        <c:axId val="136916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116338"/>
        <c:crosses val="autoZero"/>
        <c:auto val="1"/>
        <c:lblOffset val="100"/>
        <c:noMultiLvlLbl val="0"/>
      </c:catAx>
      <c:valAx>
        <c:axId val="561163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relative to 1990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69168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Agriculture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'[1]Sheet1'!$A$54</c:f>
              <c:strCache>
                <c:ptCount val="1"/>
                <c:pt idx="0">
                  <c:v>Western Southern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'[1]Sheet1'!$B$53:$J$53</c:f>
              <c:numCache>
                <c:ptCount val="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</c:numCache>
            </c:numRef>
          </c:cat>
          <c:val>
            <c:numRef>
              <c:f>'[1]Sheet1'!$B$54:$J$54</c:f>
              <c:numCache>
                <c:ptCount val="9"/>
                <c:pt idx="0">
                  <c:v>100</c:v>
                </c:pt>
                <c:pt idx="1">
                  <c:v>97.46060423567198</c:v>
                </c:pt>
                <c:pt idx="2">
                  <c:v>91.84457492723074</c:v>
                </c:pt>
                <c:pt idx="3">
                  <c:v>85.3417645287564</c:v>
                </c:pt>
                <c:pt idx="4">
                  <c:v>93.70957542908762</c:v>
                </c:pt>
                <c:pt idx="5">
                  <c:v>101.23075378901939</c:v>
                </c:pt>
                <c:pt idx="6">
                  <c:v>102.17961457392353</c:v>
                </c:pt>
                <c:pt idx="7">
                  <c:v>103.12847535882766</c:v>
                </c:pt>
                <c:pt idx="8">
                  <c:v>104.7779283348389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'[1]Sheet1'!$A$55</c:f>
              <c:strCache>
                <c:ptCount val="1"/>
                <c:pt idx="0">
                  <c:v>Western Central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'[1]Sheet1'!$B$53:$J$53</c:f>
              <c:numCache>
                <c:ptCount val="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</c:numCache>
            </c:numRef>
          </c:cat>
          <c:val>
            <c:numRef>
              <c:f>'[1]Sheet1'!$B$55:$J$55</c:f>
              <c:numCache>
                <c:ptCount val="9"/>
                <c:pt idx="0">
                  <c:v>100</c:v>
                </c:pt>
                <c:pt idx="1">
                  <c:v>97.88344603092567</c:v>
                </c:pt>
                <c:pt idx="2">
                  <c:v>100.09037257758276</c:v>
                </c:pt>
                <c:pt idx="3">
                  <c:v>96.816777666762</c:v>
                </c:pt>
                <c:pt idx="4">
                  <c:v>98.07691989547209</c:v>
                </c:pt>
                <c:pt idx="5">
                  <c:v>94.58962703487357</c:v>
                </c:pt>
                <c:pt idx="6">
                  <c:v>90.67022684765084</c:v>
                </c:pt>
                <c:pt idx="7">
                  <c:v>83.51635975188339</c:v>
                </c:pt>
                <c:pt idx="8">
                  <c:v>89.83800527874057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'[1]Sheet1'!$A$56</c:f>
              <c:strCache>
                <c:ptCount val="1"/>
                <c:pt idx="0">
                  <c:v>Accession countries Central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'[1]Sheet1'!$B$53:$J$53</c:f>
              <c:numCache>
                <c:ptCount val="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</c:numCache>
            </c:numRef>
          </c:cat>
          <c:val>
            <c:numRef>
              <c:f>'[1]Sheet1'!$B$56:$J$56</c:f>
              <c:numCache>
                <c:ptCount val="9"/>
                <c:pt idx="0">
                  <c:v>100</c:v>
                </c:pt>
                <c:pt idx="1">
                  <c:v>53.20288902036712</c:v>
                </c:pt>
                <c:pt idx="2">
                  <c:v>53.19647793028031</c:v>
                </c:pt>
                <c:pt idx="3">
                  <c:v>53.2096664584589</c:v>
                </c:pt>
                <c:pt idx="4">
                  <c:v>44.13568431059716</c:v>
                </c:pt>
                <c:pt idx="5">
                  <c:v>36.93960203616221</c:v>
                </c:pt>
                <c:pt idx="6">
                  <c:v>37.329304726438785</c:v>
                </c:pt>
                <c:pt idx="7">
                  <c:v>24.756790718206947</c:v>
                </c:pt>
                <c:pt idx="8">
                  <c:v>26.24791868539682</c:v>
                </c:pt>
              </c:numCache>
            </c:numRef>
          </c:val>
          <c:smooth val="0"/>
        </c:ser>
        <c:marker val="1"/>
        <c:axId val="35284995"/>
        <c:axId val="49129500"/>
      </c:lineChart>
      <c:catAx>
        <c:axId val="352849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129500"/>
        <c:crosses val="autoZero"/>
        <c:auto val="1"/>
        <c:lblOffset val="100"/>
        <c:noMultiLvlLbl val="0"/>
      </c:catAx>
      <c:valAx>
        <c:axId val="491295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Relative to 1990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28499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41</xdr:row>
      <xdr:rowOff>0</xdr:rowOff>
    </xdr:from>
    <xdr:to>
      <xdr:col>8</xdr:col>
      <xdr:colOff>9525</xdr:colOff>
      <xdr:row>59</xdr:row>
      <xdr:rowOff>152400</xdr:rowOff>
    </xdr:to>
    <xdr:graphicFrame>
      <xdr:nvGraphicFramePr>
        <xdr:cNvPr id="1" name="Chart 1"/>
        <xdr:cNvGraphicFramePr/>
      </xdr:nvGraphicFramePr>
      <xdr:xfrm>
        <a:off x="0" y="6638925"/>
        <a:ext cx="656272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95</xdr:row>
      <xdr:rowOff>9525</xdr:rowOff>
    </xdr:from>
    <xdr:to>
      <xdr:col>5</xdr:col>
      <xdr:colOff>0</xdr:colOff>
      <xdr:row>113</xdr:row>
      <xdr:rowOff>19050</xdr:rowOff>
    </xdr:to>
    <xdr:graphicFrame>
      <xdr:nvGraphicFramePr>
        <xdr:cNvPr id="1" name="Chart 2"/>
        <xdr:cNvGraphicFramePr/>
      </xdr:nvGraphicFramePr>
      <xdr:xfrm>
        <a:off x="0" y="15392400"/>
        <a:ext cx="3048000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113</xdr:row>
      <xdr:rowOff>19050</xdr:rowOff>
    </xdr:from>
    <xdr:to>
      <xdr:col>5</xdr:col>
      <xdr:colOff>0</xdr:colOff>
      <xdr:row>130</xdr:row>
      <xdr:rowOff>152400</xdr:rowOff>
    </xdr:to>
    <xdr:graphicFrame>
      <xdr:nvGraphicFramePr>
        <xdr:cNvPr id="2" name="Chart 3"/>
        <xdr:cNvGraphicFramePr/>
      </xdr:nvGraphicFramePr>
      <xdr:xfrm>
        <a:off x="0" y="18316575"/>
        <a:ext cx="3048000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76</xdr:row>
      <xdr:rowOff>0</xdr:rowOff>
    </xdr:from>
    <xdr:to>
      <xdr:col>5</xdr:col>
      <xdr:colOff>0</xdr:colOff>
      <xdr:row>95</xdr:row>
      <xdr:rowOff>0</xdr:rowOff>
    </xdr:to>
    <xdr:graphicFrame>
      <xdr:nvGraphicFramePr>
        <xdr:cNvPr id="3" name="Chart 4"/>
        <xdr:cNvGraphicFramePr/>
      </xdr:nvGraphicFramePr>
      <xdr:xfrm>
        <a:off x="0" y="12306300"/>
        <a:ext cx="3048000" cy="3076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114300</xdr:colOff>
      <xdr:row>57</xdr:row>
      <xdr:rowOff>133350</xdr:rowOff>
    </xdr:from>
    <xdr:to>
      <xdr:col>6</xdr:col>
      <xdr:colOff>485775</xdr:colOff>
      <xdr:row>75</xdr:row>
      <xdr:rowOff>19050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4300" y="9363075"/>
          <a:ext cx="4029075" cy="2800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TC_WATER\WIR\Figure5_17_Trend_sectoral_us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Figure5_6_sectoral_use_2Ja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1">
          <cell r="B41">
            <v>1990</v>
          </cell>
          <cell r="C41">
            <v>1991</v>
          </cell>
          <cell r="D41">
            <v>1992</v>
          </cell>
          <cell r="E41">
            <v>1993</v>
          </cell>
          <cell r="F41">
            <v>1994</v>
          </cell>
          <cell r="G41">
            <v>1995</v>
          </cell>
          <cell r="H41">
            <v>1996</v>
          </cell>
          <cell r="I41">
            <v>1997</v>
          </cell>
          <cell r="J41">
            <v>1998</v>
          </cell>
        </row>
        <row r="42">
          <cell r="A42" t="str">
            <v>Western Southern</v>
          </cell>
          <cell r="B42">
            <v>100</v>
          </cell>
          <cell r="C42">
            <v>96.90059936036836</v>
          </cell>
          <cell r="D42">
            <v>96.92657949073163</v>
          </cell>
          <cell r="E42">
            <v>97.01203718504256</v>
          </cell>
          <cell r="F42">
            <v>97.77653040108942</v>
          </cell>
          <cell r="G42">
            <v>97.9160961570472</v>
          </cell>
          <cell r="H42">
            <v>99.10544091668143</v>
          </cell>
          <cell r="I42">
            <v>100.29478567631568</v>
          </cell>
          <cell r="J42">
            <v>101.2194139725189</v>
          </cell>
        </row>
        <row r="43">
          <cell r="A43" t="str">
            <v>Western Central</v>
          </cell>
          <cell r="B43">
            <v>100</v>
          </cell>
          <cell r="C43">
            <v>98.7904321343905</v>
          </cell>
          <cell r="D43">
            <v>98.43092686478374</v>
          </cell>
          <cell r="E43">
            <v>94.98823550303213</v>
          </cell>
          <cell r="F43">
            <v>94.09084855318883</v>
          </cell>
          <cell r="G43">
            <v>93.7328674888496</v>
          </cell>
          <cell r="H43">
            <v>94.81947786350814</v>
          </cell>
          <cell r="I43">
            <v>92.17319115309827</v>
          </cell>
          <cell r="J43">
            <v>91.3227290081419</v>
          </cell>
        </row>
        <row r="44">
          <cell r="A44" t="str">
            <v>Accession countries Central</v>
          </cell>
          <cell r="B44">
            <v>100</v>
          </cell>
          <cell r="C44">
            <v>95.860183285333</v>
          </cell>
          <cell r="D44">
            <v>98.7826987826988</v>
          </cell>
          <cell r="E44">
            <v>86.18559307182062</v>
          </cell>
          <cell r="F44">
            <v>83.22849250992964</v>
          </cell>
          <cell r="G44">
            <v>79.70267700806623</v>
          </cell>
          <cell r="H44">
            <v>80.7063417841861</v>
          </cell>
          <cell r="I44">
            <v>77.15462625642266</v>
          </cell>
          <cell r="J44">
            <v>77.65401597736927</v>
          </cell>
        </row>
        <row r="47">
          <cell r="B47">
            <v>1990</v>
          </cell>
          <cell r="C47">
            <v>1991</v>
          </cell>
          <cell r="D47">
            <v>1992</v>
          </cell>
          <cell r="E47">
            <v>1993</v>
          </cell>
          <cell r="F47">
            <v>1994</v>
          </cell>
          <cell r="G47">
            <v>1995</v>
          </cell>
          <cell r="H47">
            <v>1996</v>
          </cell>
          <cell r="I47">
            <v>1997</v>
          </cell>
          <cell r="J47">
            <v>1998</v>
          </cell>
        </row>
        <row r="48">
          <cell r="A48" t="str">
            <v>Western Southern</v>
          </cell>
          <cell r="B48">
            <v>100</v>
          </cell>
          <cell r="C48">
            <v>105.26388840695374</v>
          </cell>
          <cell r="D48">
            <v>104.0320621811999</v>
          </cell>
          <cell r="E48">
            <v>100.510080155453</v>
          </cell>
          <cell r="F48">
            <v>100.20264408896908</v>
          </cell>
          <cell r="G48">
            <v>100.22600830470637</v>
          </cell>
          <cell r="H48">
            <v>100.11080652810068</v>
          </cell>
          <cell r="I48">
            <v>99.99560475149497</v>
          </cell>
          <cell r="J48">
            <v>99.78139421909157</v>
          </cell>
        </row>
        <row r="49">
          <cell r="A49" t="str">
            <v>Western Central</v>
          </cell>
          <cell r="B49">
            <v>100</v>
          </cell>
          <cell r="C49">
            <v>92.67857641267832</v>
          </cell>
          <cell r="D49">
            <v>87.91174647544648</v>
          </cell>
          <cell r="E49">
            <v>82.63909551512381</v>
          </cell>
          <cell r="F49">
            <v>80.56235922719185</v>
          </cell>
          <cell r="G49">
            <v>76.61383061955922</v>
          </cell>
          <cell r="H49">
            <v>76.70235588138281</v>
          </cell>
          <cell r="I49">
            <v>74.25034831697556</v>
          </cell>
          <cell r="J49">
            <v>72.38854427290005</v>
          </cell>
        </row>
        <row r="50">
          <cell r="A50" t="str">
            <v>Accession countries Central</v>
          </cell>
          <cell r="B50">
            <v>100</v>
          </cell>
          <cell r="C50">
            <v>67.06282471650428</v>
          </cell>
          <cell r="D50">
            <v>51.19160583370131</v>
          </cell>
          <cell r="E50">
            <v>48.39133212450325</v>
          </cell>
          <cell r="F50">
            <v>45.63591979130457</v>
          </cell>
          <cell r="G50">
            <v>39.75078057228397</v>
          </cell>
          <cell r="H50">
            <v>37.570423748187544</v>
          </cell>
          <cell r="I50">
            <v>35.70902895868369</v>
          </cell>
          <cell r="J50">
            <v>31.97191192451389</v>
          </cell>
        </row>
        <row r="53">
          <cell r="B53">
            <v>1990</v>
          </cell>
          <cell r="C53">
            <v>1991</v>
          </cell>
          <cell r="D53">
            <v>1992</v>
          </cell>
          <cell r="E53">
            <v>1993</v>
          </cell>
          <cell r="F53">
            <v>1994</v>
          </cell>
          <cell r="G53">
            <v>1995</v>
          </cell>
          <cell r="H53">
            <v>1996</v>
          </cell>
          <cell r="I53">
            <v>1997</v>
          </cell>
          <cell r="J53">
            <v>1998</v>
          </cell>
        </row>
        <row r="54">
          <cell r="A54" t="str">
            <v>Western Southern</v>
          </cell>
          <cell r="B54">
            <v>100</v>
          </cell>
          <cell r="C54">
            <v>97.46060423567198</v>
          </cell>
          <cell r="D54">
            <v>91.84457492723074</v>
          </cell>
          <cell r="E54">
            <v>85.3417645287564</v>
          </cell>
          <cell r="F54">
            <v>93.70957542908762</v>
          </cell>
          <cell r="G54">
            <v>101.23075378901939</v>
          </cell>
          <cell r="H54">
            <v>102.17961457392353</v>
          </cell>
          <cell r="I54">
            <v>103.12847535882766</v>
          </cell>
          <cell r="J54">
            <v>104.7779283348389</v>
          </cell>
        </row>
        <row r="55">
          <cell r="A55" t="str">
            <v>Western Central</v>
          </cell>
          <cell r="B55">
            <v>100</v>
          </cell>
          <cell r="C55">
            <v>97.88344603092567</v>
          </cell>
          <cell r="D55">
            <v>100.09037257758276</v>
          </cell>
          <cell r="E55">
            <v>96.816777666762</v>
          </cell>
          <cell r="F55">
            <v>98.07691989547209</v>
          </cell>
          <cell r="G55">
            <v>94.58962703487357</v>
          </cell>
          <cell r="H55">
            <v>90.67022684765084</v>
          </cell>
          <cell r="I55">
            <v>83.51635975188339</v>
          </cell>
          <cell r="J55">
            <v>89.83800527874057</v>
          </cell>
        </row>
        <row r="56">
          <cell r="A56" t="str">
            <v>Accession countries Central</v>
          </cell>
          <cell r="B56">
            <v>100</v>
          </cell>
          <cell r="C56">
            <v>53.20288902036712</v>
          </cell>
          <cell r="D56">
            <v>53.19647793028031</v>
          </cell>
          <cell r="E56">
            <v>53.2096664584589</v>
          </cell>
          <cell r="F56">
            <v>44.13568431059716</v>
          </cell>
          <cell r="G56">
            <v>36.93960203616221</v>
          </cell>
          <cell r="H56">
            <v>37.329304726438785</v>
          </cell>
          <cell r="I56">
            <v>24.756790718206947</v>
          </cell>
          <cell r="J56">
            <v>26.24791868539682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B1" t="str">
            <v>Agriculture</v>
          </cell>
          <cell r="C1" t="str">
            <v>Urban</v>
          </cell>
          <cell r="D1" t="str">
            <v>Industry</v>
          </cell>
          <cell r="E1" t="str">
            <v>Energy</v>
          </cell>
        </row>
        <row r="2">
          <cell r="A2" t="str">
            <v>AC Southern</v>
          </cell>
          <cell r="B2">
            <v>0.817633346284065</v>
          </cell>
          <cell r="C2">
            <v>0.14704445801187768</v>
          </cell>
          <cell r="D2">
            <v>0.09728312149636455</v>
          </cell>
          <cell r="E2">
            <v>0.026086473885774546</v>
          </cell>
        </row>
        <row r="3">
          <cell r="A3" t="str">
            <v>Western Southern</v>
          </cell>
          <cell r="B3">
            <v>0.4721484510314005</v>
          </cell>
          <cell r="C3">
            <v>0.1369952522295503</v>
          </cell>
          <cell r="D3">
            <v>0.09742234780305244</v>
          </cell>
          <cell r="E3">
            <v>0.24067528374550864</v>
          </cell>
        </row>
        <row r="4">
          <cell r="A4" t="str">
            <v>Western Nordic</v>
          </cell>
          <cell r="B4">
            <v>0.07617728531855955</v>
          </cell>
          <cell r="C4">
            <v>0.3149584487534626</v>
          </cell>
          <cell r="D4">
            <v>0.4181440443213296</v>
          </cell>
          <cell r="E4">
            <v>0.045013850415512466</v>
          </cell>
        </row>
        <row r="5">
          <cell r="A5" t="str">
            <v>AC Central</v>
          </cell>
          <cell r="B5">
            <v>0.06726678212319384</v>
          </cell>
          <cell r="C5">
            <v>0.2616400858169411</v>
          </cell>
          <cell r="D5">
            <v>0.09293612841522994</v>
          </cell>
          <cell r="E5">
            <v>0.5498260397549564</v>
          </cell>
        </row>
        <row r="6">
          <cell r="A6" t="str">
            <v>Western Central</v>
          </cell>
          <cell r="B6">
            <v>0.04474294794914848</v>
          </cell>
          <cell r="C6">
            <v>0.19409983742437567</v>
          </cell>
          <cell r="D6">
            <v>0.14684296793795473</v>
          </cell>
          <cell r="E6">
            <v>0.5180518909410731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54"/>
  <sheetViews>
    <sheetView zoomScale="75" zoomScaleNormal="75" workbookViewId="0" topLeftCell="A39">
      <selection activeCell="K17" sqref="K17"/>
    </sheetView>
  </sheetViews>
  <sheetFormatPr defaultColWidth="9.140625" defaultRowHeight="12.75"/>
  <cols>
    <col min="1" max="16384" width="8.8515625" style="0" customWidth="1"/>
  </cols>
  <sheetData>
    <row r="3" ht="12.75">
      <c r="A3" t="s">
        <v>1</v>
      </c>
    </row>
    <row r="4" spans="2:13" ht="12.75">
      <c r="B4">
        <v>1980</v>
      </c>
      <c r="C4">
        <v>1985</v>
      </c>
      <c r="D4">
        <v>1990</v>
      </c>
      <c r="E4">
        <v>1991</v>
      </c>
      <c r="F4">
        <v>1992</v>
      </c>
      <c r="G4">
        <v>1993</v>
      </c>
      <c r="H4">
        <v>1994</v>
      </c>
      <c r="I4">
        <v>1995</v>
      </c>
      <c r="J4">
        <v>1996</v>
      </c>
      <c r="K4">
        <v>1997</v>
      </c>
      <c r="L4">
        <v>1998</v>
      </c>
      <c r="M4">
        <v>1999</v>
      </c>
    </row>
    <row r="5" spans="1:13" ht="12.75">
      <c r="A5" t="s">
        <v>2</v>
      </c>
      <c r="C5">
        <v>34887</v>
      </c>
      <c r="D5">
        <v>37686</v>
      </c>
      <c r="E5">
        <v>39323</v>
      </c>
      <c r="F5">
        <v>39218</v>
      </c>
      <c r="G5">
        <v>39379</v>
      </c>
      <c r="H5">
        <v>40670</v>
      </c>
      <c r="I5" s="1">
        <f>H5-((H5-K5)/3)</f>
        <v>37227</v>
      </c>
      <c r="J5" s="1">
        <f>I5-(H5-I5)</f>
        <v>33784</v>
      </c>
      <c r="K5">
        <v>30341</v>
      </c>
      <c r="L5" s="1">
        <f>(K5+M5)/2</f>
        <v>31170.5</v>
      </c>
      <c r="M5" s="2">
        <v>32000</v>
      </c>
    </row>
    <row r="6" spans="1:12" ht="12.75">
      <c r="A6" t="s">
        <v>3</v>
      </c>
      <c r="B6">
        <v>5040</v>
      </c>
      <c r="C6">
        <v>5496</v>
      </c>
      <c r="D6">
        <v>7835.3</v>
      </c>
      <c r="E6">
        <v>7733.6</v>
      </c>
      <c r="F6">
        <v>8038</v>
      </c>
      <c r="G6">
        <v>7734.8</v>
      </c>
      <c r="H6" s="1">
        <v>7733</v>
      </c>
      <c r="I6">
        <v>7732.4</v>
      </c>
      <c r="J6">
        <v>7721.3</v>
      </c>
      <c r="K6">
        <v>8695.4</v>
      </c>
      <c r="L6" s="1">
        <v>8500</v>
      </c>
    </row>
    <row r="7" spans="1:12" ht="12.75">
      <c r="A7" t="s">
        <v>4</v>
      </c>
      <c r="B7">
        <v>56200</v>
      </c>
      <c r="C7">
        <v>52000</v>
      </c>
      <c r="D7">
        <v>56200</v>
      </c>
      <c r="E7" s="1">
        <v>56200</v>
      </c>
      <c r="F7" s="1">
        <v>56200</v>
      </c>
      <c r="G7" s="1">
        <v>56200</v>
      </c>
      <c r="H7" s="1">
        <v>56200</v>
      </c>
      <c r="I7">
        <v>56200</v>
      </c>
      <c r="J7" s="1">
        <v>56200</v>
      </c>
      <c r="K7" s="1">
        <v>56200</v>
      </c>
      <c r="L7">
        <v>56200</v>
      </c>
    </row>
    <row r="8" spans="1:12" ht="12.75">
      <c r="A8" t="s">
        <v>5</v>
      </c>
      <c r="B8">
        <v>10500</v>
      </c>
      <c r="D8">
        <v>7288</v>
      </c>
      <c r="E8">
        <v>8600</v>
      </c>
      <c r="F8" s="3">
        <f>E8-((E8-L8)/7)</f>
        <v>8962.285714285714</v>
      </c>
      <c r="G8" s="3">
        <f>F8-(E8-F8)</f>
        <v>9324.571428571428</v>
      </c>
      <c r="H8" s="3">
        <f>G8-(F8-G8)</f>
        <v>9686.857142857141</v>
      </c>
      <c r="I8" s="3">
        <f>H8-(G8-H8)</f>
        <v>10049.142857142855</v>
      </c>
      <c r="J8" s="3">
        <f>I8-(H8-I8)</f>
        <v>10411.428571428569</v>
      </c>
      <c r="K8" s="3">
        <f>J8-(I8-J8)</f>
        <v>10773.714285714283</v>
      </c>
      <c r="L8">
        <v>11136</v>
      </c>
    </row>
    <row r="9" spans="1:12" ht="12.75">
      <c r="A9" t="s">
        <v>6</v>
      </c>
      <c r="B9">
        <v>39920</v>
      </c>
      <c r="C9">
        <v>46250</v>
      </c>
      <c r="D9" s="1">
        <v>37000</v>
      </c>
      <c r="E9">
        <v>36900</v>
      </c>
      <c r="F9" s="1">
        <f>(E9+G9)/2</f>
        <v>33825</v>
      </c>
      <c r="G9">
        <v>30750</v>
      </c>
      <c r="H9" s="1">
        <f>(G9+I9)/2</f>
        <v>32019</v>
      </c>
      <c r="I9">
        <v>33288</v>
      </c>
      <c r="J9" s="1">
        <f>(I9+K9)/2</f>
        <v>37071.5</v>
      </c>
      <c r="K9">
        <v>40855</v>
      </c>
      <c r="L9" s="1">
        <v>41000</v>
      </c>
    </row>
    <row r="10" spans="1:12" ht="12.75">
      <c r="A10" t="s">
        <v>35</v>
      </c>
      <c r="D10">
        <f aca="true" t="shared" si="0" ref="D10:L10">SUM(D5:D9)</f>
        <v>146009.3</v>
      </c>
      <c r="E10">
        <f t="shared" si="0"/>
        <v>148756.6</v>
      </c>
      <c r="F10">
        <f t="shared" si="0"/>
        <v>146243.2857142857</v>
      </c>
      <c r="G10">
        <f t="shared" si="0"/>
        <v>143388.37142857144</v>
      </c>
      <c r="H10">
        <f t="shared" si="0"/>
        <v>146308.85714285716</v>
      </c>
      <c r="I10">
        <f t="shared" si="0"/>
        <v>144496.54285714286</v>
      </c>
      <c r="J10">
        <f t="shared" si="0"/>
        <v>145188.22857142857</v>
      </c>
      <c r="K10">
        <f t="shared" si="0"/>
        <v>146865.11428571428</v>
      </c>
      <c r="L10">
        <f t="shared" si="0"/>
        <v>148006.5</v>
      </c>
    </row>
    <row r="11" spans="1:12" ht="12.75">
      <c r="A11" t="s">
        <v>36</v>
      </c>
      <c r="D11" s="4">
        <f aca="true" t="shared" si="1" ref="D11:L11">D10*100/$D$10</f>
        <v>100</v>
      </c>
      <c r="E11" s="4">
        <f t="shared" si="1"/>
        <v>101.88159247390406</v>
      </c>
      <c r="F11" s="4">
        <f t="shared" si="1"/>
        <v>100.16025397990794</v>
      </c>
      <c r="G11" s="4">
        <f t="shared" si="1"/>
        <v>98.20495778595709</v>
      </c>
      <c r="H11" s="4">
        <f t="shared" si="1"/>
        <v>100.20516305663898</v>
      </c>
      <c r="I11" s="4">
        <f t="shared" si="1"/>
        <v>98.96393096682395</v>
      </c>
      <c r="J11" s="4">
        <f t="shared" si="1"/>
        <v>99.43765812960447</v>
      </c>
      <c r="K11" s="4">
        <f t="shared" si="1"/>
        <v>100.58613683218418</v>
      </c>
      <c r="L11" s="4">
        <f t="shared" si="1"/>
        <v>101.36785807479387</v>
      </c>
    </row>
    <row r="15" ht="12.75">
      <c r="A15" t="s">
        <v>8</v>
      </c>
    </row>
    <row r="16" spans="2:13" ht="12.75">
      <c r="B16">
        <v>1980</v>
      </c>
      <c r="C16">
        <v>1985</v>
      </c>
      <c r="D16">
        <v>1990</v>
      </c>
      <c r="E16">
        <v>1991</v>
      </c>
      <c r="F16">
        <v>1992</v>
      </c>
      <c r="G16">
        <v>1993</v>
      </c>
      <c r="H16">
        <v>1994</v>
      </c>
      <c r="I16">
        <v>1995</v>
      </c>
      <c r="J16">
        <v>1996</v>
      </c>
      <c r="K16">
        <v>1997</v>
      </c>
      <c r="L16">
        <v>1998</v>
      </c>
      <c r="M16">
        <v>1999</v>
      </c>
    </row>
    <row r="17" spans="1:13" ht="12.75">
      <c r="A17" t="s">
        <v>2</v>
      </c>
      <c r="C17">
        <v>19371</v>
      </c>
      <c r="D17">
        <v>22267</v>
      </c>
      <c r="E17">
        <v>23987</v>
      </c>
      <c r="F17">
        <v>24070</v>
      </c>
      <c r="G17">
        <v>24474</v>
      </c>
      <c r="H17">
        <v>25814</v>
      </c>
      <c r="I17" s="3">
        <f>H17-((H17-K17)/3)</f>
        <v>22946.333333333332</v>
      </c>
      <c r="J17" s="3">
        <f>I17-(H17-I17)</f>
        <v>20078.666666666664</v>
      </c>
      <c r="K17">
        <v>17211</v>
      </c>
      <c r="L17" s="1">
        <f>(K17+M17)/2</f>
        <v>18205.5</v>
      </c>
      <c r="M17" s="2">
        <v>19200</v>
      </c>
    </row>
    <row r="18" spans="1:12" ht="12.75">
      <c r="A18" t="s">
        <v>3</v>
      </c>
      <c r="B18">
        <v>45</v>
      </c>
      <c r="C18">
        <v>110</v>
      </c>
      <c r="D18">
        <v>135.3</v>
      </c>
      <c r="E18">
        <v>133.6</v>
      </c>
      <c r="F18">
        <v>137.5</v>
      </c>
      <c r="G18">
        <v>134.8</v>
      </c>
      <c r="H18">
        <v>134.8</v>
      </c>
      <c r="I18">
        <v>132.4</v>
      </c>
      <c r="J18">
        <v>121.3</v>
      </c>
      <c r="K18">
        <v>123.9</v>
      </c>
      <c r="L18" s="3">
        <f>K18-(J18-K18)</f>
        <v>126.50000000000001</v>
      </c>
    </row>
    <row r="19" spans="1:12" ht="12.75">
      <c r="A19" t="s">
        <v>4</v>
      </c>
      <c r="B19">
        <v>7025</v>
      </c>
      <c r="D19" s="1">
        <v>7800</v>
      </c>
      <c r="E19" s="1">
        <v>8100</v>
      </c>
      <c r="F19" s="1">
        <v>8400</v>
      </c>
      <c r="G19" s="2">
        <v>8790</v>
      </c>
      <c r="H19" s="3">
        <f>G19-((G19-L19)/5)</f>
        <v>9167.6</v>
      </c>
      <c r="I19" s="3">
        <f aca="true" t="shared" si="2" ref="I19:K20">H19-(G19-H19)</f>
        <v>9545.2</v>
      </c>
      <c r="J19" s="3">
        <f t="shared" si="2"/>
        <v>9922.800000000001</v>
      </c>
      <c r="K19" s="3">
        <f t="shared" si="2"/>
        <v>10300.400000000001</v>
      </c>
      <c r="L19">
        <v>10678</v>
      </c>
    </row>
    <row r="20" spans="1:12" ht="12.75">
      <c r="A20" t="s">
        <v>5</v>
      </c>
      <c r="D20">
        <v>2684</v>
      </c>
      <c r="E20">
        <v>2000</v>
      </c>
      <c r="F20" s="1">
        <f>E20-((E20-L20)/7)</f>
        <v>1891</v>
      </c>
      <c r="G20" s="3">
        <f>F20-(E20-F20)</f>
        <v>1782</v>
      </c>
      <c r="H20" s="3">
        <f>G20-(F20-G20)</f>
        <v>1673</v>
      </c>
      <c r="I20" s="3">
        <f t="shared" si="2"/>
        <v>1564</v>
      </c>
      <c r="J20" s="3">
        <f t="shared" si="2"/>
        <v>1455</v>
      </c>
      <c r="K20" s="3">
        <f t="shared" si="2"/>
        <v>1346</v>
      </c>
      <c r="L20">
        <v>1237</v>
      </c>
    </row>
    <row r="21" spans="1:12" ht="12.75">
      <c r="A21" t="s">
        <v>6</v>
      </c>
      <c r="B21">
        <v>9000</v>
      </c>
      <c r="C21">
        <v>10500</v>
      </c>
      <c r="D21" s="1">
        <f>(C21+E21)/2</f>
        <v>7500</v>
      </c>
      <c r="E21">
        <v>4500</v>
      </c>
      <c r="F21" s="1">
        <f>(E21+G21)/2</f>
        <v>4525</v>
      </c>
      <c r="G21">
        <v>4550</v>
      </c>
      <c r="H21" s="1">
        <f>(G21+I21)/2</f>
        <v>3776.2</v>
      </c>
      <c r="I21">
        <v>3002.4</v>
      </c>
      <c r="J21" s="1">
        <f>(I21+K21)/2</f>
        <v>3598.7</v>
      </c>
      <c r="K21" s="2">
        <v>4195</v>
      </c>
      <c r="L21" s="3">
        <v>4195</v>
      </c>
    </row>
    <row r="22" spans="1:12" ht="12.75">
      <c r="A22" t="s">
        <v>35</v>
      </c>
      <c r="D22">
        <f aca="true" t="shared" si="3" ref="D22:L22">SUM(D17:D21)</f>
        <v>40386.3</v>
      </c>
      <c r="E22">
        <f t="shared" si="3"/>
        <v>38720.6</v>
      </c>
      <c r="F22">
        <f t="shared" si="3"/>
        <v>39023.5</v>
      </c>
      <c r="G22">
        <f t="shared" si="3"/>
        <v>39730.8</v>
      </c>
      <c r="H22">
        <f t="shared" si="3"/>
        <v>40565.6</v>
      </c>
      <c r="I22">
        <f t="shared" si="3"/>
        <v>37190.333333333336</v>
      </c>
      <c r="J22">
        <f t="shared" si="3"/>
        <v>35176.46666666666</v>
      </c>
      <c r="K22">
        <f t="shared" si="3"/>
        <v>33176.3</v>
      </c>
      <c r="L22">
        <f t="shared" si="3"/>
        <v>34442</v>
      </c>
    </row>
    <row r="23" spans="1:12" ht="12.75">
      <c r="A23" t="s">
        <v>36</v>
      </c>
      <c r="D23" s="4">
        <f aca="true" t="shared" si="4" ref="D23:L23">100*D22/$D$22</f>
        <v>100</v>
      </c>
      <c r="E23" s="4">
        <f t="shared" si="4"/>
        <v>95.87558157097827</v>
      </c>
      <c r="F23" s="4">
        <f t="shared" si="4"/>
        <v>96.62558838021803</v>
      </c>
      <c r="G23" s="4">
        <f t="shared" si="4"/>
        <v>98.37692484827777</v>
      </c>
      <c r="H23" s="4">
        <f t="shared" si="4"/>
        <v>100.44396243280518</v>
      </c>
      <c r="I23" s="4">
        <f t="shared" si="4"/>
        <v>92.08650788344892</v>
      </c>
      <c r="J23" s="4">
        <f t="shared" si="4"/>
        <v>87.09999843181143</v>
      </c>
      <c r="K23" s="4">
        <f t="shared" si="4"/>
        <v>82.14741137464932</v>
      </c>
      <c r="L23" s="4">
        <f t="shared" si="4"/>
        <v>85.28139492847822</v>
      </c>
    </row>
    <row r="25" ht="12.75">
      <c r="A25" t="s">
        <v>9</v>
      </c>
    </row>
    <row r="26" spans="2:13" ht="12.75">
      <c r="B26">
        <v>1980</v>
      </c>
      <c r="C26">
        <v>1985</v>
      </c>
      <c r="D26">
        <v>1990</v>
      </c>
      <c r="E26">
        <v>1991</v>
      </c>
      <c r="F26">
        <v>1992</v>
      </c>
      <c r="G26">
        <v>1993</v>
      </c>
      <c r="H26">
        <v>1994</v>
      </c>
      <c r="I26">
        <v>1995</v>
      </c>
      <c r="J26">
        <v>1996</v>
      </c>
      <c r="K26">
        <v>1997</v>
      </c>
      <c r="L26">
        <v>1998</v>
      </c>
      <c r="M26">
        <v>1999</v>
      </c>
    </row>
    <row r="27" spans="1:13" ht="12.75">
      <c r="A27" t="s">
        <v>2</v>
      </c>
      <c r="C27">
        <v>5904</v>
      </c>
      <c r="D27">
        <v>6091</v>
      </c>
      <c r="E27">
        <v>6093</v>
      </c>
      <c r="F27">
        <v>5982</v>
      </c>
      <c r="G27">
        <v>5933</v>
      </c>
      <c r="H27">
        <v>5931</v>
      </c>
      <c r="I27" s="3">
        <f>H27-((H27-K27)/3)</f>
        <v>5917.333333333333</v>
      </c>
      <c r="J27" s="3">
        <f>I27-(H27-I27)</f>
        <v>5903.666666666666</v>
      </c>
      <c r="K27">
        <v>5890</v>
      </c>
      <c r="L27" s="1">
        <f>(K27+M27)/2</f>
        <v>5825</v>
      </c>
      <c r="M27" s="2">
        <v>5760</v>
      </c>
    </row>
    <row r="28" spans="1:12" ht="12.75">
      <c r="A28" t="s">
        <v>3</v>
      </c>
      <c r="B28">
        <v>750</v>
      </c>
      <c r="C28">
        <v>656</v>
      </c>
      <c r="D28" s="3">
        <f>C28-((C28-K28)/8)</f>
        <v>681.675</v>
      </c>
      <c r="E28" s="3">
        <f>D28-(C28-D28)</f>
        <v>707.3499999999999</v>
      </c>
      <c r="F28" s="3">
        <f>E28-(D28-E28)</f>
        <v>733.0249999999999</v>
      </c>
      <c r="G28" s="3">
        <f>F28-(E28-F28)</f>
        <v>758.6999999999998</v>
      </c>
      <c r="H28" s="3">
        <f>G28-(F28-G28)</f>
        <v>784.3749999999998</v>
      </c>
      <c r="I28" s="3">
        <f>H28-(G28-H28)</f>
        <v>810.0499999999997</v>
      </c>
      <c r="J28" s="3">
        <f>I28-(H28-I28)</f>
        <v>835.7249999999997</v>
      </c>
      <c r="K28">
        <v>861.4</v>
      </c>
      <c r="L28" s="1">
        <v>885</v>
      </c>
    </row>
    <row r="29" spans="1:12" ht="12.75">
      <c r="A29" t="s">
        <v>4</v>
      </c>
      <c r="B29">
        <v>7980.4</v>
      </c>
      <c r="D29" s="1">
        <v>7950</v>
      </c>
      <c r="E29" s="1">
        <v>7950</v>
      </c>
      <c r="F29" s="1">
        <v>7950</v>
      </c>
      <c r="G29" s="2">
        <v>7900</v>
      </c>
      <c r="H29" s="3">
        <f>G29-((G29-L29)/5)</f>
        <v>7940</v>
      </c>
      <c r="I29" s="3">
        <f>H29-(G29-H29)</f>
        <v>7980</v>
      </c>
      <c r="J29" s="3">
        <f>I29-(H29-I29)</f>
        <v>8020</v>
      </c>
      <c r="K29" s="3">
        <f>J29-(I29-J29)</f>
        <v>8060</v>
      </c>
      <c r="L29" s="2">
        <v>8100</v>
      </c>
    </row>
    <row r="30" spans="1:12" ht="12.75">
      <c r="A30" t="s">
        <v>5</v>
      </c>
      <c r="B30">
        <v>442</v>
      </c>
      <c r="D30">
        <v>578</v>
      </c>
      <c r="E30">
        <v>400</v>
      </c>
      <c r="F30" s="3">
        <f>E30-((E30-H30)/3)</f>
        <v>516.6666666666666</v>
      </c>
      <c r="G30" s="3">
        <f>F30-(E30-F30)</f>
        <v>633.3333333333333</v>
      </c>
      <c r="H30">
        <v>750</v>
      </c>
      <c r="I30" s="3">
        <f>H30-((H30-L30)/4)</f>
        <v>752.25</v>
      </c>
      <c r="J30" s="3">
        <f>I30-(H30-I30)</f>
        <v>754.5</v>
      </c>
      <c r="K30" s="3">
        <f>J30-(I30-J30)</f>
        <v>756.75</v>
      </c>
      <c r="L30">
        <v>759</v>
      </c>
    </row>
    <row r="31" spans="1:13" ht="12.75">
      <c r="A31" t="s">
        <v>6</v>
      </c>
      <c r="B31">
        <v>4700</v>
      </c>
      <c r="C31">
        <v>5350</v>
      </c>
      <c r="D31" s="1">
        <f>(C31+E31)/2</f>
        <v>4875</v>
      </c>
      <c r="E31">
        <v>4400</v>
      </c>
      <c r="F31" s="1">
        <f>+E31+($I$31-$E$31)/($I$26-$E$26)</f>
        <v>4373.9</v>
      </c>
      <c r="G31" s="1">
        <f>+F31+($I$31-$E$31)/($I$26-$E$26)</f>
        <v>4347.799999999999</v>
      </c>
      <c r="H31" s="1">
        <f>+G31+($I$31-$E$31)/($I$26-$E$26)</f>
        <v>4321.699999999999</v>
      </c>
      <c r="I31">
        <v>4295.6</v>
      </c>
      <c r="J31" s="1">
        <f>(I31+K31)/2</f>
        <v>4481.3</v>
      </c>
      <c r="K31" s="2">
        <v>4667</v>
      </c>
      <c r="L31" s="3">
        <f>K31-(J31-K31)</f>
        <v>4852.7</v>
      </c>
      <c r="M31" s="2">
        <v>4689</v>
      </c>
    </row>
    <row r="32" spans="1:12" ht="12.75">
      <c r="A32" t="s">
        <v>35</v>
      </c>
      <c r="D32" s="5">
        <f aca="true" t="shared" si="5" ref="D32:L32">SUM(D27:D31)</f>
        <v>20175.675</v>
      </c>
      <c r="E32" s="5">
        <f t="shared" si="5"/>
        <v>19550.35</v>
      </c>
      <c r="F32" s="5">
        <f t="shared" si="5"/>
        <v>19555.591666666667</v>
      </c>
      <c r="G32" s="5">
        <f t="shared" si="5"/>
        <v>19572.833333333336</v>
      </c>
      <c r="H32" s="5">
        <f t="shared" si="5"/>
        <v>19727.074999999997</v>
      </c>
      <c r="I32" s="5">
        <f t="shared" si="5"/>
        <v>19755.233333333334</v>
      </c>
      <c r="J32" s="5">
        <f t="shared" si="5"/>
        <v>19995.191666666666</v>
      </c>
      <c r="K32" s="5">
        <f t="shared" si="5"/>
        <v>20235.15</v>
      </c>
      <c r="L32" s="5">
        <f t="shared" si="5"/>
        <v>20421.7</v>
      </c>
    </row>
    <row r="33" spans="1:12" ht="12.75">
      <c r="A33" t="s">
        <v>36</v>
      </c>
      <c r="D33" s="4">
        <f aca="true" t="shared" si="6" ref="D33:L33">D32*100/$D$32</f>
        <v>100</v>
      </c>
      <c r="E33" s="4">
        <f t="shared" si="6"/>
        <v>96.90059936036836</v>
      </c>
      <c r="F33" s="4">
        <f t="shared" si="6"/>
        <v>96.92657949073163</v>
      </c>
      <c r="G33" s="4">
        <f t="shared" si="6"/>
        <v>97.01203718504256</v>
      </c>
      <c r="H33" s="4">
        <f t="shared" si="6"/>
        <v>97.77653040108942</v>
      </c>
      <c r="I33" s="4">
        <f t="shared" si="6"/>
        <v>97.9160961570472</v>
      </c>
      <c r="J33" s="4">
        <f t="shared" si="6"/>
        <v>99.10544091668143</v>
      </c>
      <c r="K33" s="4">
        <f t="shared" si="6"/>
        <v>100.29478567631568</v>
      </c>
      <c r="L33" s="4">
        <f t="shared" si="6"/>
        <v>101.2194139725189</v>
      </c>
    </row>
    <row r="35" ht="12.75">
      <c r="A35" t="s">
        <v>10</v>
      </c>
    </row>
    <row r="36" spans="2:13" ht="12.75">
      <c r="B36">
        <v>1980</v>
      </c>
      <c r="C36">
        <v>1985</v>
      </c>
      <c r="D36">
        <v>1990</v>
      </c>
      <c r="E36">
        <v>1991</v>
      </c>
      <c r="F36">
        <v>1992</v>
      </c>
      <c r="G36">
        <v>1993</v>
      </c>
      <c r="H36">
        <v>1994</v>
      </c>
      <c r="I36">
        <v>1995</v>
      </c>
      <c r="J36">
        <v>1996</v>
      </c>
      <c r="K36">
        <v>1997</v>
      </c>
      <c r="L36">
        <v>1998</v>
      </c>
      <c r="M36">
        <v>1999</v>
      </c>
    </row>
    <row r="37" spans="1:13" ht="12.75">
      <c r="A37" t="s">
        <v>2</v>
      </c>
      <c r="C37">
        <v>5142</v>
      </c>
      <c r="D37">
        <v>4444</v>
      </c>
      <c r="E37">
        <v>4343</v>
      </c>
      <c r="F37">
        <v>4248</v>
      </c>
      <c r="G37">
        <v>4023</v>
      </c>
      <c r="H37">
        <v>3954</v>
      </c>
      <c r="I37" s="3">
        <f>H37-((H37-K37)/3)</f>
        <v>3932.6666666666665</v>
      </c>
      <c r="J37" s="3">
        <f>I37-(H37-I37)</f>
        <v>3911.333333333333</v>
      </c>
      <c r="K37">
        <v>3890</v>
      </c>
      <c r="L37" s="1">
        <f>(K37+M37)/2</f>
        <v>3865</v>
      </c>
      <c r="M37" s="2">
        <v>3840</v>
      </c>
    </row>
    <row r="38" spans="1:12" ht="12.75">
      <c r="A38" t="s">
        <v>3</v>
      </c>
      <c r="B38">
        <v>75</v>
      </c>
      <c r="C38">
        <v>130</v>
      </c>
      <c r="D38" s="3">
        <f>C38-((C38-K38)/8)</f>
        <v>127.5</v>
      </c>
      <c r="E38" s="3">
        <f>D38-(C38-D38)</f>
        <v>125</v>
      </c>
      <c r="F38" s="3">
        <f>E38-(D38-E38)</f>
        <v>122.5</v>
      </c>
      <c r="G38" s="3">
        <f>F38-(E38-F38)</f>
        <v>120</v>
      </c>
      <c r="H38" s="3">
        <f>G38-(F38-G38)</f>
        <v>117.5</v>
      </c>
      <c r="I38" s="3">
        <f>H38-(G38-H38)</f>
        <v>115</v>
      </c>
      <c r="J38" s="3">
        <f>I38-(H38-I38)</f>
        <v>112.5</v>
      </c>
      <c r="K38">
        <v>110</v>
      </c>
      <c r="L38" s="1">
        <v>107</v>
      </c>
    </row>
    <row r="39" spans="1:12" ht="12.75">
      <c r="A39" t="s">
        <v>4</v>
      </c>
      <c r="B39">
        <v>7980.4</v>
      </c>
      <c r="D39" s="1">
        <v>7700</v>
      </c>
      <c r="E39" s="1">
        <v>7700</v>
      </c>
      <c r="F39" s="1">
        <v>7700</v>
      </c>
      <c r="G39" s="2">
        <v>7500</v>
      </c>
      <c r="H39" s="3">
        <f>G39-((G39-L39)/5)</f>
        <v>7620</v>
      </c>
      <c r="I39" s="3">
        <f>H39-(G39-H39)</f>
        <v>7740</v>
      </c>
      <c r="J39" s="3">
        <f>I39-(H39-I39)</f>
        <v>7860</v>
      </c>
      <c r="K39" s="3">
        <f>J39-(I39-J39)</f>
        <v>7980</v>
      </c>
      <c r="L39">
        <v>8100</v>
      </c>
    </row>
    <row r="40" spans="1:12" ht="12.75">
      <c r="A40" t="s">
        <v>5</v>
      </c>
      <c r="D40">
        <v>238</v>
      </c>
      <c r="E40">
        <v>1100</v>
      </c>
      <c r="F40" s="3">
        <f>E40-((E40-I40)/4)</f>
        <v>1020</v>
      </c>
      <c r="G40" s="3">
        <f>F40-(E40-F40)</f>
        <v>940</v>
      </c>
      <c r="H40" s="3">
        <f>G40-(F40-G40)</f>
        <v>860</v>
      </c>
      <c r="I40" s="2">
        <v>780</v>
      </c>
      <c r="J40" s="3">
        <f>I40-((I40-L40)/3)</f>
        <v>644.3333333333334</v>
      </c>
      <c r="K40" s="3">
        <f>J40-(I40-J40)</f>
        <v>508.66666666666674</v>
      </c>
      <c r="L40">
        <v>373</v>
      </c>
    </row>
    <row r="41" spans="1:13" ht="12.75">
      <c r="A41" t="s">
        <v>6</v>
      </c>
      <c r="D41" s="1">
        <v>1900</v>
      </c>
      <c r="E41">
        <v>1900</v>
      </c>
      <c r="F41" s="1">
        <f>(E41+G41)/2</f>
        <v>1900</v>
      </c>
      <c r="G41">
        <v>1900</v>
      </c>
      <c r="H41" s="1">
        <f>(G41+I41)/2</f>
        <v>1887.2</v>
      </c>
      <c r="I41">
        <v>1874.4</v>
      </c>
      <c r="J41" s="1">
        <f>(I41+K41)/2</f>
        <v>1897.3000000000002</v>
      </c>
      <c r="K41">
        <v>1920.2</v>
      </c>
      <c r="L41" s="1">
        <v>1933</v>
      </c>
      <c r="M41" s="2"/>
    </row>
    <row r="42" spans="1:12" ht="12.75">
      <c r="A42" t="s">
        <v>35</v>
      </c>
      <c r="D42">
        <f aca="true" t="shared" si="7" ref="D42:L42">SUM(D37:D41)</f>
        <v>14409.5</v>
      </c>
      <c r="E42">
        <f t="shared" si="7"/>
        <v>15168</v>
      </c>
      <c r="F42">
        <f t="shared" si="7"/>
        <v>14990.5</v>
      </c>
      <c r="G42">
        <f t="shared" si="7"/>
        <v>14483</v>
      </c>
      <c r="H42">
        <f t="shared" si="7"/>
        <v>14438.7</v>
      </c>
      <c r="I42">
        <f t="shared" si="7"/>
        <v>14442.066666666666</v>
      </c>
      <c r="J42">
        <f t="shared" si="7"/>
        <v>14425.466666666667</v>
      </c>
      <c r="K42">
        <f t="shared" si="7"/>
        <v>14408.866666666667</v>
      </c>
      <c r="L42">
        <f t="shared" si="7"/>
        <v>14378</v>
      </c>
    </row>
    <row r="43" spans="1:12" ht="12.75">
      <c r="A43" t="s">
        <v>36</v>
      </c>
      <c r="D43" s="4">
        <f aca="true" t="shared" si="8" ref="D43:L43">100*D42/$D$42</f>
        <v>100</v>
      </c>
      <c r="E43" s="4">
        <f t="shared" si="8"/>
        <v>105.26388840695374</v>
      </c>
      <c r="F43" s="4">
        <f t="shared" si="8"/>
        <v>104.0320621811999</v>
      </c>
      <c r="G43" s="4">
        <f t="shared" si="8"/>
        <v>100.510080155453</v>
      </c>
      <c r="H43" s="4">
        <f t="shared" si="8"/>
        <v>100.20264408896908</v>
      </c>
      <c r="I43" s="4">
        <f t="shared" si="8"/>
        <v>100.22600830470637</v>
      </c>
      <c r="J43" s="4">
        <f t="shared" si="8"/>
        <v>100.11080652810068</v>
      </c>
      <c r="K43" s="4">
        <f t="shared" si="8"/>
        <v>99.99560475149497</v>
      </c>
      <c r="L43" s="4">
        <f t="shared" si="8"/>
        <v>99.78139421909157</v>
      </c>
    </row>
    <row r="46" ht="12.75">
      <c r="A46" t="s">
        <v>11</v>
      </c>
    </row>
    <row r="47" spans="2:13" ht="12.75">
      <c r="B47">
        <v>1980</v>
      </c>
      <c r="C47">
        <v>1985</v>
      </c>
      <c r="D47">
        <v>1990</v>
      </c>
      <c r="E47">
        <v>1991</v>
      </c>
      <c r="F47">
        <v>1992</v>
      </c>
      <c r="G47">
        <v>1993</v>
      </c>
      <c r="H47">
        <v>1994</v>
      </c>
      <c r="I47">
        <v>1995</v>
      </c>
      <c r="J47">
        <v>1996</v>
      </c>
      <c r="K47">
        <v>1997</v>
      </c>
      <c r="L47">
        <v>1998</v>
      </c>
      <c r="M47">
        <v>1999</v>
      </c>
    </row>
    <row r="48" spans="1:13" ht="12.75">
      <c r="A48" t="s">
        <v>2</v>
      </c>
      <c r="C48">
        <v>4471</v>
      </c>
      <c r="D48">
        <v>4884</v>
      </c>
      <c r="E48">
        <v>4900</v>
      </c>
      <c r="F48">
        <v>4919</v>
      </c>
      <c r="G48">
        <v>4949</v>
      </c>
      <c r="H48">
        <v>4971</v>
      </c>
      <c r="I48" s="3">
        <f>H48-((H48-K48)/3)</f>
        <v>4430.666666666667</v>
      </c>
      <c r="J48" s="3">
        <f>I48-(H48-I48)</f>
        <v>3890.333333333334</v>
      </c>
      <c r="K48">
        <v>3350</v>
      </c>
      <c r="L48" s="1">
        <f>(K48+M48)/2</f>
        <v>3275</v>
      </c>
      <c r="M48" s="2">
        <v>3200</v>
      </c>
    </row>
    <row r="49" spans="1:12" ht="12.75">
      <c r="A49" t="s">
        <v>3</v>
      </c>
      <c r="B49">
        <v>4175</v>
      </c>
      <c r="C49">
        <v>4600</v>
      </c>
      <c r="D49">
        <v>7700</v>
      </c>
      <c r="E49">
        <v>7600</v>
      </c>
      <c r="F49">
        <v>7900</v>
      </c>
      <c r="G49">
        <v>7600</v>
      </c>
      <c r="H49" s="1">
        <f>(G49+I49)/2</f>
        <v>7600</v>
      </c>
      <c r="I49">
        <v>7600</v>
      </c>
      <c r="J49">
        <v>7600</v>
      </c>
      <c r="K49">
        <v>7600</v>
      </c>
      <c r="L49" s="1">
        <v>7600</v>
      </c>
    </row>
    <row r="50" spans="1:12" ht="12.75">
      <c r="A50" t="s">
        <v>4</v>
      </c>
      <c r="B50">
        <v>32200</v>
      </c>
      <c r="D50" s="1">
        <v>25000</v>
      </c>
      <c r="E50" s="3">
        <f>D50-((D50-G50)/3)</f>
        <v>23433.333333333332</v>
      </c>
      <c r="F50" s="3">
        <f>E50-(D50-E50)</f>
        <v>21866.666666666664</v>
      </c>
      <c r="G50" s="2">
        <v>20300</v>
      </c>
      <c r="H50" s="3">
        <f>G50-((G50-L50)/5)</f>
        <v>21410.4</v>
      </c>
      <c r="I50" s="3">
        <f>H50-(G50-H50)</f>
        <v>22520.800000000003</v>
      </c>
      <c r="J50" s="3">
        <f>I50-(H50-I50)</f>
        <v>23631.200000000004</v>
      </c>
      <c r="K50" s="3">
        <f>J50-(I50-J50)</f>
        <v>24741.600000000006</v>
      </c>
      <c r="L50">
        <v>25852</v>
      </c>
    </row>
    <row r="51" spans="1:12" ht="12.75">
      <c r="A51" t="s">
        <v>5</v>
      </c>
      <c r="D51">
        <v>3836</v>
      </c>
      <c r="E51">
        <v>5100</v>
      </c>
      <c r="F51" s="3">
        <f>E51-((E51-I51)/4)</f>
        <v>5967.5</v>
      </c>
      <c r="G51" s="3">
        <f>F51-(E51-F51)</f>
        <v>6835</v>
      </c>
      <c r="H51" s="3">
        <f>G51-(F51-G51)</f>
        <v>7702.5</v>
      </c>
      <c r="I51" s="2">
        <v>8570</v>
      </c>
      <c r="J51" s="3">
        <f>I51-((I51-L51)/3)</f>
        <v>8635.666666666666</v>
      </c>
      <c r="K51" s="3">
        <f>J51-(I51-J51)</f>
        <v>8701.333333333332</v>
      </c>
      <c r="L51">
        <v>8767</v>
      </c>
    </row>
    <row r="52" spans="1:13" ht="12.75">
      <c r="A52" t="s">
        <v>6</v>
      </c>
      <c r="B52">
        <v>26220</v>
      </c>
      <c r="C52">
        <v>30400</v>
      </c>
      <c r="D52" s="1">
        <v>25000</v>
      </c>
      <c r="E52">
        <v>23700</v>
      </c>
      <c r="F52" s="1">
        <f>(E52+G52)/2</f>
        <v>20350</v>
      </c>
      <c r="G52">
        <v>17000</v>
      </c>
      <c r="H52" s="1">
        <f>(G52+I52)/2</f>
        <v>20558</v>
      </c>
      <c r="I52">
        <v>24116</v>
      </c>
      <c r="J52" s="1">
        <f>+I52+($M$52-$I$52)/($M$26-$I$26)</f>
        <v>24110.5</v>
      </c>
      <c r="K52" s="1">
        <f>+J52+($M$52-$I$52)/($M$26-$I$26)</f>
        <v>24105</v>
      </c>
      <c r="L52" s="1">
        <f>+K52+($M$52-$I$52)/($M$26-$I$26)</f>
        <v>24099.5</v>
      </c>
      <c r="M52" s="2">
        <v>24094</v>
      </c>
    </row>
    <row r="53" spans="1:12" ht="12.75">
      <c r="A53" t="s">
        <v>35</v>
      </c>
      <c r="D53">
        <f aca="true" t="shared" si="9" ref="D53:L53">SUM(D48:D52)</f>
        <v>66420</v>
      </c>
      <c r="E53">
        <f t="shared" si="9"/>
        <v>64733.33333333333</v>
      </c>
      <c r="F53">
        <f t="shared" si="9"/>
        <v>61003.166666666664</v>
      </c>
      <c r="G53">
        <f t="shared" si="9"/>
        <v>56684</v>
      </c>
      <c r="H53">
        <f t="shared" si="9"/>
        <v>62241.9</v>
      </c>
      <c r="I53">
        <f t="shared" si="9"/>
        <v>67237.46666666667</v>
      </c>
      <c r="J53">
        <f t="shared" si="9"/>
        <v>67867.70000000001</v>
      </c>
      <c r="K53">
        <f t="shared" si="9"/>
        <v>68497.93333333333</v>
      </c>
      <c r="L53">
        <f t="shared" si="9"/>
        <v>69593.5</v>
      </c>
    </row>
    <row r="54" spans="1:12" ht="12.75">
      <c r="A54" t="s">
        <v>36</v>
      </c>
      <c r="D54" s="4">
        <f aca="true" t="shared" si="10" ref="D54:L54">100*D53/$D$53</f>
        <v>100</v>
      </c>
      <c r="E54" s="4">
        <f t="shared" si="10"/>
        <v>97.46060423567198</v>
      </c>
      <c r="F54" s="4">
        <f t="shared" si="10"/>
        <v>91.84457492723074</v>
      </c>
      <c r="G54" s="4">
        <f t="shared" si="10"/>
        <v>85.3417645287564</v>
      </c>
      <c r="H54" s="4">
        <f t="shared" si="10"/>
        <v>93.70957542908762</v>
      </c>
      <c r="I54" s="4">
        <f t="shared" si="10"/>
        <v>101.23075378901939</v>
      </c>
      <c r="J54" s="4">
        <f t="shared" si="10"/>
        <v>102.17961457392353</v>
      </c>
      <c r="K54" s="4">
        <f t="shared" si="10"/>
        <v>103.12847535882766</v>
      </c>
      <c r="L54" s="4">
        <f t="shared" si="10"/>
        <v>104.7779283348389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0"/>
  <sheetViews>
    <sheetView zoomScale="75" zoomScaleNormal="75" workbookViewId="0" topLeftCell="A48">
      <selection activeCell="G48" sqref="G48"/>
    </sheetView>
  </sheetViews>
  <sheetFormatPr defaultColWidth="9.140625" defaultRowHeight="12.75"/>
  <cols>
    <col min="1" max="16384" width="8.8515625" style="0" customWidth="1"/>
  </cols>
  <sheetData>
    <row r="1" ht="12.75">
      <c r="A1" t="s">
        <v>20</v>
      </c>
    </row>
    <row r="2" ht="12.75">
      <c r="A2" t="s">
        <v>1</v>
      </c>
    </row>
    <row r="3" spans="2:13" ht="12.75">
      <c r="B3">
        <v>1980</v>
      </c>
      <c r="C3">
        <v>1985</v>
      </c>
      <c r="D3">
        <v>1990</v>
      </c>
      <c r="E3">
        <v>1991</v>
      </c>
      <c r="F3">
        <v>1992</v>
      </c>
      <c r="G3">
        <v>1993</v>
      </c>
      <c r="H3">
        <v>1994</v>
      </c>
      <c r="I3">
        <v>1995</v>
      </c>
      <c r="J3">
        <v>1996</v>
      </c>
      <c r="K3">
        <v>1997</v>
      </c>
      <c r="L3">
        <v>1998</v>
      </c>
      <c r="M3">
        <v>1999</v>
      </c>
    </row>
    <row r="4" spans="1:12" ht="12.75">
      <c r="A4" t="s">
        <v>12</v>
      </c>
      <c r="B4">
        <v>3341.95</v>
      </c>
      <c r="C4">
        <v>3363.22</v>
      </c>
      <c r="D4">
        <v>3734.49</v>
      </c>
      <c r="E4">
        <v>3743.85</v>
      </c>
      <c r="F4">
        <v>3585.43</v>
      </c>
      <c r="G4">
        <v>3176.26</v>
      </c>
      <c r="H4">
        <v>3311.97</v>
      </c>
      <c r="I4">
        <v>3368.39</v>
      </c>
      <c r="J4">
        <v>3571.06</v>
      </c>
      <c r="K4">
        <v>3561.2</v>
      </c>
      <c r="L4" s="1">
        <v>3566</v>
      </c>
    </row>
    <row r="5" spans="1:12" ht="12.75">
      <c r="A5" t="s">
        <v>13</v>
      </c>
      <c r="D5" s="1">
        <v>8000</v>
      </c>
      <c r="E5" s="1">
        <v>8000</v>
      </c>
      <c r="F5" s="1">
        <v>8000</v>
      </c>
      <c r="G5" s="1">
        <v>8000</v>
      </c>
      <c r="H5" s="1">
        <v>8000</v>
      </c>
      <c r="I5">
        <v>8145.18</v>
      </c>
      <c r="J5">
        <v>7429.72</v>
      </c>
      <c r="K5">
        <v>7603.58</v>
      </c>
      <c r="L5">
        <v>7442.36</v>
      </c>
    </row>
    <row r="6" spans="1:14" ht="12.75">
      <c r="A6" t="s">
        <v>14</v>
      </c>
      <c r="B6">
        <v>1205</v>
      </c>
      <c r="D6" s="2">
        <v>957</v>
      </c>
      <c r="E6" s="2">
        <v>934</v>
      </c>
      <c r="F6" s="2">
        <v>1152</v>
      </c>
      <c r="G6" s="2">
        <v>994</v>
      </c>
      <c r="H6" s="2">
        <v>889</v>
      </c>
      <c r="I6" s="2">
        <v>916</v>
      </c>
      <c r="J6" s="2">
        <v>981</v>
      </c>
      <c r="K6" s="2">
        <v>917</v>
      </c>
      <c r="L6" s="2">
        <v>733</v>
      </c>
      <c r="M6" s="2">
        <v>683</v>
      </c>
      <c r="N6" s="2">
        <v>710</v>
      </c>
    </row>
    <row r="7" spans="1:13" ht="12.75">
      <c r="A7" t="s">
        <v>2</v>
      </c>
      <c r="C7">
        <v>34887</v>
      </c>
      <c r="D7">
        <v>37686</v>
      </c>
      <c r="E7">
        <v>39323</v>
      </c>
      <c r="F7">
        <v>39218</v>
      </c>
      <c r="G7">
        <v>39379</v>
      </c>
      <c r="H7">
        <v>40670</v>
      </c>
      <c r="I7" s="1">
        <f>H7-((H7-K7)/3)</f>
        <v>37227</v>
      </c>
      <c r="J7" s="1">
        <f>I7-(H7-I7)</f>
        <v>33784</v>
      </c>
      <c r="K7">
        <v>30341</v>
      </c>
      <c r="L7" s="1">
        <f>(K7+M7)/2</f>
        <v>31170.5</v>
      </c>
      <c r="M7" s="2">
        <v>32000</v>
      </c>
    </row>
    <row r="8" spans="1:13" ht="12.75">
      <c r="A8" t="s">
        <v>15</v>
      </c>
      <c r="D8" s="1">
        <v>46000</v>
      </c>
      <c r="E8">
        <v>46272</v>
      </c>
      <c r="F8" s="1">
        <f>E8-((E8-I8)/4)</f>
        <v>45547.5</v>
      </c>
      <c r="G8" s="1">
        <f>F8-(E8-F8)</f>
        <v>44823</v>
      </c>
      <c r="H8" s="1">
        <f>G8-(F8-G8)</f>
        <v>44098.5</v>
      </c>
      <c r="I8">
        <v>43374</v>
      </c>
      <c r="J8" s="1">
        <f>I8-((I8-L8)/3)</f>
        <v>42416</v>
      </c>
      <c r="K8" s="1">
        <f>J8-(I8-J8)</f>
        <v>41458</v>
      </c>
      <c r="L8" s="2">
        <v>40500</v>
      </c>
      <c r="M8" s="1">
        <f>L8-(K8-L8)</f>
        <v>39542</v>
      </c>
    </row>
    <row r="9" ht="12.75">
      <c r="A9" t="s">
        <v>16</v>
      </c>
    </row>
    <row r="10" spans="1:13" ht="12.75">
      <c r="A10" t="s">
        <v>17</v>
      </c>
      <c r="B10">
        <v>39.74</v>
      </c>
      <c r="C10">
        <v>67</v>
      </c>
      <c r="D10" s="1">
        <v>62</v>
      </c>
      <c r="E10" s="1">
        <f>D10-((D10-I10)/5)</f>
        <v>61</v>
      </c>
      <c r="F10" s="1">
        <f>E10-(D10-E10)</f>
        <v>60</v>
      </c>
      <c r="G10" s="1">
        <f>F10-(E10-F10)</f>
        <v>59</v>
      </c>
      <c r="H10" s="1">
        <f>G10-(F10-G10)</f>
        <v>58</v>
      </c>
      <c r="I10">
        <v>57</v>
      </c>
      <c r="J10" s="6">
        <f>I10-((I10-M10)/4)</f>
        <v>57.9425</v>
      </c>
      <c r="K10" s="6">
        <f>J10-(I10-J10)</f>
        <v>58.885000000000005</v>
      </c>
      <c r="L10" s="6">
        <f>K10-(J10-K10)</f>
        <v>59.82750000000001</v>
      </c>
      <c r="M10">
        <v>60.77</v>
      </c>
    </row>
    <row r="11" spans="1:12" ht="12.75">
      <c r="A11" t="s">
        <v>18</v>
      </c>
      <c r="B11">
        <v>9198</v>
      </c>
      <c r="C11">
        <v>9348</v>
      </c>
      <c r="D11">
        <v>7800</v>
      </c>
      <c r="E11">
        <v>7800</v>
      </c>
      <c r="F11" s="1">
        <f>E11-((E11-J11)/5)</f>
        <v>7171</v>
      </c>
      <c r="G11" s="1">
        <f>F11-(E11-F11)</f>
        <v>6542</v>
      </c>
      <c r="H11" s="1">
        <f>G11-(F11-G11)</f>
        <v>5913</v>
      </c>
      <c r="I11" s="1">
        <f>H11-(G11-H11)</f>
        <v>5284</v>
      </c>
      <c r="J11">
        <v>4655</v>
      </c>
      <c r="K11" s="1">
        <f>J11-(I11-J11)</f>
        <v>4026</v>
      </c>
      <c r="L11" s="1">
        <f>K11-(J11-K11)</f>
        <v>3397</v>
      </c>
    </row>
    <row r="12" spans="1:14" ht="12.75">
      <c r="A12" t="s">
        <v>19</v>
      </c>
      <c r="B12">
        <v>12337</v>
      </c>
      <c r="C12">
        <v>12957.5</v>
      </c>
      <c r="D12">
        <v>14198.5</v>
      </c>
      <c r="E12">
        <v>14381</v>
      </c>
      <c r="F12">
        <v>16571</v>
      </c>
      <c r="G12">
        <v>12592.5</v>
      </c>
      <c r="H12">
        <v>11753</v>
      </c>
      <c r="I12">
        <v>12081.5</v>
      </c>
      <c r="J12">
        <v>13067</v>
      </c>
      <c r="K12">
        <v>13541.5</v>
      </c>
      <c r="L12">
        <v>15293.5</v>
      </c>
      <c r="M12">
        <v>14636.5</v>
      </c>
      <c r="N12">
        <v>15877.5</v>
      </c>
    </row>
    <row r="13" spans="1:12" ht="12.75">
      <c r="A13" t="s">
        <v>35</v>
      </c>
      <c r="D13">
        <f aca="true" t="shared" si="0" ref="D13:L13">SUM(D4:D12)</f>
        <v>118437.98999999999</v>
      </c>
      <c r="E13">
        <f t="shared" si="0"/>
        <v>120514.85</v>
      </c>
      <c r="F13">
        <f t="shared" si="0"/>
        <v>121304.93</v>
      </c>
      <c r="G13">
        <f t="shared" si="0"/>
        <v>115565.76000000001</v>
      </c>
      <c r="H13">
        <f t="shared" si="0"/>
        <v>114693.47</v>
      </c>
      <c r="I13">
        <f t="shared" si="0"/>
        <v>110453.07</v>
      </c>
      <c r="J13">
        <f t="shared" si="0"/>
        <v>105961.7225</v>
      </c>
      <c r="K13">
        <f t="shared" si="0"/>
        <v>101507.165</v>
      </c>
      <c r="L13">
        <f t="shared" si="0"/>
        <v>102162.1875</v>
      </c>
    </row>
    <row r="14" spans="1:12" ht="12.75">
      <c r="A14" t="s">
        <v>36</v>
      </c>
      <c r="D14" s="4">
        <f aca="true" t="shared" si="1" ref="D14:L14">100*D13/$D$13</f>
        <v>100.00000000000001</v>
      </c>
      <c r="E14" s="4">
        <f t="shared" si="1"/>
        <v>101.75354208560954</v>
      </c>
      <c r="F14" s="4">
        <f t="shared" si="1"/>
        <v>102.42062534158171</v>
      </c>
      <c r="G14" s="4">
        <f t="shared" si="1"/>
        <v>97.57490818613184</v>
      </c>
      <c r="H14" s="4">
        <f t="shared" si="1"/>
        <v>96.83841308012742</v>
      </c>
      <c r="I14" s="4">
        <f t="shared" si="1"/>
        <v>93.25814293201026</v>
      </c>
      <c r="J14" s="4">
        <f t="shared" si="1"/>
        <v>89.46599186629223</v>
      </c>
      <c r="K14" s="4">
        <f t="shared" si="1"/>
        <v>85.70490346889542</v>
      </c>
      <c r="L14" s="4">
        <f t="shared" si="1"/>
        <v>86.25795447896407</v>
      </c>
    </row>
    <row r="17" ht="12.75">
      <c r="A17" t="s">
        <v>8</v>
      </c>
    </row>
    <row r="18" spans="2:13" ht="12.75">
      <c r="B18">
        <v>1980</v>
      </c>
      <c r="C18">
        <v>1985</v>
      </c>
      <c r="D18">
        <v>1990</v>
      </c>
      <c r="E18">
        <v>1991</v>
      </c>
      <c r="F18">
        <v>1992</v>
      </c>
      <c r="G18">
        <v>1993</v>
      </c>
      <c r="H18">
        <v>1994</v>
      </c>
      <c r="I18">
        <v>1995</v>
      </c>
      <c r="J18">
        <v>1996</v>
      </c>
      <c r="K18">
        <v>1997</v>
      </c>
      <c r="L18">
        <v>1998</v>
      </c>
      <c r="M18">
        <v>1999</v>
      </c>
    </row>
    <row r="19" spans="1:12" ht="12.75">
      <c r="A19" t="s">
        <v>12</v>
      </c>
      <c r="B19">
        <v>1133.5</v>
      </c>
      <c r="C19">
        <v>1134.35</v>
      </c>
      <c r="D19">
        <v>1565.66</v>
      </c>
      <c r="E19">
        <v>1641.74</v>
      </c>
      <c r="F19">
        <v>1200.68</v>
      </c>
      <c r="G19">
        <v>1140.42</v>
      </c>
      <c r="H19">
        <v>1242.33</v>
      </c>
      <c r="I19">
        <v>1372.56</v>
      </c>
      <c r="J19">
        <v>1582.06</v>
      </c>
      <c r="K19">
        <v>1571.07</v>
      </c>
      <c r="L19">
        <v>1311.68</v>
      </c>
    </row>
    <row r="20" spans="1:12" ht="12.75">
      <c r="A20" t="s">
        <v>13</v>
      </c>
      <c r="D20" s="1">
        <v>4550</v>
      </c>
      <c r="E20" s="1">
        <v>4550</v>
      </c>
      <c r="F20" s="1">
        <v>4550</v>
      </c>
      <c r="G20" s="1">
        <v>4550</v>
      </c>
      <c r="H20" s="1">
        <v>4550</v>
      </c>
      <c r="I20">
        <v>4715.68</v>
      </c>
      <c r="J20">
        <v>4027.02</v>
      </c>
      <c r="K20">
        <v>4397.3</v>
      </c>
      <c r="L20">
        <v>4244.27</v>
      </c>
    </row>
    <row r="21" spans="1:12" ht="12.75">
      <c r="A21" t="s">
        <v>14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</row>
    <row r="22" spans="1:13" ht="12.75">
      <c r="A22" t="s">
        <v>2</v>
      </c>
      <c r="C22">
        <v>19371</v>
      </c>
      <c r="D22">
        <v>22267</v>
      </c>
      <c r="E22">
        <v>23987</v>
      </c>
      <c r="F22">
        <v>24070</v>
      </c>
      <c r="G22">
        <v>24474</v>
      </c>
      <c r="H22">
        <v>25814</v>
      </c>
      <c r="I22" s="3">
        <f>H22-((H22-K22)/3)</f>
        <v>22946.333333333332</v>
      </c>
      <c r="J22" s="3">
        <f>I22-(H22-I22)</f>
        <v>20078.666666666664</v>
      </c>
      <c r="K22">
        <v>17211</v>
      </c>
      <c r="L22" s="1">
        <f>(K22+M22)/2</f>
        <v>18205.5</v>
      </c>
      <c r="M22" s="2">
        <v>19200</v>
      </c>
    </row>
    <row r="23" spans="1:12" ht="12.75">
      <c r="A23" t="s">
        <v>15</v>
      </c>
      <c r="D23">
        <v>28600</v>
      </c>
      <c r="E23">
        <v>28776</v>
      </c>
      <c r="F23" s="3">
        <f>E23-((E23-I23)/4)</f>
        <v>28526.25</v>
      </c>
      <c r="G23" s="3">
        <f>F23-(E23-F23)</f>
        <v>28276.5</v>
      </c>
      <c r="H23" s="3">
        <f>G23-(F23-G23)</f>
        <v>28026.75</v>
      </c>
      <c r="I23">
        <v>27777</v>
      </c>
      <c r="J23" s="3">
        <f>I23-((I23-L23)/3)</f>
        <v>27251.333333333332</v>
      </c>
      <c r="K23" s="3">
        <f>J23-(I23-J23)</f>
        <v>26725.666666666664</v>
      </c>
      <c r="L23">
        <v>26200</v>
      </c>
    </row>
    <row r="24" ht="12.75">
      <c r="A24" t="s">
        <v>16</v>
      </c>
    </row>
    <row r="25" ht="12.75">
      <c r="A25" t="s">
        <v>17</v>
      </c>
    </row>
    <row r="26" spans="1:12" ht="12.75">
      <c r="A26" t="s">
        <v>18</v>
      </c>
      <c r="B26">
        <v>6015</v>
      </c>
      <c r="C26">
        <v>6557</v>
      </c>
      <c r="D26">
        <v>5141</v>
      </c>
      <c r="E26">
        <v>5140</v>
      </c>
      <c r="F26" s="3">
        <f>E26-((E26-J26)/5)</f>
        <v>4594.24</v>
      </c>
      <c r="G26" s="3">
        <f>F26-(E26-F26)</f>
        <v>4048.4799999999996</v>
      </c>
      <c r="H26" s="3">
        <f>G26-(F26-G26)</f>
        <v>3502.7199999999993</v>
      </c>
      <c r="I26" s="3">
        <f>H26-(G26-H26)</f>
        <v>2956.959999999999</v>
      </c>
      <c r="J26">
        <v>2411.2</v>
      </c>
      <c r="K26" s="3">
        <f>J26-(I26-J26)</f>
        <v>1865.4400000000005</v>
      </c>
      <c r="L26" s="3">
        <f>K26-(J26-K26)</f>
        <v>1319.6800000000012</v>
      </c>
    </row>
    <row r="27" spans="1:14" ht="12.75">
      <c r="A27" t="s">
        <v>19</v>
      </c>
      <c r="B27">
        <v>4781.5</v>
      </c>
      <c r="C27" s="7">
        <v>3905.5</v>
      </c>
      <c r="D27">
        <v>4599</v>
      </c>
      <c r="E27">
        <v>4891</v>
      </c>
      <c r="F27">
        <v>7044.5</v>
      </c>
      <c r="G27">
        <v>4051.5</v>
      </c>
      <c r="H27">
        <v>2920</v>
      </c>
      <c r="I27">
        <v>2993</v>
      </c>
      <c r="J27">
        <v>3467.5</v>
      </c>
      <c r="K27">
        <v>4343.5</v>
      </c>
      <c r="L27">
        <v>5840</v>
      </c>
      <c r="M27">
        <v>4708.5</v>
      </c>
      <c r="N27">
        <v>6168.5</v>
      </c>
    </row>
    <row r="28" spans="1:12" ht="12.75">
      <c r="A28" t="s">
        <v>35</v>
      </c>
      <c r="D28" s="5">
        <f aca="true" t="shared" si="2" ref="D28:L28">SUM(D19:D27)</f>
        <v>66722.66</v>
      </c>
      <c r="E28" s="5">
        <f t="shared" si="2"/>
        <v>68985.73999999999</v>
      </c>
      <c r="F28" s="5">
        <f t="shared" si="2"/>
        <v>69985.67</v>
      </c>
      <c r="G28" s="5">
        <f t="shared" si="2"/>
        <v>66540.9</v>
      </c>
      <c r="H28" s="5">
        <f t="shared" si="2"/>
        <v>66055.8</v>
      </c>
      <c r="I28" s="5">
        <f t="shared" si="2"/>
        <v>62761.53333333333</v>
      </c>
      <c r="J28" s="5">
        <f t="shared" si="2"/>
        <v>58817.78</v>
      </c>
      <c r="K28" s="5">
        <f t="shared" si="2"/>
        <v>56113.97666666667</v>
      </c>
      <c r="L28" s="5">
        <f t="shared" si="2"/>
        <v>57121.13</v>
      </c>
    </row>
    <row r="29" spans="1:12" ht="12.75">
      <c r="A29" t="s">
        <v>36</v>
      </c>
      <c r="D29" s="4">
        <f aca="true" t="shared" si="3" ref="D29:L29">100*D28/$D$28</f>
        <v>100</v>
      </c>
      <c r="E29" s="4">
        <f t="shared" si="3"/>
        <v>103.39177125132599</v>
      </c>
      <c r="F29" s="4">
        <f t="shared" si="3"/>
        <v>104.89040754670152</v>
      </c>
      <c r="G29" s="4">
        <f t="shared" si="3"/>
        <v>99.7275887981684</v>
      </c>
      <c r="H29" s="4">
        <f t="shared" si="3"/>
        <v>99.00054943852658</v>
      </c>
      <c r="I29" s="4">
        <f t="shared" si="3"/>
        <v>94.06329623749012</v>
      </c>
      <c r="J29" s="4">
        <f t="shared" si="3"/>
        <v>88.15263060555439</v>
      </c>
      <c r="K29" s="4">
        <f t="shared" si="3"/>
        <v>84.10032913356072</v>
      </c>
      <c r="L29" s="4">
        <f t="shared" si="3"/>
        <v>85.60979133625668</v>
      </c>
    </row>
    <row r="33" ht="12.75">
      <c r="A33" t="s">
        <v>9</v>
      </c>
    </row>
    <row r="34" spans="2:13" ht="12.75">
      <c r="B34">
        <v>1980</v>
      </c>
      <c r="C34">
        <v>1985</v>
      </c>
      <c r="D34">
        <v>1990</v>
      </c>
      <c r="E34">
        <v>1991</v>
      </c>
      <c r="F34">
        <v>1992</v>
      </c>
      <c r="G34">
        <v>1993</v>
      </c>
      <c r="H34">
        <v>1994</v>
      </c>
      <c r="I34">
        <v>1995</v>
      </c>
      <c r="J34">
        <v>1996</v>
      </c>
      <c r="K34">
        <v>1997</v>
      </c>
      <c r="L34">
        <v>1998</v>
      </c>
      <c r="M34">
        <v>1999</v>
      </c>
    </row>
    <row r="35" spans="1:12" ht="12.75">
      <c r="A35" t="s">
        <v>12</v>
      </c>
      <c r="B35" s="5">
        <v>558.21</v>
      </c>
      <c r="C35" s="5">
        <v>597.19</v>
      </c>
      <c r="D35" s="5">
        <v>612.9</v>
      </c>
      <c r="E35" s="5">
        <v>612.94</v>
      </c>
      <c r="F35" s="5">
        <v>643.21</v>
      </c>
      <c r="G35" s="5">
        <v>632.48</v>
      </c>
      <c r="H35" s="5">
        <v>626.59</v>
      </c>
      <c r="I35" s="5">
        <v>611.08</v>
      </c>
      <c r="J35" s="5">
        <v>609.49</v>
      </c>
      <c r="K35" s="5">
        <v>604.33</v>
      </c>
      <c r="L35" s="3">
        <v>600</v>
      </c>
    </row>
    <row r="36" spans="1:12" ht="12.75">
      <c r="A36" t="s">
        <v>13</v>
      </c>
      <c r="D36" s="1">
        <v>750</v>
      </c>
      <c r="E36" s="1">
        <v>750</v>
      </c>
      <c r="F36" s="1">
        <v>750</v>
      </c>
      <c r="G36" s="1">
        <v>750</v>
      </c>
      <c r="H36" s="1">
        <v>750</v>
      </c>
      <c r="I36" s="5">
        <v>746.79</v>
      </c>
      <c r="J36" s="5">
        <v>739.81</v>
      </c>
      <c r="K36" s="5">
        <v>746.05</v>
      </c>
      <c r="L36" s="5">
        <v>729.81</v>
      </c>
    </row>
    <row r="37" spans="1:14" ht="12.75">
      <c r="A37" t="s">
        <v>14</v>
      </c>
      <c r="B37" s="2">
        <v>616</v>
      </c>
      <c r="C37" s="2">
        <v>616</v>
      </c>
      <c r="D37" s="2">
        <v>615</v>
      </c>
      <c r="E37" s="2">
        <v>593</v>
      </c>
      <c r="F37" s="2">
        <v>609</v>
      </c>
      <c r="G37" s="2">
        <v>574</v>
      </c>
      <c r="H37" s="2">
        <v>528</v>
      </c>
      <c r="I37" s="2">
        <v>485</v>
      </c>
      <c r="J37" s="2">
        <v>493</v>
      </c>
      <c r="K37" s="2">
        <v>465</v>
      </c>
      <c r="L37" s="2">
        <v>445</v>
      </c>
      <c r="M37" s="2">
        <v>422</v>
      </c>
      <c r="N37" s="2">
        <v>420</v>
      </c>
    </row>
    <row r="38" spans="1:13" ht="12.75">
      <c r="A38" t="s">
        <v>2</v>
      </c>
      <c r="C38">
        <v>5904</v>
      </c>
      <c r="D38">
        <v>6091</v>
      </c>
      <c r="E38">
        <v>6093</v>
      </c>
      <c r="F38">
        <v>5982</v>
      </c>
      <c r="G38">
        <v>5933</v>
      </c>
      <c r="H38">
        <v>5931</v>
      </c>
      <c r="I38" s="3">
        <f>H38-((H38-K38)/3)</f>
        <v>5917.333333333333</v>
      </c>
      <c r="J38" s="3">
        <f>I38-(H38-I38)</f>
        <v>5903.666666666666</v>
      </c>
      <c r="K38">
        <v>5890</v>
      </c>
      <c r="L38" s="1">
        <f>(K38+M38)/2</f>
        <v>5825</v>
      </c>
      <c r="M38" s="2">
        <v>5760</v>
      </c>
    </row>
    <row r="39" spans="1:12" ht="12.75">
      <c r="A39" t="s">
        <v>15</v>
      </c>
      <c r="D39" s="1">
        <v>6500</v>
      </c>
      <c r="E39">
        <v>6503</v>
      </c>
      <c r="F39" s="3">
        <f>E39-((E39-I39)/4)</f>
        <v>6329.75</v>
      </c>
      <c r="G39" s="3">
        <f>F39-(E39-F39)</f>
        <v>6156.5</v>
      </c>
      <c r="H39" s="3">
        <f>G39-(F39-G39)</f>
        <v>5983.25</v>
      </c>
      <c r="I39">
        <v>5810</v>
      </c>
      <c r="J39" s="3">
        <f>I39-((I39-L39)/3)</f>
        <v>5739</v>
      </c>
      <c r="K39" s="3">
        <f>J39-(I39-J39)</f>
        <v>5668</v>
      </c>
      <c r="L39">
        <v>5597</v>
      </c>
    </row>
    <row r="40" ht="12.75">
      <c r="A40" t="s">
        <v>16</v>
      </c>
    </row>
    <row r="41" ht="12.75">
      <c r="A41" t="s">
        <v>17</v>
      </c>
    </row>
    <row r="42" spans="1:13" ht="12.75">
      <c r="A42" t="s">
        <v>18</v>
      </c>
      <c r="B42">
        <v>1033</v>
      </c>
      <c r="C42">
        <v>1155</v>
      </c>
      <c r="D42">
        <v>1277</v>
      </c>
      <c r="E42">
        <v>1277</v>
      </c>
      <c r="F42">
        <v>1288</v>
      </c>
      <c r="G42">
        <v>1255</v>
      </c>
      <c r="H42">
        <v>1280</v>
      </c>
      <c r="I42">
        <v>1229</v>
      </c>
      <c r="J42">
        <v>1267</v>
      </c>
      <c r="K42">
        <v>1257</v>
      </c>
      <c r="L42">
        <v>1242</v>
      </c>
      <c r="M42">
        <v>1263</v>
      </c>
    </row>
    <row r="43" spans="1:14" ht="12.75">
      <c r="A43" t="s">
        <v>19</v>
      </c>
      <c r="B43">
        <v>5876.5</v>
      </c>
      <c r="C43">
        <v>6095.5</v>
      </c>
      <c r="D43">
        <v>6679.5</v>
      </c>
      <c r="E43">
        <v>6424</v>
      </c>
      <c r="F43">
        <v>6570</v>
      </c>
      <c r="G43">
        <v>6095.5</v>
      </c>
      <c r="H43">
        <v>6095.5</v>
      </c>
      <c r="I43">
        <v>6314.5</v>
      </c>
      <c r="J43">
        <v>6606.5</v>
      </c>
      <c r="K43">
        <v>6132</v>
      </c>
      <c r="L43">
        <v>6132</v>
      </c>
      <c r="M43">
        <v>5949.5</v>
      </c>
      <c r="N43">
        <v>5986</v>
      </c>
    </row>
    <row r="44" spans="1:12" ht="12.75">
      <c r="A44" t="s">
        <v>35</v>
      </c>
      <c r="D44" s="5">
        <f aca="true" t="shared" si="4" ref="D44:L44">SUM(D35:D43)</f>
        <v>22525.4</v>
      </c>
      <c r="E44" s="5">
        <f t="shared" si="4"/>
        <v>22252.940000000002</v>
      </c>
      <c r="F44" s="5">
        <f t="shared" si="4"/>
        <v>22171.96</v>
      </c>
      <c r="G44" s="5">
        <f t="shared" si="4"/>
        <v>21396.48</v>
      </c>
      <c r="H44" s="5">
        <f t="shared" si="4"/>
        <v>21194.34</v>
      </c>
      <c r="I44" s="5">
        <f t="shared" si="4"/>
        <v>21113.70333333333</v>
      </c>
      <c r="J44" s="5">
        <f t="shared" si="4"/>
        <v>21358.466666666667</v>
      </c>
      <c r="K44" s="5">
        <f t="shared" si="4"/>
        <v>20762.38</v>
      </c>
      <c r="L44" s="5">
        <f t="shared" si="4"/>
        <v>20570.809999999998</v>
      </c>
    </row>
    <row r="45" spans="1:12" ht="12.75">
      <c r="A45" t="s">
        <v>36</v>
      </c>
      <c r="D45" s="4">
        <f aca="true" t="shared" si="5" ref="D45:L45">100*D44/$D$44</f>
        <v>100</v>
      </c>
      <c r="E45" s="4">
        <f t="shared" si="5"/>
        <v>98.7904321343905</v>
      </c>
      <c r="F45" s="4">
        <f t="shared" si="5"/>
        <v>98.43092686478374</v>
      </c>
      <c r="G45" s="4">
        <f t="shared" si="5"/>
        <v>94.98823550303213</v>
      </c>
      <c r="H45" s="4">
        <f t="shared" si="5"/>
        <v>94.09084855318883</v>
      </c>
      <c r="I45" s="4">
        <f t="shared" si="5"/>
        <v>93.7328674888496</v>
      </c>
      <c r="J45" s="4">
        <f t="shared" si="5"/>
        <v>94.81947786350814</v>
      </c>
      <c r="K45" s="4">
        <f t="shared" si="5"/>
        <v>92.17319115309827</v>
      </c>
      <c r="L45" s="4">
        <f t="shared" si="5"/>
        <v>91.3227290081419</v>
      </c>
    </row>
    <row r="49" ht="12.75">
      <c r="A49" t="s">
        <v>10</v>
      </c>
    </row>
    <row r="50" spans="2:13" ht="12.75">
      <c r="B50">
        <v>1980</v>
      </c>
      <c r="C50">
        <v>1985</v>
      </c>
      <c r="D50">
        <v>1990</v>
      </c>
      <c r="E50">
        <v>1991</v>
      </c>
      <c r="F50">
        <v>1992</v>
      </c>
      <c r="G50">
        <v>1993</v>
      </c>
      <c r="H50">
        <v>1994</v>
      </c>
      <c r="I50">
        <v>1995</v>
      </c>
      <c r="J50">
        <v>1996</v>
      </c>
      <c r="K50">
        <v>1997</v>
      </c>
      <c r="L50">
        <v>1998</v>
      </c>
      <c r="M50">
        <v>1999</v>
      </c>
    </row>
    <row r="51" spans="1:12" ht="12.75">
      <c r="A51" t="s">
        <v>12</v>
      </c>
      <c r="B51" s="5">
        <v>1560.24</v>
      </c>
      <c r="C51" s="5">
        <v>1536.68</v>
      </c>
      <c r="D51" s="5">
        <v>1455.93</v>
      </c>
      <c r="E51" s="5">
        <v>1389.17</v>
      </c>
      <c r="F51" s="5">
        <v>1341.54</v>
      </c>
      <c r="G51" s="5">
        <v>1303.36</v>
      </c>
      <c r="H51" s="5">
        <v>1343.05</v>
      </c>
      <c r="I51" s="5">
        <v>1284.75</v>
      </c>
      <c r="J51" s="5">
        <v>1279.52</v>
      </c>
      <c r="K51" s="5">
        <v>1285.8</v>
      </c>
      <c r="L51" s="5">
        <v>1299.98</v>
      </c>
    </row>
    <row r="52" spans="1:12" ht="12.75">
      <c r="A52" t="s">
        <v>13</v>
      </c>
      <c r="D52" s="1">
        <v>1550</v>
      </c>
      <c r="E52" s="1">
        <v>1550</v>
      </c>
      <c r="F52" s="1">
        <v>1550</v>
      </c>
      <c r="G52" s="1">
        <v>1550</v>
      </c>
      <c r="H52" s="1">
        <v>1550</v>
      </c>
      <c r="I52" s="5">
        <v>1502.39</v>
      </c>
      <c r="J52" s="5">
        <v>1467.72</v>
      </c>
      <c r="K52" s="5">
        <v>1356.12</v>
      </c>
      <c r="L52" s="5">
        <v>1403.86</v>
      </c>
    </row>
    <row r="53" spans="1:14" ht="12.75">
      <c r="A53" t="s">
        <v>14</v>
      </c>
      <c r="D53">
        <v>97</v>
      </c>
      <c r="E53">
        <v>86</v>
      </c>
      <c r="F53">
        <v>90</v>
      </c>
      <c r="G53">
        <v>82</v>
      </c>
      <c r="H53">
        <v>82</v>
      </c>
      <c r="I53">
        <v>80</v>
      </c>
      <c r="J53">
        <v>71</v>
      </c>
      <c r="K53">
        <v>83</v>
      </c>
      <c r="L53">
        <v>80</v>
      </c>
      <c r="M53">
        <v>87</v>
      </c>
      <c r="N53">
        <v>98</v>
      </c>
    </row>
    <row r="54" spans="1:13" ht="12.75">
      <c r="A54" t="s">
        <v>2</v>
      </c>
      <c r="C54">
        <v>5142</v>
      </c>
      <c r="D54">
        <v>4444</v>
      </c>
      <c r="E54">
        <v>4343</v>
      </c>
      <c r="F54">
        <v>4248</v>
      </c>
      <c r="G54">
        <v>4023</v>
      </c>
      <c r="H54">
        <v>3954</v>
      </c>
      <c r="I54" s="3">
        <f>H54-((H54-K54)/3)</f>
        <v>3932.6666666666665</v>
      </c>
      <c r="J54" s="3">
        <f>I54-(H54-I54)</f>
        <v>3911.333333333333</v>
      </c>
      <c r="K54">
        <v>3890</v>
      </c>
      <c r="L54" s="1">
        <f>(K54+M54)/2</f>
        <v>3865</v>
      </c>
      <c r="M54" s="2">
        <v>3840</v>
      </c>
    </row>
    <row r="55" spans="1:12" ht="12.75">
      <c r="A55" t="s">
        <v>15</v>
      </c>
      <c r="D55" s="1">
        <v>7800</v>
      </c>
      <c r="E55">
        <v>7574</v>
      </c>
      <c r="F55" s="3">
        <f>E55-((E55-I55)/4)</f>
        <v>7190.75</v>
      </c>
      <c r="G55" s="3">
        <f>F55-(E55-F55)</f>
        <v>6807.5</v>
      </c>
      <c r="H55" s="3">
        <f>G55-(F55-G55)</f>
        <v>6424.25</v>
      </c>
      <c r="I55">
        <v>6041</v>
      </c>
      <c r="J55" s="3">
        <f>I55-((I55-L55)/3)</f>
        <v>5927.333333333333</v>
      </c>
      <c r="K55" s="3">
        <f>J55-(I55-J55)</f>
        <v>5813.666666666666</v>
      </c>
      <c r="L55" s="2">
        <v>5700</v>
      </c>
    </row>
    <row r="56" ht="12.75">
      <c r="A56" t="s">
        <v>16</v>
      </c>
    </row>
    <row r="57" ht="12.75">
      <c r="A57" t="s">
        <v>17</v>
      </c>
    </row>
    <row r="58" spans="1:12" ht="12.75">
      <c r="A58" t="s">
        <v>18</v>
      </c>
      <c r="B58" s="5">
        <v>2104</v>
      </c>
      <c r="C58" s="5">
        <v>1584</v>
      </c>
      <c r="D58" s="5">
        <v>1379</v>
      </c>
      <c r="E58" s="5">
        <v>1379</v>
      </c>
      <c r="F58" s="3">
        <f>E58-((E58-J58)/5)</f>
        <v>1251.21</v>
      </c>
      <c r="G58" s="3">
        <f>F58-(E58-F58)</f>
        <v>1123.42</v>
      </c>
      <c r="H58" s="3">
        <f>G58-(F58-G58)</f>
        <v>995.6300000000001</v>
      </c>
      <c r="I58" s="3">
        <f>H58-(G58-H58)</f>
        <v>867.8400000000001</v>
      </c>
      <c r="J58" s="5">
        <v>740.05</v>
      </c>
      <c r="K58" s="3">
        <f>J58-(I58-J58)</f>
        <v>612.2599999999998</v>
      </c>
      <c r="L58" s="3">
        <f>K58-(J58-K58)</f>
        <v>484.4699999999996</v>
      </c>
    </row>
    <row r="59" spans="1:14" ht="12.75">
      <c r="A59" t="s">
        <v>19</v>
      </c>
      <c r="B59">
        <v>1606</v>
      </c>
      <c r="C59">
        <v>2482</v>
      </c>
      <c r="D59">
        <v>2263</v>
      </c>
      <c r="E59">
        <v>1277.5</v>
      </c>
      <c r="F59">
        <v>1022</v>
      </c>
      <c r="G59">
        <v>803</v>
      </c>
      <c r="H59">
        <v>949</v>
      </c>
      <c r="I59">
        <v>839.5</v>
      </c>
      <c r="J59">
        <v>1168</v>
      </c>
      <c r="K59">
        <v>1058.5</v>
      </c>
      <c r="L59">
        <v>912.5</v>
      </c>
      <c r="M59">
        <v>1788.5</v>
      </c>
      <c r="N59">
        <v>1606</v>
      </c>
    </row>
    <row r="60" spans="1:12" ht="12.75">
      <c r="A60" t="s">
        <v>35</v>
      </c>
      <c r="D60" s="5">
        <f aca="true" t="shared" si="6" ref="D60:L60">SUM(D51:D59)</f>
        <v>18988.93</v>
      </c>
      <c r="E60" s="5">
        <f t="shared" si="6"/>
        <v>17598.67</v>
      </c>
      <c r="F60" s="5">
        <f t="shared" si="6"/>
        <v>16693.5</v>
      </c>
      <c r="G60" s="5">
        <f t="shared" si="6"/>
        <v>15692.28</v>
      </c>
      <c r="H60" s="5">
        <f t="shared" si="6"/>
        <v>15297.93</v>
      </c>
      <c r="I60" s="5">
        <f t="shared" si="6"/>
        <v>14548.146666666667</v>
      </c>
      <c r="J60" s="5">
        <f t="shared" si="6"/>
        <v>14564.956666666665</v>
      </c>
      <c r="K60" s="5">
        <f t="shared" si="6"/>
        <v>14099.346666666666</v>
      </c>
      <c r="L60" s="5">
        <f t="shared" si="6"/>
        <v>13745.81</v>
      </c>
    </row>
    <row r="61" spans="1:12" ht="12.75">
      <c r="A61" t="s">
        <v>36</v>
      </c>
      <c r="D61" s="4">
        <f aca="true" t="shared" si="7" ref="D61:L61">100*D60/$D$60</f>
        <v>100</v>
      </c>
      <c r="E61" s="4">
        <f t="shared" si="7"/>
        <v>92.67857641267832</v>
      </c>
      <c r="F61" s="4">
        <f t="shared" si="7"/>
        <v>87.91174647544648</v>
      </c>
      <c r="G61" s="4">
        <f t="shared" si="7"/>
        <v>82.63909551512381</v>
      </c>
      <c r="H61" s="4">
        <f t="shared" si="7"/>
        <v>80.56235922719185</v>
      </c>
      <c r="I61" s="4">
        <f t="shared" si="7"/>
        <v>76.61383061955922</v>
      </c>
      <c r="J61" s="4">
        <f t="shared" si="7"/>
        <v>76.70235588138281</v>
      </c>
      <c r="K61" s="4">
        <f t="shared" si="7"/>
        <v>74.25034831697556</v>
      </c>
      <c r="L61" s="4">
        <f t="shared" si="7"/>
        <v>72.38854427290005</v>
      </c>
    </row>
    <row r="64" ht="12.75">
      <c r="A64" t="s">
        <v>11</v>
      </c>
    </row>
    <row r="65" spans="2:13" ht="12.75">
      <c r="B65">
        <v>1980</v>
      </c>
      <c r="C65">
        <v>1985</v>
      </c>
      <c r="D65">
        <v>1990</v>
      </c>
      <c r="E65">
        <v>1991</v>
      </c>
      <c r="F65">
        <v>1992</v>
      </c>
      <c r="G65">
        <v>1993</v>
      </c>
      <c r="H65">
        <v>1994</v>
      </c>
      <c r="I65">
        <v>1995</v>
      </c>
      <c r="J65">
        <v>1996</v>
      </c>
      <c r="K65">
        <v>1997</v>
      </c>
      <c r="L65">
        <v>1998</v>
      </c>
      <c r="M65">
        <v>1999</v>
      </c>
    </row>
    <row r="66" spans="1:12" ht="12.75">
      <c r="A66" t="s">
        <v>12</v>
      </c>
      <c r="B66">
        <v>90</v>
      </c>
      <c r="C66">
        <v>95</v>
      </c>
      <c r="D66">
        <v>100</v>
      </c>
      <c r="E66">
        <v>100</v>
      </c>
      <c r="F66">
        <v>100</v>
      </c>
      <c r="G66">
        <v>100</v>
      </c>
      <c r="H66">
        <v>100</v>
      </c>
      <c r="I66">
        <v>100</v>
      </c>
      <c r="J66">
        <v>100</v>
      </c>
      <c r="K66">
        <v>100</v>
      </c>
      <c r="L66" s="3">
        <v>100</v>
      </c>
    </row>
    <row r="67" spans="1:12" ht="12.75">
      <c r="A67" t="s">
        <v>13</v>
      </c>
      <c r="D67" s="1">
        <v>13</v>
      </c>
      <c r="E67" s="1">
        <v>13</v>
      </c>
      <c r="F67" s="1">
        <v>13</v>
      </c>
      <c r="G67" s="1">
        <v>13</v>
      </c>
      <c r="H67" s="1">
        <v>13</v>
      </c>
      <c r="I67">
        <v>12.59</v>
      </c>
      <c r="J67">
        <v>14.9</v>
      </c>
      <c r="K67">
        <v>15.83</v>
      </c>
      <c r="L67">
        <v>18.04</v>
      </c>
    </row>
    <row r="68" spans="1:12" ht="12.75">
      <c r="A68" t="s">
        <v>14</v>
      </c>
      <c r="B68">
        <v>460</v>
      </c>
      <c r="D68">
        <v>465</v>
      </c>
      <c r="E68">
        <v>300</v>
      </c>
      <c r="F68" s="1">
        <v>300</v>
      </c>
      <c r="G68" s="1">
        <v>300</v>
      </c>
      <c r="H68" s="1">
        <v>300</v>
      </c>
      <c r="I68">
        <v>295</v>
      </c>
      <c r="J68">
        <v>360</v>
      </c>
      <c r="K68" s="1">
        <v>300</v>
      </c>
      <c r="L68" s="1">
        <v>300</v>
      </c>
    </row>
    <row r="69" spans="1:14" ht="12.75">
      <c r="A69" t="s">
        <v>2</v>
      </c>
      <c r="C69">
        <v>4471</v>
      </c>
      <c r="D69">
        <v>4884</v>
      </c>
      <c r="E69">
        <v>4900</v>
      </c>
      <c r="F69">
        <v>4919</v>
      </c>
      <c r="G69">
        <v>4949</v>
      </c>
      <c r="H69">
        <v>4971</v>
      </c>
      <c r="I69" s="3">
        <f>H69-((H69-K69)/3)</f>
        <v>4580.666666666667</v>
      </c>
      <c r="J69" s="3">
        <f>I69-(H69-I69)</f>
        <v>4190.333333333334</v>
      </c>
      <c r="K69">
        <v>3800</v>
      </c>
      <c r="L69" s="1">
        <v>3850</v>
      </c>
      <c r="M69" s="2">
        <v>3200</v>
      </c>
      <c r="N69" s="2"/>
    </row>
    <row r="70" spans="1:12" ht="12.75">
      <c r="A70" t="s">
        <v>15</v>
      </c>
      <c r="D70" s="3">
        <v>600</v>
      </c>
      <c r="E70" s="3">
        <v>600</v>
      </c>
      <c r="F70" s="3">
        <v>600</v>
      </c>
      <c r="G70" s="3">
        <v>600</v>
      </c>
      <c r="H70" s="3">
        <v>600</v>
      </c>
      <c r="I70">
        <v>616</v>
      </c>
      <c r="J70" s="3">
        <v>600</v>
      </c>
      <c r="K70" s="3">
        <v>600</v>
      </c>
      <c r="L70" s="3">
        <v>600</v>
      </c>
    </row>
    <row r="71" ht="12.75">
      <c r="A71" t="s">
        <v>16</v>
      </c>
    </row>
    <row r="72" ht="12.75">
      <c r="A72" t="s">
        <v>17</v>
      </c>
    </row>
    <row r="73" spans="1:13" ht="12.75">
      <c r="A73" t="s">
        <v>18</v>
      </c>
      <c r="B73" s="5"/>
      <c r="C73" s="5"/>
      <c r="D73" s="3">
        <v>281.37485999999996</v>
      </c>
      <c r="E73" s="3">
        <v>262.26385999999997</v>
      </c>
      <c r="F73" s="3">
        <v>243.15285999999995</v>
      </c>
      <c r="G73" s="3">
        <v>224.04185999999996</v>
      </c>
      <c r="H73" s="3">
        <v>204.93085999999997</v>
      </c>
      <c r="I73" s="2">
        <v>185.81985999999998</v>
      </c>
      <c r="J73" s="2">
        <v>168.34797999999998</v>
      </c>
      <c r="K73" s="2">
        <v>135.16290999999998</v>
      </c>
      <c r="L73" s="2">
        <v>118.92066000000001</v>
      </c>
      <c r="M73" s="2">
        <v>114.98029999999997</v>
      </c>
    </row>
    <row r="74" spans="1:12" ht="12.75">
      <c r="A74" t="s">
        <v>19</v>
      </c>
      <c r="D74" s="1">
        <f>+E74</f>
        <v>1599.3</v>
      </c>
      <c r="E74">
        <v>1599.3</v>
      </c>
      <c r="F74">
        <v>1774.7</v>
      </c>
      <c r="G74">
        <v>1503.8</v>
      </c>
      <c r="H74">
        <v>1601</v>
      </c>
      <c r="I74">
        <v>1722.87</v>
      </c>
      <c r="J74">
        <v>1768.06</v>
      </c>
      <c r="K74">
        <v>1682.44</v>
      </c>
      <c r="L74">
        <v>2148.58</v>
      </c>
    </row>
    <row r="75" spans="1:12" ht="12.75">
      <c r="A75" t="s">
        <v>35</v>
      </c>
      <c r="D75" s="5">
        <f aca="true" t="shared" si="8" ref="D75:L75">SUM(D66:D74)</f>
        <v>7942.67486</v>
      </c>
      <c r="E75" s="5">
        <f t="shared" si="8"/>
        <v>7774.56386</v>
      </c>
      <c r="F75" s="5">
        <f t="shared" si="8"/>
        <v>7949.85286</v>
      </c>
      <c r="G75" s="5">
        <f t="shared" si="8"/>
        <v>7689.84186</v>
      </c>
      <c r="H75" s="5">
        <f t="shared" si="8"/>
        <v>7789.93086</v>
      </c>
      <c r="I75" s="5">
        <f t="shared" si="8"/>
        <v>7512.946526666667</v>
      </c>
      <c r="J75" s="5">
        <f t="shared" si="8"/>
        <v>7201.6413133333335</v>
      </c>
      <c r="K75" s="5">
        <f t="shared" si="8"/>
        <v>6633.4329099999995</v>
      </c>
      <c r="L75" s="5">
        <f t="shared" si="8"/>
        <v>7135.54066</v>
      </c>
    </row>
    <row r="76" spans="1:12" ht="12.75">
      <c r="A76" t="s">
        <v>36</v>
      </c>
      <c r="D76" s="4">
        <f aca="true" t="shared" si="9" ref="D76:L76">100*D75/$D$75</f>
        <v>100</v>
      </c>
      <c r="E76" s="4">
        <f t="shared" si="9"/>
        <v>97.88344603092567</v>
      </c>
      <c r="F76" s="4">
        <f t="shared" si="9"/>
        <v>100.09037257758276</v>
      </c>
      <c r="G76" s="4">
        <f t="shared" si="9"/>
        <v>96.816777666762</v>
      </c>
      <c r="H76" s="4">
        <f t="shared" si="9"/>
        <v>98.07691989547209</v>
      </c>
      <c r="I76" s="4">
        <f t="shared" si="9"/>
        <v>94.58962703487357</v>
      </c>
      <c r="J76" s="4">
        <f t="shared" si="9"/>
        <v>90.67022684765084</v>
      </c>
      <c r="K76" s="4">
        <f t="shared" si="9"/>
        <v>83.51635975188339</v>
      </c>
      <c r="L76" s="4">
        <f t="shared" si="9"/>
        <v>89.83800527874057</v>
      </c>
    </row>
    <row r="77" s="8" customFormat="1" ht="12.75"/>
    <row r="80" spans="4:8" ht="12.75">
      <c r="D80" s="3"/>
      <c r="E80" s="3"/>
      <c r="F80" s="3"/>
      <c r="G80" s="3"/>
      <c r="H80" s="3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2"/>
  <sheetViews>
    <sheetView zoomScale="75" zoomScaleNormal="75" workbookViewId="0" topLeftCell="A26">
      <selection activeCell="J57" sqref="J57"/>
    </sheetView>
  </sheetViews>
  <sheetFormatPr defaultColWidth="9.140625" defaultRowHeight="12.75"/>
  <cols>
    <col min="1" max="1" width="20.7109375" style="5" customWidth="1"/>
    <col min="2" max="2" width="10.8515625" style="5" customWidth="1"/>
    <col min="3" max="3" width="9.8515625" style="5" customWidth="1"/>
    <col min="4" max="4" width="9.7109375" style="5" customWidth="1"/>
    <col min="5" max="5" width="12.140625" style="4" customWidth="1"/>
    <col min="6" max="6" width="12.140625" style="6" customWidth="1"/>
    <col min="7" max="16384" width="11.421875" style="0" customWidth="1"/>
  </cols>
  <sheetData>
    <row r="1" spans="1:6" s="9" customFormat="1" ht="12.75">
      <c r="A1" s="11"/>
      <c r="B1" s="11"/>
      <c r="C1" s="11"/>
      <c r="D1" s="11"/>
      <c r="E1" s="10"/>
      <c r="F1" s="17"/>
    </row>
    <row r="2" spans="1:11" ht="12.75">
      <c r="A2"/>
      <c r="B2" t="s">
        <v>51</v>
      </c>
      <c r="C2" t="s">
        <v>52</v>
      </c>
      <c r="D2" t="s">
        <v>37</v>
      </c>
      <c r="E2" t="s">
        <v>53</v>
      </c>
      <c r="F2" t="s">
        <v>35</v>
      </c>
      <c r="H2" t="s">
        <v>51</v>
      </c>
      <c r="I2" t="s">
        <v>52</v>
      </c>
      <c r="J2" t="s">
        <v>37</v>
      </c>
      <c r="K2" t="s">
        <v>53</v>
      </c>
    </row>
    <row r="3" spans="1:11" ht="12.75">
      <c r="A3" t="s">
        <v>40</v>
      </c>
      <c r="B3">
        <v>0.817633346284065</v>
      </c>
      <c r="C3">
        <v>0.14704445801187768</v>
      </c>
      <c r="D3">
        <v>0.09728312149636455</v>
      </c>
      <c r="E3">
        <v>0.026086473885774546</v>
      </c>
      <c r="F3">
        <f>SUM(B3:E3)</f>
        <v>1.0880473996780817</v>
      </c>
      <c r="H3" s="5">
        <f>B3/$F3*100</f>
        <v>75.14684990065474</v>
      </c>
      <c r="I3" s="5">
        <f aca="true" t="shared" si="0" ref="I3:K7">C3/$F3*100</f>
        <v>13.514526853828556</v>
      </c>
      <c r="J3" s="5">
        <f t="shared" si="0"/>
        <v>8.941073847072058</v>
      </c>
      <c r="K3" s="5">
        <f t="shared" si="0"/>
        <v>2.397549398444654</v>
      </c>
    </row>
    <row r="4" spans="1:11" ht="12.75">
      <c r="A4" t="s">
        <v>22</v>
      </c>
      <c r="B4">
        <v>0.4721484510314005</v>
      </c>
      <c r="C4">
        <v>0.1369952522295503</v>
      </c>
      <c r="D4">
        <v>0.09742234780305244</v>
      </c>
      <c r="E4">
        <v>0.24067528374550864</v>
      </c>
      <c r="F4">
        <f>SUM(B4:E4)</f>
        <v>0.9472413348095119</v>
      </c>
      <c r="H4" s="5">
        <f>B4/$F4*100</f>
        <v>49.84457853355275</v>
      </c>
      <c r="I4" s="5">
        <f t="shared" si="0"/>
        <v>14.462550059336223</v>
      </c>
      <c r="J4" s="5">
        <f t="shared" si="0"/>
        <v>10.284849723396398</v>
      </c>
      <c r="K4" s="5">
        <f t="shared" si="0"/>
        <v>25.408021683714626</v>
      </c>
    </row>
    <row r="5" spans="1:11" ht="12.75">
      <c r="A5" t="s">
        <v>41</v>
      </c>
      <c r="B5">
        <v>0.07617728531855955</v>
      </c>
      <c r="C5">
        <v>0.3149584487534626</v>
      </c>
      <c r="D5">
        <v>0.4181440443213296</v>
      </c>
      <c r="E5">
        <v>0.045013850415512466</v>
      </c>
      <c r="F5">
        <f>SUM(B5:E5)</f>
        <v>0.8542936288088643</v>
      </c>
      <c r="H5" s="5">
        <f>B5/$F5*100</f>
        <v>8.91699092088197</v>
      </c>
      <c r="I5" s="5">
        <f t="shared" si="0"/>
        <v>36.86770428015564</v>
      </c>
      <c r="J5" s="5">
        <f t="shared" si="0"/>
        <v>48.9461738002594</v>
      </c>
      <c r="K5" s="5">
        <f t="shared" si="0"/>
        <v>5.269130998702983</v>
      </c>
    </row>
    <row r="6" spans="1:11" ht="12.75">
      <c r="A6" t="s">
        <v>34</v>
      </c>
      <c r="B6">
        <v>0.06726678212319384</v>
      </c>
      <c r="C6">
        <v>0.2616400858169411</v>
      </c>
      <c r="D6">
        <v>0.09293612841522994</v>
      </c>
      <c r="E6">
        <v>0.5498260397549564</v>
      </c>
      <c r="F6">
        <f>SUM(B6:E6)</f>
        <v>0.9716690361103212</v>
      </c>
      <c r="H6" s="5">
        <f>B6/$F6*100</f>
        <v>6.922808036825876</v>
      </c>
      <c r="I6" s="5">
        <f t="shared" si="0"/>
        <v>26.926872843896515</v>
      </c>
      <c r="J6" s="5">
        <f t="shared" si="0"/>
        <v>9.564586804912674</v>
      </c>
      <c r="K6" s="5">
        <f t="shared" si="0"/>
        <v>56.58573231436495</v>
      </c>
    </row>
    <row r="7" spans="1:11" ht="12.75">
      <c r="A7" t="s">
        <v>23</v>
      </c>
      <c r="B7">
        <v>0.04474294794914848</v>
      </c>
      <c r="C7">
        <v>0.19409983742437567</v>
      </c>
      <c r="D7">
        <v>0.14684296793795473</v>
      </c>
      <c r="E7">
        <v>0.5180518909410731</v>
      </c>
      <c r="F7">
        <f>SUM(B7:E7)</f>
        <v>0.903737644252552</v>
      </c>
      <c r="H7" s="5">
        <f>B7/$F7*100</f>
        <v>4.950877971466345</v>
      </c>
      <c r="I7" s="5">
        <f t="shared" si="0"/>
        <v>21.477454066319048</v>
      </c>
      <c r="J7" s="5">
        <f t="shared" si="0"/>
        <v>16.248406699867317</v>
      </c>
      <c r="K7" s="5">
        <f t="shared" si="0"/>
        <v>57.323261262347295</v>
      </c>
    </row>
    <row r="8" spans="1:6" ht="12.75">
      <c r="A8"/>
      <c r="B8"/>
      <c r="C8"/>
      <c r="D8" s="12" t="s">
        <v>54</v>
      </c>
      <c r="E8"/>
      <c r="F8"/>
    </row>
    <row r="9" spans="1:6" ht="12.75">
      <c r="A9" s="12" t="s">
        <v>12</v>
      </c>
      <c r="B9" s="12" t="s">
        <v>21</v>
      </c>
      <c r="C9" s="12" t="s">
        <v>47</v>
      </c>
      <c r="D9" s="12" t="s">
        <v>12</v>
      </c>
      <c r="E9"/>
      <c r="F9"/>
    </row>
    <row r="10" spans="1:6" ht="12.75">
      <c r="A10" s="12" t="s">
        <v>13</v>
      </c>
      <c r="B10" s="12" t="s">
        <v>21</v>
      </c>
      <c r="C10" s="12" t="s">
        <v>47</v>
      </c>
      <c r="D10" s="12" t="s">
        <v>13</v>
      </c>
      <c r="E10"/>
      <c r="F10"/>
    </row>
    <row r="11" spans="1:6" ht="12.75">
      <c r="A11" s="12" t="s">
        <v>14</v>
      </c>
      <c r="B11" s="12" t="s">
        <v>21</v>
      </c>
      <c r="C11" s="12" t="s">
        <v>47</v>
      </c>
      <c r="D11" s="12" t="s">
        <v>14</v>
      </c>
      <c r="E11"/>
      <c r="F11"/>
    </row>
    <row r="12" spans="1:6" ht="12.75">
      <c r="A12" s="12" t="s">
        <v>15</v>
      </c>
      <c r="B12" s="12" t="s">
        <v>21</v>
      </c>
      <c r="C12" s="12" t="s">
        <v>47</v>
      </c>
      <c r="D12" s="12" t="s">
        <v>15</v>
      </c>
      <c r="E12"/>
      <c r="F12"/>
    </row>
    <row r="13" spans="1:6" ht="12.75">
      <c r="A13" s="12" t="s">
        <v>49</v>
      </c>
      <c r="B13" s="12" t="s">
        <v>21</v>
      </c>
      <c r="C13" s="12" t="s">
        <v>47</v>
      </c>
      <c r="D13" s="12" t="s">
        <v>49</v>
      </c>
      <c r="E13"/>
      <c r="F13"/>
    </row>
    <row r="14" spans="1:6" ht="12.75">
      <c r="A14" s="12" t="s">
        <v>50</v>
      </c>
      <c r="B14" s="12" t="s">
        <v>21</v>
      </c>
      <c r="C14" s="12" t="s">
        <v>47</v>
      </c>
      <c r="D14" s="12" t="s">
        <v>58</v>
      </c>
      <c r="E14"/>
      <c r="F14"/>
    </row>
    <row r="15" spans="1:6" ht="12.75">
      <c r="A15"/>
      <c r="B15"/>
      <c r="C15"/>
      <c r="D15" s="13" t="s">
        <v>55</v>
      </c>
      <c r="E15"/>
      <c r="F15"/>
    </row>
    <row r="16" spans="1:6" ht="12.75">
      <c r="A16" s="13" t="s">
        <v>2</v>
      </c>
      <c r="B16" s="13" t="s">
        <v>0</v>
      </c>
      <c r="C16" s="13" t="s">
        <v>47</v>
      </c>
      <c r="D16" s="13" t="s">
        <v>2</v>
      </c>
      <c r="E16"/>
      <c r="F16"/>
    </row>
    <row r="17" spans="1:6" ht="12.75">
      <c r="A17" s="13" t="s">
        <v>3</v>
      </c>
      <c r="B17" s="13" t="s">
        <v>0</v>
      </c>
      <c r="C17" s="13" t="s">
        <v>47</v>
      </c>
      <c r="D17" s="13" t="s">
        <v>3</v>
      </c>
      <c r="E17"/>
      <c r="F17"/>
    </row>
    <row r="18" spans="1:6" ht="12.75">
      <c r="A18" s="13" t="s">
        <v>4</v>
      </c>
      <c r="B18" s="13" t="s">
        <v>0</v>
      </c>
      <c r="C18" s="13" t="s">
        <v>47</v>
      </c>
      <c r="D18" s="13" t="s">
        <v>4</v>
      </c>
      <c r="E18"/>
      <c r="F18"/>
    </row>
    <row r="19" spans="1:6" ht="12.75">
      <c r="A19" s="13" t="s">
        <v>5</v>
      </c>
      <c r="B19" s="13" t="s">
        <v>0</v>
      </c>
      <c r="C19" s="13" t="s">
        <v>47</v>
      </c>
      <c r="D19" s="13" t="s">
        <v>5</v>
      </c>
      <c r="E19"/>
      <c r="F19"/>
    </row>
    <row r="20" spans="1:6" ht="12.75">
      <c r="A20" s="13" t="s">
        <v>6</v>
      </c>
      <c r="B20" s="13" t="s">
        <v>0</v>
      </c>
      <c r="C20" s="13" t="s">
        <v>47</v>
      </c>
      <c r="D20" s="13" t="s">
        <v>6</v>
      </c>
      <c r="E20"/>
      <c r="F20"/>
    </row>
    <row r="21" spans="1:6" ht="12.75">
      <c r="A21"/>
      <c r="B21"/>
      <c r="C21"/>
      <c r="D21" s="14" t="s">
        <v>56</v>
      </c>
      <c r="E21"/>
      <c r="F21"/>
    </row>
    <row r="22" spans="1:6" ht="12.75">
      <c r="A22" s="14" t="s">
        <v>24</v>
      </c>
      <c r="B22" s="14" t="s">
        <v>21</v>
      </c>
      <c r="C22" s="14" t="s">
        <v>46</v>
      </c>
      <c r="D22" s="14" t="s">
        <v>24</v>
      </c>
      <c r="E22"/>
      <c r="F22"/>
    </row>
    <row r="23" spans="1:6" ht="12.75">
      <c r="A23" s="14" t="s">
        <v>25</v>
      </c>
      <c r="B23" s="14" t="s">
        <v>21</v>
      </c>
      <c r="C23" s="14" t="s">
        <v>46</v>
      </c>
      <c r="D23" s="14" t="s">
        <v>60</v>
      </c>
      <c r="E23"/>
      <c r="F23"/>
    </row>
    <row r="24" spans="1:6" ht="12.75">
      <c r="A24" s="14" t="s">
        <v>26</v>
      </c>
      <c r="B24" s="14" t="s">
        <v>21</v>
      </c>
      <c r="C24" s="14" t="s">
        <v>46</v>
      </c>
      <c r="D24" s="14" t="s">
        <v>26</v>
      </c>
      <c r="E24"/>
      <c r="F24"/>
    </row>
    <row r="25" spans="1:6" ht="12.75">
      <c r="A25" s="14" t="s">
        <v>27</v>
      </c>
      <c r="B25" s="14" t="s">
        <v>21</v>
      </c>
      <c r="C25" s="14" t="s">
        <v>46</v>
      </c>
      <c r="D25" s="14" t="s">
        <v>27</v>
      </c>
      <c r="E25"/>
      <c r="F25"/>
    </row>
    <row r="26" spans="1:6" ht="12.75">
      <c r="A26" s="14" t="s">
        <v>28</v>
      </c>
      <c r="B26" s="14" t="s">
        <v>21</v>
      </c>
      <c r="C26" s="14" t="s">
        <v>46</v>
      </c>
      <c r="D26" s="14" t="s">
        <v>28</v>
      </c>
      <c r="E26"/>
      <c r="F26"/>
    </row>
    <row r="27" spans="1:6" ht="12.75">
      <c r="A27" s="14" t="s">
        <v>29</v>
      </c>
      <c r="B27" s="14" t="s">
        <v>21</v>
      </c>
      <c r="C27" s="14" t="s">
        <v>46</v>
      </c>
      <c r="D27" s="14" t="s">
        <v>29</v>
      </c>
      <c r="E27"/>
      <c r="F27"/>
    </row>
    <row r="28" spans="1:6" ht="12.75">
      <c r="A28" s="14" t="s">
        <v>30</v>
      </c>
      <c r="B28" s="14" t="s">
        <v>21</v>
      </c>
      <c r="C28" s="14" t="s">
        <v>46</v>
      </c>
      <c r="D28" s="14" t="s">
        <v>30</v>
      </c>
      <c r="E28"/>
      <c r="F28"/>
    </row>
    <row r="29" spans="1:6" ht="12.75">
      <c r="A29" s="14" t="s">
        <v>31</v>
      </c>
      <c r="B29" s="14" t="s">
        <v>21</v>
      </c>
      <c r="C29" s="14" t="s">
        <v>46</v>
      </c>
      <c r="D29" s="14" t="s">
        <v>31</v>
      </c>
      <c r="E29"/>
      <c r="F29"/>
    </row>
    <row r="30" spans="1:6" ht="12.75">
      <c r="A30" s="14" t="s">
        <v>32</v>
      </c>
      <c r="B30" s="14" t="s">
        <v>21</v>
      </c>
      <c r="C30" s="14" t="s">
        <v>46</v>
      </c>
      <c r="D30" s="14" t="s">
        <v>59</v>
      </c>
      <c r="E30"/>
      <c r="F30"/>
    </row>
    <row r="31" spans="1:6" ht="12.75">
      <c r="A31" s="14" t="s">
        <v>33</v>
      </c>
      <c r="B31" s="14" t="s">
        <v>21</v>
      </c>
      <c r="C31" s="14" t="s">
        <v>46</v>
      </c>
      <c r="D31" s="14" t="s">
        <v>33</v>
      </c>
      <c r="E31"/>
      <c r="F31"/>
    </row>
    <row r="32" spans="1:6" ht="12.75">
      <c r="A32" s="14"/>
      <c r="B32" s="14"/>
      <c r="C32" s="14"/>
      <c r="D32" s="19" t="s">
        <v>57</v>
      </c>
      <c r="E32"/>
      <c r="F32"/>
    </row>
    <row r="33" spans="1:6" ht="12.75">
      <c r="A33" s="15" t="s">
        <v>38</v>
      </c>
      <c r="B33" s="19" t="s">
        <v>0</v>
      </c>
      <c r="C33" s="19" t="s">
        <v>46</v>
      </c>
      <c r="D33" s="15" t="s">
        <v>38</v>
      </c>
      <c r="E33"/>
      <c r="F33"/>
    </row>
    <row r="34" spans="1:6" ht="12.75">
      <c r="A34" s="15" t="s">
        <v>39</v>
      </c>
      <c r="B34" s="19" t="s">
        <v>0</v>
      </c>
      <c r="C34" s="19" t="s">
        <v>46</v>
      </c>
      <c r="D34" s="15" t="s">
        <v>39</v>
      </c>
      <c r="E34"/>
      <c r="F34"/>
    </row>
    <row r="35" spans="1:6" ht="12.75">
      <c r="A35" s="15" t="s">
        <v>7</v>
      </c>
      <c r="B35" s="19" t="s">
        <v>0</v>
      </c>
      <c r="C35" s="19" t="s">
        <v>46</v>
      </c>
      <c r="D35" s="15" t="s">
        <v>7</v>
      </c>
      <c r="E35"/>
      <c r="F35"/>
    </row>
    <row r="36" spans="1:6" ht="12.75">
      <c r="A36" s="18"/>
      <c r="B36" s="19"/>
      <c r="C36" s="19"/>
      <c r="D36" s="18" t="s">
        <v>48</v>
      </c>
      <c r="E36"/>
      <c r="F36"/>
    </row>
    <row r="37" spans="1:6" ht="12.75">
      <c r="A37" s="16" t="s">
        <v>42</v>
      </c>
      <c r="B37" s="16" t="s">
        <v>48</v>
      </c>
      <c r="C37" s="16" t="s">
        <v>47</v>
      </c>
      <c r="D37" s="16" t="s">
        <v>42</v>
      </c>
      <c r="E37"/>
      <c r="F37"/>
    </row>
    <row r="38" spans="1:6" ht="12.75">
      <c r="A38" s="16" t="s">
        <v>43</v>
      </c>
      <c r="B38" s="16" t="s">
        <v>48</v>
      </c>
      <c r="C38" s="16" t="s">
        <v>47</v>
      </c>
      <c r="D38" s="16" t="s">
        <v>43</v>
      </c>
      <c r="E38"/>
      <c r="F38"/>
    </row>
    <row r="39" spans="1:6" ht="12.75">
      <c r="A39" s="16" t="s">
        <v>44</v>
      </c>
      <c r="B39" s="16" t="s">
        <v>48</v>
      </c>
      <c r="C39" s="16" t="s">
        <v>47</v>
      </c>
      <c r="D39" s="16" t="s">
        <v>44</v>
      </c>
      <c r="E39"/>
      <c r="F39"/>
    </row>
    <row r="40" spans="1:6" ht="12.75">
      <c r="A40" s="16" t="s">
        <v>45</v>
      </c>
      <c r="B40" s="16" t="s">
        <v>48</v>
      </c>
      <c r="C40" s="16" t="s">
        <v>47</v>
      </c>
      <c r="D40" s="16" t="s">
        <v>45</v>
      </c>
      <c r="E40"/>
      <c r="F40"/>
    </row>
    <row r="41" spans="1:6" ht="12.75">
      <c r="A41"/>
      <c r="B41"/>
      <c r="C41"/>
      <c r="D41"/>
      <c r="E41"/>
      <c r="F41"/>
    </row>
    <row r="42" spans="1:6" ht="12.75">
      <c r="A42"/>
      <c r="B42"/>
      <c r="C42"/>
      <c r="D42"/>
      <c r="E42"/>
      <c r="F42"/>
    </row>
    <row r="43" spans="1:6" ht="12.75">
      <c r="A43"/>
      <c r="B43"/>
      <c r="C43"/>
      <c r="D43"/>
      <c r="E43"/>
      <c r="F43"/>
    </row>
    <row r="44" spans="1:6" ht="12.75">
      <c r="A44"/>
      <c r="B44"/>
      <c r="C44"/>
      <c r="D44"/>
      <c r="E44"/>
      <c r="F44"/>
    </row>
    <row r="45" spans="1:6" ht="12.75">
      <c r="A45"/>
      <c r="B45"/>
      <c r="C45"/>
      <c r="D45"/>
      <c r="E45"/>
      <c r="F45"/>
    </row>
    <row r="46" spans="1:6" ht="12.75">
      <c r="A46"/>
      <c r="B46"/>
      <c r="C46"/>
      <c r="D46"/>
      <c r="E46"/>
      <c r="F46"/>
    </row>
    <row r="47" spans="1:6" ht="12.75">
      <c r="A47"/>
      <c r="B47"/>
      <c r="C47"/>
      <c r="D47"/>
      <c r="E47"/>
      <c r="F47"/>
    </row>
    <row r="48" spans="1:6" ht="12.75">
      <c r="A48"/>
      <c r="B48"/>
      <c r="C48"/>
      <c r="D48"/>
      <c r="E48"/>
      <c r="F48"/>
    </row>
    <row r="49" spans="1:6" ht="12.75">
      <c r="A49"/>
      <c r="B49"/>
      <c r="C49"/>
      <c r="D49"/>
      <c r="E49"/>
      <c r="F49"/>
    </row>
    <row r="50" spans="1:6" ht="12.75">
      <c r="A50"/>
      <c r="B50"/>
      <c r="C50"/>
      <c r="D50"/>
      <c r="E50"/>
      <c r="F50"/>
    </row>
    <row r="51" spans="1:6" ht="12.75">
      <c r="A51"/>
      <c r="B51"/>
      <c r="C51"/>
      <c r="D51"/>
      <c r="E51"/>
      <c r="F51"/>
    </row>
    <row r="52" spans="1:6" ht="12.75">
      <c r="A52"/>
      <c r="B52"/>
      <c r="C52"/>
      <c r="D52"/>
      <c r="E52"/>
      <c r="F52"/>
    </row>
    <row r="53" spans="1:6" ht="12.75">
      <c r="A53"/>
      <c r="B53"/>
      <c r="C53"/>
      <c r="D53"/>
      <c r="E53"/>
      <c r="F53"/>
    </row>
    <row r="54" spans="1:6" ht="12.75">
      <c r="A54"/>
      <c r="B54"/>
      <c r="C54"/>
      <c r="D54"/>
      <c r="E54"/>
      <c r="F54"/>
    </row>
    <row r="55" spans="1:6" ht="12.75">
      <c r="A55"/>
      <c r="B55"/>
      <c r="C55"/>
      <c r="D55"/>
      <c r="E55"/>
      <c r="F55"/>
    </row>
    <row r="56" spans="1:6" ht="12.75">
      <c r="A56"/>
      <c r="B56"/>
      <c r="C56"/>
      <c r="D56"/>
      <c r="E56"/>
      <c r="F56"/>
    </row>
    <row r="57" spans="1:6" ht="12.75">
      <c r="A57"/>
      <c r="B57"/>
      <c r="C57"/>
      <c r="D57"/>
      <c r="E57"/>
      <c r="F57"/>
    </row>
    <row r="58" spans="1:6" ht="12.75">
      <c r="A58"/>
      <c r="B58"/>
      <c r="C58"/>
      <c r="D58"/>
      <c r="E58"/>
      <c r="F58"/>
    </row>
    <row r="59" spans="1:6" ht="12.75">
      <c r="A59"/>
      <c r="B59"/>
      <c r="C59"/>
      <c r="D59"/>
      <c r="E59"/>
      <c r="F59"/>
    </row>
    <row r="60" spans="1:6" ht="12.75">
      <c r="A60"/>
      <c r="B60"/>
      <c r="C60"/>
      <c r="D60"/>
      <c r="E60"/>
      <c r="F60"/>
    </row>
    <row r="61" spans="1:6" ht="12.75">
      <c r="A61"/>
      <c r="B61"/>
      <c r="C61"/>
      <c r="D61"/>
      <c r="E61"/>
      <c r="F61"/>
    </row>
    <row r="62" spans="1:6" ht="12.75">
      <c r="A62"/>
      <c r="B62"/>
      <c r="C62"/>
      <c r="D62"/>
      <c r="E62"/>
      <c r="F62"/>
    </row>
    <row r="63" spans="1:6" ht="12.75">
      <c r="A63"/>
      <c r="B63"/>
      <c r="C63"/>
      <c r="D63"/>
      <c r="E63"/>
      <c r="F63"/>
    </row>
    <row r="64" spans="1:6" ht="12.75">
      <c r="A64"/>
      <c r="B64"/>
      <c r="C64"/>
      <c r="D64"/>
      <c r="E64"/>
      <c r="F64"/>
    </row>
    <row r="65" spans="1:6" ht="12.75">
      <c r="A65"/>
      <c r="B65"/>
      <c r="C65"/>
      <c r="D65"/>
      <c r="E65"/>
      <c r="F65"/>
    </row>
    <row r="66" spans="1:6" ht="12.75">
      <c r="A66"/>
      <c r="B66"/>
      <c r="C66"/>
      <c r="D66"/>
      <c r="E66"/>
      <c r="F66"/>
    </row>
    <row r="67" spans="1:6" ht="12.75">
      <c r="A67"/>
      <c r="B67"/>
      <c r="C67"/>
      <c r="D67"/>
      <c r="E67"/>
      <c r="F67"/>
    </row>
    <row r="68" spans="1:6" ht="12.75">
      <c r="A68"/>
      <c r="B68"/>
      <c r="C68"/>
      <c r="D68"/>
      <c r="E68"/>
      <c r="F68"/>
    </row>
    <row r="69" spans="1:6" ht="12.75">
      <c r="A69"/>
      <c r="B69"/>
      <c r="C69"/>
      <c r="D69"/>
      <c r="E69"/>
      <c r="F69"/>
    </row>
    <row r="70" spans="1:6" ht="12.75">
      <c r="A70"/>
      <c r="B70"/>
      <c r="C70"/>
      <c r="D70"/>
      <c r="E70"/>
      <c r="F70"/>
    </row>
    <row r="71" spans="1:6" ht="12.75">
      <c r="A71"/>
      <c r="B71"/>
      <c r="C71"/>
      <c r="D71"/>
      <c r="E71"/>
      <c r="F71"/>
    </row>
    <row r="72" spans="1:6" ht="12.75">
      <c r="A72"/>
      <c r="B72"/>
      <c r="C72"/>
      <c r="D72"/>
      <c r="E72"/>
      <c r="F72"/>
    </row>
  </sheetData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L57"/>
  <sheetViews>
    <sheetView tabSelected="1" workbookViewId="0" topLeftCell="A1">
      <selection activeCell="H89" sqref="H89"/>
    </sheetView>
  </sheetViews>
  <sheetFormatPr defaultColWidth="9.140625" defaultRowHeight="12.75"/>
  <sheetData>
    <row r="3" spans="1:11" ht="12.75">
      <c r="A3" t="s">
        <v>1</v>
      </c>
      <c r="B3">
        <v>1990</v>
      </c>
      <c r="C3">
        <v>1991</v>
      </c>
      <c r="D3">
        <v>1992</v>
      </c>
      <c r="E3">
        <v>1993</v>
      </c>
      <c r="F3">
        <v>1994</v>
      </c>
      <c r="G3">
        <v>1995</v>
      </c>
      <c r="H3">
        <v>1996</v>
      </c>
      <c r="I3">
        <v>1997</v>
      </c>
      <c r="J3">
        <v>1998</v>
      </c>
      <c r="K3">
        <v>1999</v>
      </c>
    </row>
    <row r="4" spans="1:10" ht="12.75">
      <c r="A4" t="s">
        <v>61</v>
      </c>
      <c r="B4">
        <v>100</v>
      </c>
      <c r="C4">
        <v>85.39906446614604</v>
      </c>
      <c r="D4">
        <v>83.12263890406433</v>
      </c>
      <c r="E4">
        <v>77.11125316282539</v>
      </c>
      <c r="F4">
        <v>73.80646304710103</v>
      </c>
      <c r="G4">
        <v>73.32329603185322</v>
      </c>
      <c r="H4">
        <v>75.57103785410524</v>
      </c>
      <c r="I4">
        <v>70.24343323889666</v>
      </c>
      <c r="J4">
        <v>69.5003058509151</v>
      </c>
    </row>
    <row r="5" spans="1:10" ht="12.75">
      <c r="A5" t="s">
        <v>22</v>
      </c>
      <c r="B5">
        <v>100</v>
      </c>
      <c r="C5">
        <v>101.88159247390406</v>
      </c>
      <c r="D5">
        <v>100.16025397990794</v>
      </c>
      <c r="E5">
        <v>98.20495778595709</v>
      </c>
      <c r="F5">
        <v>100.20516305663898</v>
      </c>
      <c r="G5">
        <v>98.96393096682395</v>
      </c>
      <c r="H5">
        <v>99.43765812960447</v>
      </c>
      <c r="I5">
        <v>100.58613683218418</v>
      </c>
      <c r="J5">
        <v>101.36785807479387</v>
      </c>
    </row>
    <row r="6" spans="1:10" ht="12.75">
      <c r="A6" t="s">
        <v>23</v>
      </c>
      <c r="B6">
        <v>100</v>
      </c>
      <c r="C6">
        <v>101.75354208560954</v>
      </c>
      <c r="D6">
        <v>102.42062534158171</v>
      </c>
      <c r="E6">
        <v>97.57490818613184</v>
      </c>
      <c r="F6">
        <v>96.83841308012742</v>
      </c>
      <c r="G6">
        <v>93.25814293201026</v>
      </c>
      <c r="H6">
        <v>89.46599186629223</v>
      </c>
      <c r="I6">
        <v>85.70490346889542</v>
      </c>
      <c r="J6">
        <v>86.25795447896407</v>
      </c>
    </row>
    <row r="9" ht="12.75">
      <c r="A9" t="s">
        <v>8</v>
      </c>
    </row>
    <row r="10" spans="1:10" ht="12.75">
      <c r="A10" t="s">
        <v>22</v>
      </c>
      <c r="B10">
        <v>100</v>
      </c>
      <c r="C10">
        <v>95.87558157097827</v>
      </c>
      <c r="D10">
        <v>96.62558838021803</v>
      </c>
      <c r="E10">
        <v>98.37692484827777</v>
      </c>
      <c r="F10">
        <v>100.44396243280518</v>
      </c>
      <c r="G10">
        <v>92.08650788344892</v>
      </c>
      <c r="H10">
        <v>87.09999843181143</v>
      </c>
      <c r="I10">
        <v>82.14741137464932</v>
      </c>
      <c r="J10">
        <v>85.28139492847822</v>
      </c>
    </row>
    <row r="11" spans="1:10" ht="12.75">
      <c r="A11" t="s">
        <v>23</v>
      </c>
      <c r="B11">
        <v>100</v>
      </c>
      <c r="C11">
        <v>103.39177125132599</v>
      </c>
      <c r="D11">
        <v>104.89040754670152</v>
      </c>
      <c r="E11">
        <v>99.7275887981684</v>
      </c>
      <c r="F11">
        <v>99.00054943852658</v>
      </c>
      <c r="G11">
        <v>94.06329623749012</v>
      </c>
      <c r="H11">
        <v>88.15263060555439</v>
      </c>
      <c r="I11">
        <v>84.10032913356072</v>
      </c>
      <c r="J11">
        <v>85.60979133625668</v>
      </c>
    </row>
    <row r="12" spans="1:10" ht="12.75">
      <c r="A12" t="s">
        <v>61</v>
      </c>
      <c r="B12">
        <v>100</v>
      </c>
      <c r="C12">
        <v>96.44004208742184</v>
      </c>
      <c r="D12">
        <v>98.71790477006651</v>
      </c>
      <c r="E12">
        <v>95.3621470298373</v>
      </c>
      <c r="F12">
        <v>94.13066144858811</v>
      </c>
      <c r="G12">
        <v>101.83751588990616</v>
      </c>
      <c r="H12">
        <v>110.04765781592944</v>
      </c>
      <c r="I12">
        <v>105.17508653154891</v>
      </c>
      <c r="J12">
        <v>104.7235037302596</v>
      </c>
    </row>
    <row r="14" ht="12.75">
      <c r="A14" t="s">
        <v>9</v>
      </c>
    </row>
    <row r="15" spans="1:10" ht="12.75">
      <c r="A15" t="s">
        <v>22</v>
      </c>
      <c r="B15">
        <v>100</v>
      </c>
      <c r="C15">
        <v>96.90059936036836</v>
      </c>
      <c r="D15">
        <v>96.92657949073163</v>
      </c>
      <c r="E15">
        <v>97.01203718504256</v>
      </c>
      <c r="F15">
        <v>97.77653040108942</v>
      </c>
      <c r="G15">
        <v>97.9160961570472</v>
      </c>
      <c r="H15">
        <v>99.10544091668143</v>
      </c>
      <c r="I15">
        <v>100.29478567631568</v>
      </c>
      <c r="J15">
        <v>101.2194139725189</v>
      </c>
    </row>
    <row r="16" spans="1:10" ht="12.75">
      <c r="A16" t="s">
        <v>23</v>
      </c>
      <c r="B16">
        <v>100</v>
      </c>
      <c r="C16">
        <v>98.7904321343905</v>
      </c>
      <c r="D16">
        <v>98.43092686478374</v>
      </c>
      <c r="E16">
        <v>94.98823550303213</v>
      </c>
      <c r="F16">
        <v>94.09084855318883</v>
      </c>
      <c r="G16">
        <v>93.7328674888496</v>
      </c>
      <c r="H16">
        <v>94.81947786350814</v>
      </c>
      <c r="I16">
        <v>92.17319115309827</v>
      </c>
      <c r="J16">
        <v>91.3227290081419</v>
      </c>
    </row>
    <row r="17" spans="1:10" ht="12.75">
      <c r="A17" t="s">
        <v>61</v>
      </c>
      <c r="B17">
        <v>100</v>
      </c>
      <c r="C17">
        <v>95.860183285333</v>
      </c>
      <c r="D17">
        <v>98.7826987826988</v>
      </c>
      <c r="E17">
        <v>86.18559307182062</v>
      </c>
      <c r="F17">
        <v>83.22849250992964</v>
      </c>
      <c r="G17">
        <v>79.70267700806623</v>
      </c>
      <c r="H17">
        <v>80.7063417841861</v>
      </c>
      <c r="I17">
        <v>77.15462625642266</v>
      </c>
      <c r="J17">
        <v>77.65401597736927</v>
      </c>
    </row>
    <row r="19" ht="12.75">
      <c r="A19" t="s">
        <v>10</v>
      </c>
    </row>
    <row r="20" spans="1:10" ht="12.75">
      <c r="A20" t="s">
        <v>22</v>
      </c>
      <c r="B20">
        <v>100</v>
      </c>
      <c r="C20">
        <v>105.26388840695374</v>
      </c>
      <c r="D20">
        <v>104.0320621811999</v>
      </c>
      <c r="E20">
        <v>100.510080155453</v>
      </c>
      <c r="F20">
        <v>100.20264408896908</v>
      </c>
      <c r="G20">
        <v>100.22600830470637</v>
      </c>
      <c r="H20">
        <v>100.11080652810068</v>
      </c>
      <c r="I20">
        <v>99.99560475149497</v>
      </c>
      <c r="J20">
        <v>99.78139421909157</v>
      </c>
    </row>
    <row r="21" spans="1:10" ht="12.75">
      <c r="A21" t="s">
        <v>23</v>
      </c>
      <c r="B21">
        <v>100</v>
      </c>
      <c r="C21">
        <v>92.67857641267832</v>
      </c>
      <c r="D21">
        <v>87.91174647544648</v>
      </c>
      <c r="E21">
        <v>82.63909551512381</v>
      </c>
      <c r="F21">
        <v>80.56235922719185</v>
      </c>
      <c r="G21">
        <v>76.61383061955922</v>
      </c>
      <c r="H21">
        <v>76.70235588138281</v>
      </c>
      <c r="I21">
        <v>74.25034831697556</v>
      </c>
      <c r="J21">
        <v>72.38854427290005</v>
      </c>
    </row>
    <row r="22" spans="1:10" ht="12.75">
      <c r="A22" t="s">
        <v>61</v>
      </c>
      <c r="B22">
        <v>100</v>
      </c>
      <c r="C22">
        <v>67.06282471650428</v>
      </c>
      <c r="D22">
        <v>51.19160583370131</v>
      </c>
      <c r="E22">
        <v>48.39133212450325</v>
      </c>
      <c r="F22">
        <v>45.63591979130457</v>
      </c>
      <c r="G22">
        <v>39.75078057228397</v>
      </c>
      <c r="H22">
        <v>37.570423748187544</v>
      </c>
      <c r="I22">
        <v>35.70902895868369</v>
      </c>
      <c r="J22">
        <v>31.97191192451389</v>
      </c>
    </row>
    <row r="24" ht="12.75">
      <c r="A24" t="s">
        <v>11</v>
      </c>
    </row>
    <row r="25" spans="1:10" ht="12.75">
      <c r="A25" t="s">
        <v>22</v>
      </c>
      <c r="B25">
        <v>100</v>
      </c>
      <c r="C25">
        <v>97.46060423567198</v>
      </c>
      <c r="D25">
        <v>91.84457492723074</v>
      </c>
      <c r="E25">
        <v>85.3417645287564</v>
      </c>
      <c r="F25">
        <v>93.70957542908762</v>
      </c>
      <c r="G25">
        <v>101.23075378901939</v>
      </c>
      <c r="H25">
        <v>102.17961457392353</v>
      </c>
      <c r="I25">
        <v>103.12847535882766</v>
      </c>
      <c r="J25">
        <v>104.7779283348389</v>
      </c>
    </row>
    <row r="26" spans="1:10" ht="12.75">
      <c r="A26" t="s">
        <v>23</v>
      </c>
      <c r="B26">
        <v>100</v>
      </c>
      <c r="C26">
        <v>97.88344603092567</v>
      </c>
      <c r="D26">
        <v>100.09037257758276</v>
      </c>
      <c r="E26">
        <v>96.816777666762</v>
      </c>
      <c r="F26">
        <v>98.07691989547209</v>
      </c>
      <c r="G26">
        <v>94.58962703487357</v>
      </c>
      <c r="H26">
        <v>90.67022684765084</v>
      </c>
      <c r="I26">
        <v>83.51635975188339</v>
      </c>
      <c r="J26">
        <v>89.83800527874057</v>
      </c>
    </row>
    <row r="27" spans="1:10" ht="12.75">
      <c r="A27" t="s">
        <v>61</v>
      </c>
      <c r="B27">
        <v>100</v>
      </c>
      <c r="C27">
        <v>53.20288902036712</v>
      </c>
      <c r="D27">
        <v>53.19647793028031</v>
      </c>
      <c r="E27">
        <v>53.2096664584589</v>
      </c>
      <c r="F27">
        <v>44.13568431059716</v>
      </c>
      <c r="G27">
        <v>36.93960203616221</v>
      </c>
      <c r="H27">
        <v>37.329304726438785</v>
      </c>
      <c r="I27">
        <v>24.756790718206947</v>
      </c>
      <c r="J27">
        <v>26.24791868539682</v>
      </c>
    </row>
    <row r="30" spans="1:10" ht="12.75">
      <c r="A30" t="s">
        <v>1</v>
      </c>
      <c r="B30">
        <v>1990</v>
      </c>
      <c r="C30">
        <v>1991</v>
      </c>
      <c r="D30">
        <v>1992</v>
      </c>
      <c r="E30">
        <v>1993</v>
      </c>
      <c r="F30">
        <v>1994</v>
      </c>
      <c r="G30">
        <v>1995</v>
      </c>
      <c r="H30">
        <v>1996</v>
      </c>
      <c r="I30">
        <v>1997</v>
      </c>
      <c r="J30">
        <v>1998</v>
      </c>
    </row>
    <row r="31" spans="1:10" ht="12.75">
      <c r="A31" t="s">
        <v>61</v>
      </c>
      <c r="B31">
        <v>100</v>
      </c>
      <c r="C31">
        <v>85.39906446614604</v>
      </c>
      <c r="D31">
        <v>83.12263890406433</v>
      </c>
      <c r="E31">
        <v>77.11125316282539</v>
      </c>
      <c r="F31">
        <v>73.80646304710103</v>
      </c>
      <c r="G31">
        <v>73.32329603185322</v>
      </c>
      <c r="H31">
        <v>75.57103785410524</v>
      </c>
      <c r="I31">
        <v>70.24343323889666</v>
      </c>
      <c r="J31">
        <v>69.5003058509151</v>
      </c>
    </row>
    <row r="32" spans="1:10" ht="12.75">
      <c r="A32" t="s">
        <v>22</v>
      </c>
      <c r="B32">
        <v>100</v>
      </c>
      <c r="C32">
        <v>101.88159247390406</v>
      </c>
      <c r="D32">
        <v>100.16025397990794</v>
      </c>
      <c r="E32">
        <v>98.20495778595709</v>
      </c>
      <c r="F32">
        <v>100.20516305663898</v>
      </c>
      <c r="G32">
        <v>98.96393096682395</v>
      </c>
      <c r="H32">
        <v>99.43765812960447</v>
      </c>
      <c r="I32">
        <v>100.58613683218418</v>
      </c>
      <c r="J32">
        <v>101.36785807479387</v>
      </c>
    </row>
    <row r="33" spans="1:10" ht="12.75">
      <c r="A33" t="s">
        <v>23</v>
      </c>
      <c r="B33">
        <v>100</v>
      </c>
      <c r="C33">
        <v>101.75354208560954</v>
      </c>
      <c r="D33">
        <v>102.42062534158171</v>
      </c>
      <c r="E33">
        <v>97.57490818613184</v>
      </c>
      <c r="F33">
        <v>96.83841308012742</v>
      </c>
      <c r="G33">
        <v>93.25814293201026</v>
      </c>
      <c r="H33">
        <v>89.46599186629223</v>
      </c>
      <c r="I33">
        <v>85.70490346889542</v>
      </c>
      <c r="J33">
        <v>86.25795447896407</v>
      </c>
    </row>
    <row r="35" ht="12.75">
      <c r="A35" t="s">
        <v>53</v>
      </c>
    </row>
    <row r="36" spans="2:10" ht="12.75">
      <c r="B36">
        <v>1990</v>
      </c>
      <c r="C36">
        <v>1991</v>
      </c>
      <c r="D36">
        <v>1992</v>
      </c>
      <c r="E36">
        <v>1993</v>
      </c>
      <c r="F36">
        <v>1994</v>
      </c>
      <c r="G36">
        <v>1995</v>
      </c>
      <c r="H36">
        <v>1996</v>
      </c>
      <c r="I36">
        <v>1997</v>
      </c>
      <c r="J36">
        <v>1998</v>
      </c>
    </row>
    <row r="37" spans="1:10" ht="12.75">
      <c r="A37" t="s">
        <v>22</v>
      </c>
      <c r="B37">
        <v>100</v>
      </c>
      <c r="C37">
        <v>95.87558157097827</v>
      </c>
      <c r="D37">
        <v>96.62558838021803</v>
      </c>
      <c r="E37">
        <v>98.37692484827777</v>
      </c>
      <c r="F37">
        <v>100.44396243280518</v>
      </c>
      <c r="G37">
        <v>92.08650788344892</v>
      </c>
      <c r="H37">
        <v>87.09999843181143</v>
      </c>
      <c r="I37">
        <v>82.14741137464932</v>
      </c>
      <c r="J37">
        <v>85.28139492847822</v>
      </c>
    </row>
    <row r="38" spans="1:10" ht="12.75">
      <c r="A38" t="s">
        <v>23</v>
      </c>
      <c r="B38">
        <v>100</v>
      </c>
      <c r="C38">
        <v>103.39177125132599</v>
      </c>
      <c r="D38">
        <v>104.89040754670152</v>
      </c>
      <c r="E38">
        <v>99.7275887981684</v>
      </c>
      <c r="F38">
        <v>99.00054943852658</v>
      </c>
      <c r="G38">
        <v>94.06329623749012</v>
      </c>
      <c r="H38">
        <v>88.15263060555439</v>
      </c>
      <c r="I38">
        <v>84.10032913356072</v>
      </c>
      <c r="J38">
        <v>85.60979133625668</v>
      </c>
    </row>
    <row r="39" spans="1:10" ht="12.75">
      <c r="A39" t="s">
        <v>61</v>
      </c>
      <c r="B39">
        <v>100</v>
      </c>
      <c r="C39">
        <v>96.44004208742184</v>
      </c>
      <c r="D39">
        <v>98.71790477006651</v>
      </c>
      <c r="E39">
        <v>95.3621470298373</v>
      </c>
      <c r="F39">
        <v>94.13066144858811</v>
      </c>
      <c r="G39">
        <v>101.83751588990616</v>
      </c>
      <c r="H39">
        <v>110.04765781592944</v>
      </c>
      <c r="I39">
        <v>105.17508653154891</v>
      </c>
      <c r="J39">
        <v>104.7235037302596</v>
      </c>
    </row>
    <row r="41" ht="12.75">
      <c r="A41" t="s">
        <v>52</v>
      </c>
    </row>
    <row r="42" spans="2:10" ht="12.75">
      <c r="B42">
        <v>1990</v>
      </c>
      <c r="C42">
        <v>1991</v>
      </c>
      <c r="D42">
        <v>1992</v>
      </c>
      <c r="E42">
        <v>1993</v>
      </c>
      <c r="F42">
        <v>1994</v>
      </c>
      <c r="G42">
        <v>1995</v>
      </c>
      <c r="H42">
        <v>1996</v>
      </c>
      <c r="I42">
        <v>1997</v>
      </c>
      <c r="J42">
        <v>1998</v>
      </c>
    </row>
    <row r="43" spans="1:10" ht="12.75">
      <c r="A43" t="s">
        <v>22</v>
      </c>
      <c r="B43">
        <v>100</v>
      </c>
      <c r="C43">
        <v>96.90059936036836</v>
      </c>
      <c r="D43">
        <v>96.92657949073163</v>
      </c>
      <c r="E43">
        <v>97.01203718504256</v>
      </c>
      <c r="F43">
        <v>97.77653040108942</v>
      </c>
      <c r="G43">
        <v>97.9160961570472</v>
      </c>
      <c r="H43">
        <v>99.10544091668143</v>
      </c>
      <c r="I43">
        <v>100.29478567631568</v>
      </c>
      <c r="J43">
        <v>101.2194139725189</v>
      </c>
    </row>
    <row r="44" spans="1:10" ht="12.75">
      <c r="A44" t="s">
        <v>23</v>
      </c>
      <c r="B44">
        <v>100</v>
      </c>
      <c r="C44">
        <v>98.7904321343905</v>
      </c>
      <c r="D44">
        <v>98.43092686478374</v>
      </c>
      <c r="E44">
        <v>94.98823550303213</v>
      </c>
      <c r="F44">
        <v>94.09084855318883</v>
      </c>
      <c r="G44">
        <v>93.7328674888496</v>
      </c>
      <c r="H44">
        <v>94.81947786350814</v>
      </c>
      <c r="I44">
        <v>92.17319115309827</v>
      </c>
      <c r="J44">
        <v>91.3227290081419</v>
      </c>
    </row>
    <row r="45" spans="1:12" ht="12.75">
      <c r="A45" t="s">
        <v>61</v>
      </c>
      <c r="B45">
        <v>100</v>
      </c>
      <c r="C45">
        <v>95.860183285333</v>
      </c>
      <c r="D45">
        <v>98.7826987826988</v>
      </c>
      <c r="E45">
        <v>86.18559307182062</v>
      </c>
      <c r="F45">
        <v>83.22849250992964</v>
      </c>
      <c r="G45">
        <v>79.70267700806623</v>
      </c>
      <c r="H45">
        <v>80.7063417841861</v>
      </c>
      <c r="I45">
        <v>77.15462625642266</v>
      </c>
      <c r="J45">
        <v>77.65401597736927</v>
      </c>
      <c r="L45">
        <f>(B45-J45)/B45</f>
        <v>0.2234598402263073</v>
      </c>
    </row>
    <row r="47" ht="12.75">
      <c r="A47" t="s">
        <v>37</v>
      </c>
    </row>
    <row r="48" spans="2:10" ht="12.75">
      <c r="B48">
        <v>1990</v>
      </c>
      <c r="C48">
        <v>1991</v>
      </c>
      <c r="D48">
        <v>1992</v>
      </c>
      <c r="E48">
        <v>1993</v>
      </c>
      <c r="F48">
        <v>1994</v>
      </c>
      <c r="G48">
        <v>1995</v>
      </c>
      <c r="H48">
        <v>1996</v>
      </c>
      <c r="I48">
        <v>1997</v>
      </c>
      <c r="J48">
        <v>1998</v>
      </c>
    </row>
    <row r="49" spans="1:10" ht="12.75">
      <c r="A49" t="s">
        <v>22</v>
      </c>
      <c r="B49">
        <v>100</v>
      </c>
      <c r="C49">
        <v>105.26388840695374</v>
      </c>
      <c r="D49">
        <v>104.0320621811999</v>
      </c>
      <c r="E49">
        <v>100.510080155453</v>
      </c>
      <c r="F49">
        <v>100.20264408896908</v>
      </c>
      <c r="G49">
        <v>100.22600830470637</v>
      </c>
      <c r="H49">
        <v>100.11080652810068</v>
      </c>
      <c r="I49">
        <v>99.99560475149497</v>
      </c>
      <c r="J49">
        <v>99.78139421909157</v>
      </c>
    </row>
    <row r="50" spans="1:10" ht="12.75">
      <c r="A50" t="s">
        <v>23</v>
      </c>
      <c r="B50">
        <v>100</v>
      </c>
      <c r="C50">
        <v>92.67857641267832</v>
      </c>
      <c r="D50">
        <v>87.91174647544648</v>
      </c>
      <c r="E50">
        <v>82.63909551512381</v>
      </c>
      <c r="F50">
        <v>80.56235922719185</v>
      </c>
      <c r="G50">
        <v>76.61383061955922</v>
      </c>
      <c r="H50">
        <v>76.70235588138281</v>
      </c>
      <c r="I50">
        <v>74.25034831697556</v>
      </c>
      <c r="J50">
        <v>72.38854427290005</v>
      </c>
    </row>
    <row r="51" spans="1:12" ht="12.75">
      <c r="A51" t="s">
        <v>61</v>
      </c>
      <c r="B51">
        <v>100</v>
      </c>
      <c r="C51">
        <v>67.06282471650428</v>
      </c>
      <c r="D51">
        <v>51.19160583370131</v>
      </c>
      <c r="E51">
        <v>48.39133212450325</v>
      </c>
      <c r="F51">
        <v>45.63591979130457</v>
      </c>
      <c r="G51">
        <v>39.75078057228397</v>
      </c>
      <c r="H51">
        <v>37.570423748187544</v>
      </c>
      <c r="I51">
        <v>35.70902895868369</v>
      </c>
      <c r="J51">
        <v>31.97191192451389</v>
      </c>
      <c r="L51">
        <f>(B51-J51)/B51</f>
        <v>0.6802808807548612</v>
      </c>
    </row>
    <row r="53" ht="12.75">
      <c r="A53" t="s">
        <v>51</v>
      </c>
    </row>
    <row r="54" spans="2:10" ht="12.75">
      <c r="B54">
        <v>1990</v>
      </c>
      <c r="C54">
        <v>1991</v>
      </c>
      <c r="D54">
        <v>1992</v>
      </c>
      <c r="E54">
        <v>1993</v>
      </c>
      <c r="F54">
        <v>1994</v>
      </c>
      <c r="G54">
        <v>1995</v>
      </c>
      <c r="H54">
        <v>1996</v>
      </c>
      <c r="I54">
        <v>1997</v>
      </c>
      <c r="J54">
        <v>1998</v>
      </c>
    </row>
    <row r="55" spans="1:10" ht="12.75">
      <c r="A55" t="s">
        <v>22</v>
      </c>
      <c r="B55">
        <v>100</v>
      </c>
      <c r="C55">
        <v>97.46060423567198</v>
      </c>
      <c r="D55">
        <v>91.84457492723074</v>
      </c>
      <c r="E55">
        <v>85.3417645287564</v>
      </c>
      <c r="F55">
        <v>93.70957542908762</v>
      </c>
      <c r="G55">
        <v>101.23075378901939</v>
      </c>
      <c r="H55">
        <v>102.17961457392353</v>
      </c>
      <c r="I55">
        <v>103.12847535882766</v>
      </c>
      <c r="J55">
        <v>104.7779283348389</v>
      </c>
    </row>
    <row r="56" spans="1:10" ht="12.75">
      <c r="A56" t="s">
        <v>23</v>
      </c>
      <c r="B56">
        <v>100</v>
      </c>
      <c r="C56">
        <v>97.88344603092567</v>
      </c>
      <c r="D56">
        <v>100.09037257758276</v>
      </c>
      <c r="E56">
        <v>96.816777666762</v>
      </c>
      <c r="F56">
        <v>98.07691989547209</v>
      </c>
      <c r="G56">
        <v>94.58962703487357</v>
      </c>
      <c r="H56">
        <v>90.67022684765084</v>
      </c>
      <c r="I56">
        <v>83.51635975188339</v>
      </c>
      <c r="J56">
        <v>89.83800527874057</v>
      </c>
    </row>
    <row r="57" spans="1:12" ht="12.75">
      <c r="A57" t="s">
        <v>61</v>
      </c>
      <c r="B57">
        <v>100</v>
      </c>
      <c r="C57">
        <v>53.20288902036712</v>
      </c>
      <c r="D57">
        <v>53.19647793028031</v>
      </c>
      <c r="E57">
        <v>53.2096664584589</v>
      </c>
      <c r="F57">
        <v>44.13568431059716</v>
      </c>
      <c r="G57">
        <v>36.93960203616221</v>
      </c>
      <c r="H57">
        <v>37.329304726438785</v>
      </c>
      <c r="I57">
        <v>24.756790718206947</v>
      </c>
      <c r="J57">
        <v>26.24791868539682</v>
      </c>
      <c r="L57">
        <f>(B57-J57)/B57</f>
        <v>0.7375208131460318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Spreasdsheet for FS13b</dc:title>
  <dc:subject>Sectoral use of water</dc:subject>
  <dc:creator>cmarcuel</dc:creator>
  <cp:keywords/>
  <dc:description/>
  <cp:lastModifiedBy>build98</cp:lastModifiedBy>
  <cp:lastPrinted>2002-11-07T15:55:27Z</cp:lastPrinted>
  <dcterms:created xsi:type="dcterms:W3CDTF">2002-11-06T09:37:21Z</dcterms:created>
  <dcterms:modified xsi:type="dcterms:W3CDTF">2002-11-08T09:17:43Z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