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figur" sheetId="1" r:id="rId1"/>
    <sheet name="NetLoad" sheetId="2" r:id="rId2"/>
  </sheets>
  <definedNames/>
  <calcPr fullCalcOnLoad="1"/>
</workbook>
</file>

<file path=xl/comments2.xml><?xml version="1.0" encoding="utf-8"?>
<comments xmlns="http://schemas.openxmlformats.org/spreadsheetml/2006/main">
  <authors>
    <author>Tast dit navn her</author>
  </authors>
  <commentList>
    <comment ref="E9" authorId="0">
      <text>
        <r>
          <rPr>
            <b/>
            <sz val="8"/>
            <rFont val="Tahoma"/>
            <family val="0"/>
          </rPr>
          <t>Tast dit navn her:</t>
        </r>
        <r>
          <rPr>
            <sz val="8"/>
            <rFont val="Tahoma"/>
            <family val="0"/>
          </rPr>
          <t xml:space="preserve">
1970: WWTP
1974: industri</t>
        </r>
      </text>
    </comment>
  </commentList>
</comments>
</file>

<file path=xl/sharedStrings.xml><?xml version="1.0" encoding="utf-8"?>
<sst xmlns="http://schemas.openxmlformats.org/spreadsheetml/2006/main" count="13" uniqueCount="13">
  <si>
    <t>Net load on surface waters</t>
  </si>
  <si>
    <t>NL</t>
  </si>
  <si>
    <t>DK</t>
  </si>
  <si>
    <t>00</t>
  </si>
  <si>
    <t>01</t>
  </si>
  <si>
    <t>02</t>
  </si>
  <si>
    <t>F</t>
  </si>
  <si>
    <t>index</t>
  </si>
  <si>
    <t>PL</t>
  </si>
  <si>
    <t>EST</t>
  </si>
  <si>
    <t>03</t>
  </si>
  <si>
    <t>year</t>
  </si>
  <si>
    <t>NB: figures in italics are interpolated only for the purpose of the graph-line, and are not indicated as datapoints on the timeseries lines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</si>
</sst>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_)"/>
    <numFmt numFmtId="173" formatCode="0_)"/>
    <numFmt numFmtId="174" formatCode="0.0"/>
    <numFmt numFmtId="175" formatCode="&quot;Ls&quot;\ #,##0;\-&quot;Ls&quot;\ #,##0"/>
    <numFmt numFmtId="176" formatCode="&quot;Ls&quot;\ #,##0;[Red]\-&quot;Ls&quot;\ #,##0"/>
    <numFmt numFmtId="177" formatCode="&quot;Ls&quot;\ #,##0.00;\-&quot;Ls&quot;\ #,##0.00"/>
    <numFmt numFmtId="178" formatCode="&quot;Ls&quot;\ #,##0.00;[Red]\-&quot;Ls&quot;\ #,##0.00"/>
    <numFmt numFmtId="179" formatCode="_-&quot;Ls&quot;\ * #,##0_-;\-&quot;Ls&quot;\ * #,##0_-;_-&quot;Ls&quot;\ * &quot;-&quot;_-;_-@_-"/>
    <numFmt numFmtId="180" formatCode="_-&quot;Ls&quot;\ * #,##0.00_-;\-&quot;Ls&quot;\ * #,##0.00_-;_-&quot;Ls&quot;\ 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000"/>
    <numFmt numFmtId="189" formatCode="0.00000000"/>
    <numFmt numFmtId="190" formatCode="0.0000000"/>
    <numFmt numFmtId="191" formatCode="0.000000"/>
  </numFmts>
  <fonts count="10">
    <font>
      <sz val="10"/>
      <name val="Courier"/>
      <family val="0"/>
    </font>
    <font>
      <sz val="10"/>
      <name val="Arial"/>
      <family val="0"/>
    </font>
    <font>
      <i/>
      <sz val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Denmark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NetLoad!$B$7:$B$39</c:f>
              <c:strCache>
                <c:ptCount val="33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</c:strCache>
            </c:strRef>
          </c:cat>
          <c:val>
            <c:numRef>
              <c:f>NetLoad!$D$7:$D$39</c:f>
              <c:numCache>
                <c:ptCount val="33"/>
                <c:pt idx="2">
                  <c:v>100</c:v>
                </c:pt>
                <c:pt idx="3">
                  <c:v>102.29285902437188</c:v>
                </c:pt>
                <c:pt idx="4">
                  <c:v>104.58571804874377</c:v>
                </c:pt>
                <c:pt idx="5">
                  <c:v>106.87857707311565</c:v>
                </c:pt>
                <c:pt idx="6">
                  <c:v>109.17143609748754</c:v>
                </c:pt>
                <c:pt idx="7">
                  <c:v>111.46429512185942</c:v>
                </c:pt>
                <c:pt idx="8">
                  <c:v>105.61306576421904</c:v>
                </c:pt>
                <c:pt idx="9">
                  <c:v>99.76183640657867</c:v>
                </c:pt>
                <c:pt idx="10">
                  <c:v>93.91060704893829</c:v>
                </c:pt>
                <c:pt idx="11">
                  <c:v>88.05937769129793</c:v>
                </c:pt>
                <c:pt idx="12">
                  <c:v>82.20814833365755</c:v>
                </c:pt>
                <c:pt idx="13">
                  <c:v>76.35691897601717</c:v>
                </c:pt>
                <c:pt idx="14">
                  <c:v>70.94561192841749</c:v>
                </c:pt>
                <c:pt idx="15">
                  <c:v>65.53430488081783</c:v>
                </c:pt>
                <c:pt idx="16">
                  <c:v>60.12299783321815</c:v>
                </c:pt>
                <c:pt idx="17">
                  <c:v>57.59965736862064</c:v>
                </c:pt>
                <c:pt idx="18">
                  <c:v>55.07631690402314</c:v>
                </c:pt>
                <c:pt idx="19">
                  <c:v>52.55297643942563</c:v>
                </c:pt>
                <c:pt idx="20">
                  <c:v>45.54767879548306</c:v>
                </c:pt>
                <c:pt idx="21">
                  <c:v>37.245573679074305</c:v>
                </c:pt>
                <c:pt idx="22">
                  <c:v>31.034818939077095</c:v>
                </c:pt>
                <c:pt idx="23">
                  <c:v>24.824064199079885</c:v>
                </c:pt>
                <c:pt idx="24">
                  <c:v>22.332920326223338</c:v>
                </c:pt>
                <c:pt idx="25">
                  <c:v>14.072239067800549</c:v>
                </c:pt>
                <c:pt idx="26">
                  <c:v>9.631182327245691</c:v>
                </c:pt>
                <c:pt idx="27">
                  <c:v>9.834978391189182</c:v>
                </c:pt>
                <c:pt idx="28">
                  <c:v>9.624208838700683</c:v>
                </c:pt>
                <c:pt idx="29">
                  <c:v>8.535220618987871</c:v>
                </c:pt>
                <c:pt idx="30">
                  <c:v>6.366015497932061</c:v>
                </c:pt>
              </c:numCache>
            </c:numRef>
          </c:val>
          <c:smooth val="0"/>
        </c:ser>
        <c:ser>
          <c:idx val="2"/>
          <c:order val="1"/>
          <c:tx>
            <c:v>France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val>
            <c:numRef>
              <c:f>NetLoad!$E$7:$E$39</c:f>
              <c:numCache>
                <c:ptCount val="33"/>
                <c:pt idx="2">
                  <c:v>100</c:v>
                </c:pt>
                <c:pt idx="3">
                  <c:v>97.3205619412516</c:v>
                </c:pt>
                <c:pt idx="4">
                  <c:v>94.6411238825032</c:v>
                </c:pt>
                <c:pt idx="5">
                  <c:v>91.96168582375478</c:v>
                </c:pt>
                <c:pt idx="6">
                  <c:v>89.28224776500637</c:v>
                </c:pt>
                <c:pt idx="7">
                  <c:v>86.60280970625797</c:v>
                </c:pt>
                <c:pt idx="8">
                  <c:v>83.92337164750957</c:v>
                </c:pt>
                <c:pt idx="9">
                  <c:v>86.7816091954023</c:v>
                </c:pt>
                <c:pt idx="10">
                  <c:v>87.04980842911878</c:v>
                </c:pt>
                <c:pt idx="11">
                  <c:v>83.18773946360153</c:v>
                </c:pt>
                <c:pt idx="12">
                  <c:v>82.85823754789273</c:v>
                </c:pt>
                <c:pt idx="13">
                  <c:v>82.23754789272031</c:v>
                </c:pt>
                <c:pt idx="14">
                  <c:v>81.21839080459769</c:v>
                </c:pt>
                <c:pt idx="15">
                  <c:v>80.56704980842912</c:v>
                </c:pt>
                <c:pt idx="16">
                  <c:v>80.41379310344827</c:v>
                </c:pt>
                <c:pt idx="17">
                  <c:v>80.67432950191571</c:v>
                </c:pt>
                <c:pt idx="18">
                  <c:v>70.40613026819923</c:v>
                </c:pt>
                <c:pt idx="19">
                  <c:v>68.49261083743842</c:v>
                </c:pt>
                <c:pt idx="20">
                  <c:v>66.57909140667762</c:v>
                </c:pt>
                <c:pt idx="21">
                  <c:v>64.6655719759168</c:v>
                </c:pt>
                <c:pt idx="22">
                  <c:v>62.75205254515599</c:v>
                </c:pt>
                <c:pt idx="23">
                  <c:v>60.83853311439518</c:v>
                </c:pt>
                <c:pt idx="24">
                  <c:v>58.92501368363437</c:v>
                </c:pt>
                <c:pt idx="25">
                  <c:v>57.01149425287356</c:v>
                </c:pt>
                <c:pt idx="26">
                  <c:v>53.13813268804194</c:v>
                </c:pt>
              </c:numCache>
            </c:numRef>
          </c:val>
          <c:smooth val="0"/>
        </c:ser>
        <c:ser>
          <c:idx val="0"/>
          <c:order val="2"/>
          <c:tx>
            <c:v>Netherlands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NetLoad!$C$7:$C$39</c:f>
              <c:numCache>
                <c:ptCount val="33"/>
                <c:pt idx="0">
                  <c:v>100</c:v>
                </c:pt>
                <c:pt idx="1">
                  <c:v>108.59800783246362</c:v>
                </c:pt>
                <c:pt idx="2">
                  <c:v>103.40730986809257</c:v>
                </c:pt>
                <c:pt idx="3">
                  <c:v>90.3479794561031</c:v>
                </c:pt>
                <c:pt idx="4">
                  <c:v>88.21657661705558</c:v>
                </c:pt>
                <c:pt idx="5">
                  <c:v>55.69228321783811</c:v>
                </c:pt>
                <c:pt idx="6">
                  <c:v>46.33597963724131</c:v>
                </c:pt>
                <c:pt idx="7">
                  <c:v>41.657827846942894</c:v>
                </c:pt>
                <c:pt idx="8">
                  <c:v>39.65290565110074</c:v>
                </c:pt>
                <c:pt idx="9">
                  <c:v>38.093521721001274</c:v>
                </c:pt>
                <c:pt idx="10">
                  <c:v>35.197522993673694</c:v>
                </c:pt>
                <c:pt idx="11">
                  <c:v>34.97475386080233</c:v>
                </c:pt>
                <c:pt idx="12">
                  <c:v>28.95998727327582</c:v>
                </c:pt>
                <c:pt idx="13">
                  <c:v>24.28183548297742</c:v>
                </c:pt>
                <c:pt idx="14">
                  <c:v>23.390758951492003</c:v>
                </c:pt>
                <c:pt idx="15">
                  <c:v>22.054144154263895</c:v>
                </c:pt>
                <c:pt idx="16">
                  <c:v>20.271991091293067</c:v>
                </c:pt>
                <c:pt idx="17">
                  <c:v>21.163067622778485</c:v>
                </c:pt>
                <c:pt idx="18">
                  <c:v>22.276913287135244</c:v>
                </c:pt>
                <c:pt idx="19">
                  <c:v>20.04922195842172</c:v>
                </c:pt>
                <c:pt idx="20">
                  <c:v>19.38091455980766</c:v>
                </c:pt>
                <c:pt idx="21">
                  <c:v>16.262146699608728</c:v>
                </c:pt>
                <c:pt idx="22">
                  <c:v>14.235747274546137</c:v>
                </c:pt>
                <c:pt idx="23">
                  <c:v>14.257224503766558</c:v>
                </c:pt>
                <c:pt idx="24">
                  <c:v>13.522751347777277</c:v>
                </c:pt>
                <c:pt idx="25">
                  <c:v>10.470149244953566</c:v>
                </c:pt>
                <c:pt idx="26">
                  <c:v>10.247380112082212</c:v>
                </c:pt>
                <c:pt idx="27">
                  <c:v>9.873105802775466</c:v>
                </c:pt>
                <c:pt idx="28">
                  <c:v>11.461859792681357</c:v>
                </c:pt>
                <c:pt idx="29">
                  <c:v>10.89961710061351</c:v>
                </c:pt>
                <c:pt idx="30">
                  <c:v>10.089225110784989</c:v>
                </c:pt>
                <c:pt idx="31">
                  <c:v>10.456406273572446</c:v>
                </c:pt>
                <c:pt idx="32">
                  <c:v>10.015079563575568</c:v>
                </c:pt>
              </c:numCache>
            </c:numRef>
          </c:val>
          <c:smooth val="0"/>
        </c:ser>
        <c:ser>
          <c:idx val="3"/>
          <c:order val="3"/>
          <c:tx>
            <c:v>Poland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20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1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val>
            <c:numRef>
              <c:f>NetLoad!$F$7:$F$39</c:f>
              <c:numCache>
                <c:ptCount val="33"/>
                <c:pt idx="19">
                  <c:v>100</c:v>
                </c:pt>
                <c:pt idx="20">
                  <c:v>95.83333333333334</c:v>
                </c:pt>
                <c:pt idx="21">
                  <c:v>91.66666666666667</c:v>
                </c:pt>
                <c:pt idx="22">
                  <c:v>87.5</c:v>
                </c:pt>
                <c:pt idx="23">
                  <c:v>83.33333333333333</c:v>
                </c:pt>
                <c:pt idx="24">
                  <c:v>79.16666666666667</c:v>
                </c:pt>
                <c:pt idx="25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v>Estonia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NetLoad!$G$7:$G$40</c:f>
              <c:numCache>
                <c:ptCount val="34"/>
                <c:pt idx="22">
                  <c:v>100</c:v>
                </c:pt>
                <c:pt idx="23">
                  <c:v>62.20968812209688</c:v>
                </c:pt>
                <c:pt idx="24">
                  <c:v>31.580402565804025</c:v>
                </c:pt>
                <c:pt idx="25">
                  <c:v>24.7788099977881</c:v>
                </c:pt>
                <c:pt idx="26">
                  <c:v>23.081176730811766</c:v>
                </c:pt>
                <c:pt idx="27">
                  <c:v>21.22318071223181</c:v>
                </c:pt>
                <c:pt idx="28">
                  <c:v>17.263879672638797</c:v>
                </c:pt>
                <c:pt idx="29">
                  <c:v>12.762663127626631</c:v>
                </c:pt>
                <c:pt idx="30">
                  <c:v>11.341517363415173</c:v>
                </c:pt>
                <c:pt idx="31">
                  <c:v>9.256801592568015</c:v>
                </c:pt>
                <c:pt idx="32">
                  <c:v>8.184030081840302</c:v>
                </c:pt>
                <c:pt idx="33">
                  <c:v>9.162795841627958</c:v>
                </c:pt>
              </c:numCache>
            </c:numRef>
          </c:val>
          <c:smooth val="0"/>
        </c:ser>
        <c:marker val="1"/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index (policy start year=100)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39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workbookViewId="0" topLeftCell="A1">
      <selection activeCell="A50" sqref="A50"/>
    </sheetView>
  </sheetViews>
  <sheetFormatPr defaultColWidth="9.00390625" defaultRowHeight="12.75"/>
  <cols>
    <col min="4" max="5" width="9.375" style="0" bestFit="1" customWidth="1"/>
    <col min="7" max="7" width="11.875" style="0" bestFit="1" customWidth="1"/>
  </cols>
  <sheetData>
    <row r="3" ht="12.75">
      <c r="C3" t="s">
        <v>0</v>
      </c>
    </row>
    <row r="4" ht="12.75">
      <c r="C4" t="s">
        <v>7</v>
      </c>
    </row>
    <row r="5" spans="2:7" ht="12.75">
      <c r="B5" t="s">
        <v>11</v>
      </c>
      <c r="C5" t="s">
        <v>1</v>
      </c>
      <c r="D5" t="s">
        <v>2</v>
      </c>
      <c r="E5" t="s">
        <v>6</v>
      </c>
      <c r="F5" t="s">
        <v>8</v>
      </c>
      <c r="G5" t="s">
        <v>9</v>
      </c>
    </row>
    <row r="7" spans="2:3" ht="12.75">
      <c r="B7" s="1">
        <v>70</v>
      </c>
      <c r="C7" s="2">
        <v>100</v>
      </c>
    </row>
    <row r="8" spans="2:3" ht="12.75">
      <c r="B8" s="1">
        <v>71</v>
      </c>
      <c r="C8" s="2">
        <v>108.59800783246362</v>
      </c>
    </row>
    <row r="9" spans="2:5" ht="12.75">
      <c r="B9" s="1">
        <v>72</v>
      </c>
      <c r="C9" s="2">
        <v>103.40730986809257</v>
      </c>
      <c r="D9" s="4">
        <v>100</v>
      </c>
      <c r="E9" s="4">
        <v>100</v>
      </c>
    </row>
    <row r="10" spans="2:5" ht="12.75">
      <c r="B10" s="1">
        <v>73</v>
      </c>
      <c r="C10" s="2">
        <v>90.3479794561031</v>
      </c>
      <c r="D10" s="5">
        <f>+D$9+((D$14-D$9)/5*1)</f>
        <v>102.29285902437188</v>
      </c>
      <c r="E10" s="5">
        <f>+E$15+((E$9-E$15)/6*5)</f>
        <v>97.3205619412516</v>
      </c>
    </row>
    <row r="11" spans="2:5" ht="12.75">
      <c r="B11" s="1">
        <v>74</v>
      </c>
      <c r="C11" s="2">
        <v>88.21657661705558</v>
      </c>
      <c r="D11" s="5">
        <f>+D$9+((D$14-D$9)/5*2)</f>
        <v>104.58571804874377</v>
      </c>
      <c r="E11" s="5">
        <f>+E$15+((E$9-E$15)/6*4)</f>
        <v>94.6411238825032</v>
      </c>
    </row>
    <row r="12" spans="2:5" ht="12.75">
      <c r="B12" s="1">
        <v>75</v>
      </c>
      <c r="C12" s="2">
        <v>55.69228321783811</v>
      </c>
      <c r="D12" s="5">
        <f>+D$9+((D$14-D$9)/5*3)</f>
        <v>106.87857707311565</v>
      </c>
      <c r="E12" s="5">
        <f>+E$15+((E$9-E$15)/6*3)</f>
        <v>91.96168582375478</v>
      </c>
    </row>
    <row r="13" spans="2:5" ht="12.75">
      <c r="B13" s="1">
        <v>76</v>
      </c>
      <c r="C13" s="2">
        <v>46.33597963724131</v>
      </c>
      <c r="D13" s="5">
        <f>+D$9+((D$14-D$9)/5*4)</f>
        <v>109.17143609748754</v>
      </c>
      <c r="E13" s="5">
        <f>+E$15+((E$9-E$15)/6*2)</f>
        <v>89.28224776500637</v>
      </c>
    </row>
    <row r="14" spans="2:5" ht="12">
      <c r="B14" s="1">
        <v>77</v>
      </c>
      <c r="C14" s="2">
        <v>41.657827846942894</v>
      </c>
      <c r="D14" s="4">
        <v>111.46429512185942</v>
      </c>
      <c r="E14" s="5">
        <f>+E$15+((E$9-E$15)/6*1)</f>
        <v>86.60280970625797</v>
      </c>
    </row>
    <row r="15" spans="2:5" ht="12">
      <c r="B15" s="1">
        <v>78</v>
      </c>
      <c r="C15" s="2">
        <v>39.65290565110074</v>
      </c>
      <c r="D15" s="5">
        <f>+D$14+((D$20-D$14)/6*1)</f>
        <v>105.61306576421904</v>
      </c>
      <c r="E15" s="4">
        <v>83.92337164750957</v>
      </c>
    </row>
    <row r="16" spans="2:5" ht="12">
      <c r="B16" s="1">
        <v>79</v>
      </c>
      <c r="C16" s="2">
        <v>38.093521721001274</v>
      </c>
      <c r="D16" s="5">
        <f>+D$14+((D$20-D$14)/6*2)</f>
        <v>99.76183640657867</v>
      </c>
      <c r="E16" s="4">
        <v>86.7816091954023</v>
      </c>
    </row>
    <row r="17" spans="2:5" ht="12">
      <c r="B17" s="1">
        <v>80</v>
      </c>
      <c r="C17" s="2">
        <v>35.197522993673694</v>
      </c>
      <c r="D17" s="5">
        <f>+D$14+((D$20-D$14)/6*3)</f>
        <v>93.91060704893829</v>
      </c>
      <c r="E17" s="4">
        <v>87.04980842911878</v>
      </c>
    </row>
    <row r="18" spans="2:5" ht="12">
      <c r="B18" s="1">
        <v>81</v>
      </c>
      <c r="C18" s="2">
        <v>34.97475386080233</v>
      </c>
      <c r="D18" s="5">
        <f>+D$14+((D$20-D$14)/6*4)</f>
        <v>88.05937769129793</v>
      </c>
      <c r="E18" s="4">
        <v>83.18773946360153</v>
      </c>
    </row>
    <row r="19" spans="2:5" ht="12">
      <c r="B19" s="1">
        <v>82</v>
      </c>
      <c r="C19" s="2">
        <v>28.95998727327582</v>
      </c>
      <c r="D19" s="5">
        <f>+D$14+((D$20-D$14)/6*5)</f>
        <v>82.20814833365755</v>
      </c>
      <c r="E19" s="4">
        <v>82.85823754789273</v>
      </c>
    </row>
    <row r="20" spans="2:5" ht="12">
      <c r="B20" s="1">
        <v>83</v>
      </c>
      <c r="C20" s="2">
        <v>24.28183548297742</v>
      </c>
      <c r="D20" s="4">
        <v>76.35691897601717</v>
      </c>
      <c r="E20" s="4">
        <v>82.23754789272031</v>
      </c>
    </row>
    <row r="21" spans="2:5" ht="12">
      <c r="B21" s="1">
        <v>84</v>
      </c>
      <c r="C21" s="2">
        <v>23.390758951492003</v>
      </c>
      <c r="D21" s="5">
        <f>+D$20+((D$23-D$20)/3*1)</f>
        <v>70.94561192841749</v>
      </c>
      <c r="E21" s="4">
        <v>81.21839080459769</v>
      </c>
    </row>
    <row r="22" spans="2:5" ht="12">
      <c r="B22" s="1">
        <v>85</v>
      </c>
      <c r="C22" s="2">
        <v>22.054144154263895</v>
      </c>
      <c r="D22" s="5">
        <f>+D$20+((D$23-D$20)/3*2)</f>
        <v>65.53430488081783</v>
      </c>
      <c r="E22" s="4">
        <v>80.56704980842912</v>
      </c>
    </row>
    <row r="23" spans="2:5" ht="12">
      <c r="B23" s="1">
        <v>86</v>
      </c>
      <c r="C23" s="2">
        <v>20.271991091293067</v>
      </c>
      <c r="D23" s="4">
        <v>60.12299783321815</v>
      </c>
      <c r="E23" s="4">
        <v>80.41379310344827</v>
      </c>
    </row>
    <row r="24" spans="2:5" ht="12">
      <c r="B24">
        <v>87</v>
      </c>
      <c r="C24" s="2">
        <v>21.163067622778485</v>
      </c>
      <c r="D24" s="5">
        <f>+D$23+((D$26-D$23)/3*1)</f>
        <v>57.59965736862064</v>
      </c>
      <c r="E24" s="4">
        <v>80.67432950191571</v>
      </c>
    </row>
    <row r="25" spans="2:5" ht="12">
      <c r="B25">
        <v>88</v>
      </c>
      <c r="C25" s="2">
        <v>22.276913287135244</v>
      </c>
      <c r="D25" s="5">
        <f>+D$23+((D$26-D$23)/3*2)</f>
        <v>55.07631690402314</v>
      </c>
      <c r="E25" s="4">
        <v>70.40613026819923</v>
      </c>
    </row>
    <row r="26" spans="2:6" ht="12">
      <c r="B26">
        <v>89</v>
      </c>
      <c r="C26" s="2">
        <v>20.04922195842172</v>
      </c>
      <c r="D26" s="4">
        <v>52.55297643942563</v>
      </c>
      <c r="E26" s="5">
        <f>+E$32+((E$25-E$32)/7*6)</f>
        <v>68.49261083743842</v>
      </c>
      <c r="F26">
        <v>100</v>
      </c>
    </row>
    <row r="27" spans="2:7" ht="12">
      <c r="B27">
        <v>90</v>
      </c>
      <c r="C27" s="2">
        <v>19.38091455980766</v>
      </c>
      <c r="D27" s="4">
        <v>45.54767879548306</v>
      </c>
      <c r="E27" s="5">
        <f>+E$32+((E$25-E$32)/7*5)</f>
        <v>66.57909140667762</v>
      </c>
      <c r="F27" s="5">
        <f>+F$32+((F$26-F$32)/6*5)</f>
        <v>95.83333333333334</v>
      </c>
      <c r="G27" s="5"/>
    </row>
    <row r="28" spans="2:7" ht="12">
      <c r="B28">
        <v>91</v>
      </c>
      <c r="C28" s="2">
        <v>16.262146699608728</v>
      </c>
      <c r="D28" s="4">
        <v>37.245573679074305</v>
      </c>
      <c r="E28" s="5">
        <f>+E$32+((E$25-E$32)/7*4)</f>
        <v>64.6655719759168</v>
      </c>
      <c r="F28" s="5">
        <f>+F$32+((F$26-F$32)/6*4)</f>
        <v>91.66666666666667</v>
      </c>
      <c r="G28" s="5"/>
    </row>
    <row r="29" spans="2:9" ht="12">
      <c r="B29">
        <v>92</v>
      </c>
      <c r="C29" s="2">
        <v>14.235747274546137</v>
      </c>
      <c r="D29" s="5">
        <f>+D28-((D28-D30)/2)</f>
        <v>31.034818939077095</v>
      </c>
      <c r="E29" s="5">
        <f>+E$32+((E$25-E$32)/7*3)</f>
        <v>62.75205254515599</v>
      </c>
      <c r="F29" s="5">
        <f>+F$32+((F$26-F$32)/6*3)</f>
        <v>87.5</v>
      </c>
      <c r="G29" s="6">
        <v>100</v>
      </c>
      <c r="I29" s="6"/>
    </row>
    <row r="30" spans="2:9" ht="12">
      <c r="B30">
        <v>93</v>
      </c>
      <c r="C30" s="2">
        <v>14.257224503766558</v>
      </c>
      <c r="D30" s="4">
        <v>24.824064199079885</v>
      </c>
      <c r="E30" s="5">
        <f>+E$32+((E$25-E$32)/7*2)</f>
        <v>60.83853311439518</v>
      </c>
      <c r="F30" s="5">
        <f>+F$32+((F$26-F$32)/6*2)</f>
        <v>83.33333333333333</v>
      </c>
      <c r="G30" s="6">
        <v>62.20968812209688</v>
      </c>
      <c r="I30" s="6"/>
    </row>
    <row r="31" spans="2:9" ht="12">
      <c r="B31">
        <v>94</v>
      </c>
      <c r="C31" s="2">
        <v>13.522751347777277</v>
      </c>
      <c r="D31" s="4">
        <v>22.332920326223338</v>
      </c>
      <c r="E31" s="5">
        <f>+E$32+((E$25-E$32)/7*1)</f>
        <v>58.92501368363437</v>
      </c>
      <c r="F31" s="5">
        <f>+F$32+((F$26-F$32)/6*1)</f>
        <v>79.16666666666667</v>
      </c>
      <c r="G31" s="6">
        <v>31.580402565804025</v>
      </c>
      <c r="I31" s="6"/>
    </row>
    <row r="32" spans="2:9" ht="12">
      <c r="B32">
        <v>95</v>
      </c>
      <c r="C32" s="2">
        <v>10.470149244953566</v>
      </c>
      <c r="D32" s="4">
        <v>14.072239067800549</v>
      </c>
      <c r="E32" s="4">
        <v>57.01149425287356</v>
      </c>
      <c r="F32">
        <v>75</v>
      </c>
      <c r="G32" s="6">
        <v>24.7788099977881</v>
      </c>
      <c r="I32" s="6"/>
    </row>
    <row r="33" spans="2:9" ht="12">
      <c r="B33">
        <v>96</v>
      </c>
      <c r="C33" s="2">
        <v>10.247380112082212</v>
      </c>
      <c r="D33" s="4">
        <v>9.631182327245691</v>
      </c>
      <c r="E33" s="4">
        <v>53.13813268804194</v>
      </c>
      <c r="G33" s="6">
        <v>23.081176730811766</v>
      </c>
      <c r="I33" s="6"/>
    </row>
    <row r="34" spans="2:9" ht="12">
      <c r="B34">
        <v>97</v>
      </c>
      <c r="C34" s="2">
        <v>9.873105802775466</v>
      </c>
      <c r="D34" s="4">
        <v>9.834978391189182</v>
      </c>
      <c r="G34" s="6">
        <v>21.22318071223181</v>
      </c>
      <c r="I34" s="6"/>
    </row>
    <row r="35" spans="2:9" ht="12">
      <c r="B35">
        <v>98</v>
      </c>
      <c r="C35" s="2">
        <v>11.461859792681357</v>
      </c>
      <c r="D35" s="4">
        <v>9.624208838700683</v>
      </c>
      <c r="G35" s="6">
        <v>17.263879672638797</v>
      </c>
      <c r="I35" s="6"/>
    </row>
    <row r="36" spans="2:9" ht="12">
      <c r="B36">
        <v>99</v>
      </c>
      <c r="C36" s="2">
        <v>10.89961710061351</v>
      </c>
      <c r="D36" s="4">
        <v>8.535220618987871</v>
      </c>
      <c r="G36" s="6">
        <v>12.762663127626631</v>
      </c>
      <c r="I36" s="6"/>
    </row>
    <row r="37" spans="2:9" ht="12">
      <c r="B37" s="3" t="s">
        <v>3</v>
      </c>
      <c r="C37" s="2">
        <v>10.089225110784989</v>
      </c>
      <c r="D37" s="4">
        <v>6.366015497932061</v>
      </c>
      <c r="G37" s="6">
        <v>11.341517363415173</v>
      </c>
      <c r="I37" s="6"/>
    </row>
    <row r="38" spans="2:9" ht="12">
      <c r="B38" s="3" t="s">
        <v>4</v>
      </c>
      <c r="C38" s="2">
        <v>10.456406273572446</v>
      </c>
      <c r="G38" s="6">
        <v>9.256801592568015</v>
      </c>
      <c r="I38" s="6"/>
    </row>
    <row r="39" spans="2:9" ht="12">
      <c r="B39" s="3" t="s">
        <v>5</v>
      </c>
      <c r="C39" s="2">
        <v>10.015079563575568</v>
      </c>
      <c r="G39" s="6">
        <v>8.184030081840302</v>
      </c>
      <c r="I39" s="6"/>
    </row>
    <row r="40" spans="2:9" ht="12">
      <c r="B40" s="3" t="s">
        <v>10</v>
      </c>
      <c r="G40" s="6">
        <v>9.162795841627958</v>
      </c>
      <c r="I40" s="6"/>
    </row>
    <row r="49" ht="12">
      <c r="A49" t="s">
        <v>12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Helpdesk</cp:lastModifiedBy>
  <dcterms:created xsi:type="dcterms:W3CDTF">2004-08-12T14:44:32Z</dcterms:created>
  <dcterms:modified xsi:type="dcterms:W3CDTF">2005-08-09T12:47:57Z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301269096</vt:i4>
  </property>
  <property fmtid="{D5CDD505-2E9C-101B-9397-08002B2CF9AE}" pid="3" name="_NewReviewCycle">
    <vt:lpwstr/>
  </property>
  <property fmtid="{D5CDD505-2E9C-101B-9397-08002B2CF9AE}" pid="4" name="_EmailSubject">
    <vt:lpwstr>første hold figurer</vt:lpwstr>
  </property>
  <property fmtid="{D5CDD505-2E9C-101B-9397-08002B2CF9AE}" pid="5" name="_AuthorEmail">
    <vt:lpwstr>msa@dmu.dk</vt:lpwstr>
  </property>
  <property fmtid="{D5CDD505-2E9C-101B-9397-08002B2CF9AE}" pid="6" name="_AuthorEmailDisplayName">
    <vt:lpwstr>Andersen, Mikael Skou</vt:lpwstr>
  </property>
  <property fmtid="{D5CDD505-2E9C-101B-9397-08002B2CF9AE}" pid="7" name="_ReviewingToolsShownOnce">
    <vt:lpwstr/>
  </property>
</Properties>
</file>