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95" windowHeight="6900" activeTab="0"/>
  </bookViews>
  <sheets>
    <sheet name="growth rates per fuel" sheetId="1" r:id="rId1"/>
    <sheet name="Primary energy consumption" sheetId="2" r:id="rId2"/>
    <sheet name="IE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footnote_p" localSheetId="1">'Primary energy consumption'!$A$44</definedName>
    <definedName name="GDP" localSheetId="1">'[5]New Cronos'!$A$56:$M$87</definedName>
    <definedName name="GDP">'[1]New Cronos'!$A$56:$M$87</definedName>
    <definedName name="GDP_95_constant_prices" localSheetId="1">#REF!</definedName>
    <definedName name="GDP_95_constant_prices">#REF!</definedName>
    <definedName name="GDP_current_prices" localSheetId="1">#REF!</definedName>
    <definedName name="GDP_current_prices">#REF!</definedName>
    <definedName name="GIEC" localSheetId="1">#REF!</definedName>
    <definedName name="GIEC">#REF!</definedName>
    <definedName name="ncd" localSheetId="1">#REF!</definedName>
    <definedName name="ncd">#REF!</definedName>
    <definedName name="population" localSheetId="1">'[6]New Cronos Data'!$A$244:$N$275</definedName>
    <definedName name="population">'[2]New Cronos Data'!$A$244:$N$275</definedName>
    <definedName name="_xlnm.Print_Area" localSheetId="1">'Primary energy consumption'!$A$452:$T$499</definedName>
    <definedName name="Summer" localSheetId="1">#REF!</definedName>
    <definedName name="Summer">#REF!</definedName>
    <definedName name="Summer1" localSheetId="1">#REF!</definedName>
    <definedName name="Summer1">#REF!</definedName>
    <definedName name="TECbyCountry" localSheetId="1">'[8]New Cronos data'!$A$7:$M$32</definedName>
    <definedName name="TECbyCountry">'[4]New Cronos data'!$A$7:$M$32</definedName>
    <definedName name="TECbyFuel" localSheetId="1">'[8]Data for graphs'!$A$2:$L$9</definedName>
    <definedName name="TECbyFuel">'[4]Data for graphs'!$A$2:$L$9</definedName>
    <definedName name="TSeg" localSheetId="1">#REF!</definedName>
    <definedName name="TSeg">#REF!</definedName>
    <definedName name="TSEG1" localSheetId="1">#REF!</definedName>
    <definedName name="TSEG1">#REF!</definedName>
    <definedName name="TSEG2" localSheetId="1">#REF!</definedName>
    <definedName name="TSEG2">#REF!</definedName>
    <definedName name="TSEG3" localSheetId="1">#REF!</definedName>
    <definedName name="TSEG3">#REF!</definedName>
    <definedName name="TSEG4" localSheetId="1">#REF!</definedName>
    <definedName name="TSEG4">#REF!</definedName>
    <definedName name="TSEG5" localSheetId="1">#REF!</definedName>
    <definedName name="TSEG5">#REF!</definedName>
    <definedName name="Winter" localSheetId="1">#REF!</definedName>
    <definedName name="Winter">#REF!</definedName>
  </definedNames>
  <calcPr fullCalcOnLoad="1"/>
</workbook>
</file>

<file path=xl/comments3.xml><?xml version="1.0" encoding="utf-8"?>
<comments xmlns="http://schemas.openxmlformats.org/spreadsheetml/2006/main">
  <authors>
    <author>lw</author>
  </authors>
  <commentList>
    <comment ref="Y22" authorId="0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Extracted om 19-08-2008</t>
        </r>
      </text>
    </comment>
  </commentList>
</comments>
</file>

<file path=xl/sharedStrings.xml><?xml version="1.0" encoding="utf-8"?>
<sst xmlns="http://schemas.openxmlformats.org/spreadsheetml/2006/main" count="1008" uniqueCount="187">
  <si>
    <t>Supply, transformation, consumption - all products - annual data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</si>
  <si>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</si>
  <si>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</si>
  <si>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</si>
  <si>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</si>
  <si>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</si>
  <si>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</si>
  <si>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</si>
  <si>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</si>
  <si>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</si>
  <si>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</si>
  <si>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</si>
  <si>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</si>
  <si>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</si>
  <si>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</si>
  <si>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</si>
  <si>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</si>
  <si>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</si>
  <si>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</si>
  <si>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</si>
  <si>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</si>
  <si>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</si>
  <si>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</si>
  <si>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</si>
  <si>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</si>
  <si>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</si>
  <si>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</si>
  <si>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</si>
  <si>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</si>
  <si>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</si>
  <si>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</si>
  <si>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</si>
  <si>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</si>
  <si>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</si>
  <si>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</si>
  <si>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</si>
  <si>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Industrial waste</t>
  </si>
  <si>
    <t>Imports-exports of electricity</t>
  </si>
  <si>
    <t>Total</t>
  </si>
  <si>
    <t>Sum</t>
  </si>
  <si>
    <t>Residual</t>
  </si>
  <si>
    <t>Check</t>
  </si>
  <si>
    <t>One table and one chart for indicator (see below)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</si>
  <si>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</si>
  <si>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</si>
  <si>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</si>
  <si>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</si>
  <si>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</si>
  <si>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</si>
  <si>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</si>
  <si>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</si>
  <si>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</si>
  <si>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</si>
  <si>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</si>
  <si>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</si>
  <si>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</si>
  <si>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</si>
  <si>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</si>
  <si>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</si>
  <si>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</si>
  <si>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</si>
  <si>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</si>
  <si>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</si>
  <si>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</si>
  <si>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</si>
  <si>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</si>
  <si>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</si>
  <si>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</si>
  <si>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Source: EEA, Eurostat.</t>
  </si>
  <si>
    <t>Finland</t>
  </si>
  <si>
    <t>Sweden</t>
  </si>
  <si>
    <t>United Kingdom</t>
  </si>
  <si>
    <t>Turkey</t>
  </si>
  <si>
    <t>Iceland</t>
  </si>
  <si>
    <t>Norway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</si>
  <si>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</si>
  <si>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</si>
  <si>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</si>
  <si>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2000</t>
    </r>
    <r>
      <rPr>
        <b/>
        <sz val="8"/>
        <color indexed="8"/>
        <rFont val="Arial"/>
        <family val="2"/>
      </rPr>
      <t> Solid Fuels</t>
    </r>
  </si>
  <si>
    <r>
      <t>3000</t>
    </r>
    <r>
      <rPr>
        <b/>
        <sz val="8"/>
        <color indexed="8"/>
        <rFont val="Arial"/>
        <family val="2"/>
      </rPr>
      <t> Crude oil and Petroleum Products</t>
    </r>
  </si>
  <si>
    <r>
      <t>4000</t>
    </r>
    <r>
      <rPr>
        <b/>
        <sz val="8"/>
        <color indexed="8"/>
        <rFont val="Arial"/>
        <family val="2"/>
      </rPr>
      <t> Gas</t>
    </r>
  </si>
  <si>
    <r>
      <t>5100</t>
    </r>
    <r>
      <rPr>
        <b/>
        <sz val="8"/>
        <color indexed="8"/>
        <rFont val="Arial"/>
        <family val="2"/>
      </rPr>
      <t> Nuclear Energy</t>
    </r>
  </si>
  <si>
    <r>
      <t>5500</t>
    </r>
    <r>
      <rPr>
        <b/>
        <sz val="8"/>
        <color indexed="8"/>
        <rFont val="Arial"/>
        <family val="2"/>
      </rPr>
      <t> Renewable Energies</t>
    </r>
  </si>
  <si>
    <r>
      <t>7100</t>
    </r>
    <r>
      <rPr>
        <b/>
        <sz val="8"/>
        <color indexed="8"/>
        <rFont val="Arial"/>
        <family val="2"/>
      </rPr>
      <t> Industrial Wastes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</si>
  <si>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</si>
  <si>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5200</t>
    </r>
    <r>
      <rPr>
        <b/>
        <sz val="8"/>
        <color indexed="8"/>
        <rFont val="Arial"/>
        <family val="2"/>
      </rPr>
      <t> Derived Heat</t>
    </r>
  </si>
  <si>
    <t>Geothermal</t>
  </si>
  <si>
    <t>Hydro</t>
  </si>
  <si>
    <t>Total energy consumption (1000 TOE)</t>
  </si>
  <si>
    <t>COUNTRY</t>
  </si>
  <si>
    <t>PRODUCT</t>
  </si>
  <si>
    <t>FLOW (ktoe)</t>
  </si>
  <si>
    <t>Electricity</t>
  </si>
  <si>
    <t>Heat</t>
  </si>
  <si>
    <t>United States</t>
  </si>
  <si>
    <t>World</t>
  </si>
  <si>
    <t>Russia</t>
  </si>
  <si>
    <t>Imports- exports of electricity</t>
  </si>
  <si>
    <t>China</t>
  </si>
  <si>
    <t>*</t>
  </si>
  <si>
    <t>Last update: Tue May 13 20:18:51 MEST 2008</t>
  </si>
  <si>
    <t>Last update: Thu May 15 17:40:19 MEST 2008</t>
  </si>
  <si>
    <t>2006a00</t>
  </si>
  <si>
    <t>Last update: Tue May 13 20:20:37 MEST 2008</t>
  </si>
  <si>
    <t>Last update: Tue May 13 20:20:36 MEST 2008</t>
  </si>
  <si>
    <t>Last update: Tue May 13 20:21:13 MEST 2008</t>
  </si>
  <si>
    <t>Last update: Tue May 13 20:21:14 MEST 2008</t>
  </si>
  <si>
    <t>Switzerland</t>
  </si>
  <si>
    <t>Peat</t>
  </si>
  <si>
    <t>Date of extraction: Wed, 6 Aug 08 03:38:27</t>
  </si>
  <si>
    <t>Date of extraction: Wed, 6 Aug 08 04:16:28</t>
  </si>
  <si>
    <t>Date of extraction: Wed, 6 Aug 08 04:17:15</t>
  </si>
  <si>
    <t>Date of extraction: Wed, 6 Aug 08 04:18:19</t>
  </si>
  <si>
    <t>Date of extraction: Wed, 6 Aug 08 04:19:22</t>
  </si>
  <si>
    <t>Date of extraction: Wed, 6 Aug 08 04:20:18</t>
  </si>
  <si>
    <t>Date of extraction: Wed, 6 Aug 08 04:21:58</t>
  </si>
  <si>
    <t>Last update: Thu May 15 17:40:17 MEST 2008</t>
  </si>
  <si>
    <t>Primary energy consumption (thousand TOE)</t>
  </si>
  <si>
    <t>Extracted on</t>
  </si>
  <si>
    <t>2007a00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</si>
  <si>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</si>
  <si>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</si>
  <si>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</si>
  <si>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</si>
  <si>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</si>
  <si>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</si>
  <si>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</si>
  <si>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</si>
  <si>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</si>
  <si>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</si>
  <si>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</si>
  <si>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</si>
  <si>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</si>
  <si>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</si>
  <si>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</si>
  <si>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</si>
  <si>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</si>
  <si>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</si>
  <si>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</si>
  <si>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</si>
  <si>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</si>
  <si>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</si>
  <si>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</si>
  <si>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</si>
  <si>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</si>
  <si>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</si>
  <si>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</si>
  <si>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</si>
  <si>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</si>
  <si>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</si>
  <si>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</si>
  <si>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Million TOE and shares (%) in 2007</t>
  </si>
  <si>
    <t>Primary energy consumption by fuel (%) in 2007</t>
  </si>
  <si>
    <t>Primary energy consumption by fuel in the EU-27, 1990-2007</t>
  </si>
  <si>
    <t>Note: TOE refers to tonnes of oil equivalents. Data for Iceland is from 2006.</t>
  </si>
  <si>
    <t>TIME</t>
  </si>
  <si>
    <t>Coal and coal products</t>
  </si>
  <si>
    <t>Total primary energy supply</t>
  </si>
  <si>
    <t>Crude, NGL and feedstocks</t>
  </si>
  <si>
    <t>Petroleum products</t>
  </si>
  <si>
    <t>Natural gas</t>
  </si>
  <si>
    <t>Solar/wind/other</t>
  </si>
  <si>
    <t>Combustible renewables and waste</t>
  </si>
  <si>
    <t>Heat production from non-specified comb.fuels</t>
  </si>
  <si>
    <t>Africa</t>
  </si>
  <si>
    <t>Middle East</t>
  </si>
  <si>
    <t>China (including Hong Kong)</t>
  </si>
  <si>
    <t>India</t>
  </si>
  <si>
    <t>World Energy Balances</t>
  </si>
  <si>
    <t>2007</t>
  </si>
  <si>
    <t>Russian Federation</t>
  </si>
  <si>
    <t>Industrial Waste</t>
  </si>
  <si>
    <t>share of total energy consumption by fuel</t>
  </si>
  <si>
    <t>total energy consumption by fuel</t>
  </si>
  <si>
    <t>check</t>
  </si>
  <si>
    <t>data</t>
  </si>
  <si>
    <t>2006-2007</t>
  </si>
  <si>
    <t>1990-2007</t>
  </si>
  <si>
    <t>non EU</t>
  </si>
  <si>
    <t>Av.Ann.</t>
  </si>
  <si>
    <t>Commodity</t>
  </si>
  <si>
    <t>coal&amp;lignite</t>
  </si>
  <si>
    <t>oil</t>
  </si>
  <si>
    <t>gas</t>
  </si>
  <si>
    <t>nuclear</t>
  </si>
  <si>
    <t>renewables</t>
  </si>
  <si>
    <t>other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</si>
</sst>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  <numFmt numFmtId="189" formatCode="#,##0.0000"/>
    <numFmt numFmtId="190" formatCode="#,##0.00000"/>
    <numFmt numFmtId="191" formatCode="yyyy/mm/dd\ hh:mm:ss"/>
    <numFmt numFmtId="192" formatCode="_(* #,##0_);_(* \(#,##0\);_(* &quot;-&quot;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&quot;$&quot;* #,##0.00_);_(&quot;$&quot;* \(#,##0.00\);_(&quot;$&quot;* &quot;-&quot;??_);_(@_)"/>
    <numFmt numFmtId="196" formatCode="_-[$€]* #,##0.00_-;\-[$€]* #,##0.00_-;_-[$€]* &quot;-&quot;??_-;_-@_-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name val="Trebuchet MS"/>
      <family val="0"/>
    </font>
    <font>
      <i/>
      <sz val="10"/>
      <name val="Arial"/>
      <family val="2"/>
    </font>
    <font>
      <b/>
      <u val="single"/>
      <sz val="12"/>
      <color indexed="12"/>
      <name val="Arial"/>
      <family val="2"/>
    </font>
    <font>
      <sz val="9.75"/>
      <name val="Arial"/>
      <family val="0"/>
    </font>
    <font>
      <sz val="8.75"/>
      <name val="Arial"/>
      <family val="2"/>
    </font>
    <font>
      <sz val="8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rebuchet MS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8" fontId="11" fillId="5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/>
    </xf>
    <xf numFmtId="172" fontId="11" fillId="5" borderId="0" xfId="0" applyNumberFormat="1" applyFont="1" applyFill="1" applyAlignment="1">
      <alignment horizontal="center"/>
    </xf>
    <xf numFmtId="0" fontId="11" fillId="0" borderId="8" xfId="0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0" fontId="1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19" fillId="0" borderId="0" xfId="0" applyFont="1" applyAlignment="1">
      <alignment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73" fontId="11" fillId="5" borderId="0" xfId="25" applyNumberFormat="1" applyFont="1" applyFill="1" applyAlignment="1">
      <alignment/>
    </xf>
    <xf numFmtId="174" fontId="11" fillId="5" borderId="0" xfId="25" applyNumberFormat="1" applyFont="1" applyFill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0" fontId="0" fillId="7" borderId="16" xfId="0" applyNumberFormat="1" applyFont="1" applyFill="1" applyBorder="1" applyAlignment="1">
      <alignment horizontal="center" shrinkToFit="1"/>
    </xf>
    <xf numFmtId="0" fontId="18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26">
      <alignment/>
      <protection/>
    </xf>
    <xf numFmtId="0" fontId="17" fillId="0" borderId="0" xfId="27">
      <alignment/>
      <protection/>
    </xf>
    <xf numFmtId="0" fontId="0" fillId="0" borderId="0" xfId="28">
      <alignment/>
      <protection/>
    </xf>
    <xf numFmtId="0" fontId="4" fillId="0" borderId="0" xfId="28" applyFont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28" applyFont="1">
      <alignment/>
      <protection/>
    </xf>
    <xf numFmtId="0" fontId="0" fillId="0" borderId="0" xfId="26" applyFont="1">
      <alignment/>
      <protection/>
    </xf>
    <xf numFmtId="172" fontId="0" fillId="0" borderId="0" xfId="26" applyNumberFormat="1" applyFont="1" applyAlignment="1">
      <alignment horizontal="center"/>
      <protection/>
    </xf>
    <xf numFmtId="1" fontId="0" fillId="0" borderId="0" xfId="26" applyNumberFormat="1">
      <alignment/>
      <protection/>
    </xf>
    <xf numFmtId="1" fontId="0" fillId="0" borderId="0" xfId="26" applyNumberFormat="1" applyFont="1" applyAlignment="1">
      <alignment horizontal="center"/>
      <protection/>
    </xf>
    <xf numFmtId="0" fontId="17" fillId="0" borderId="0" xfId="27" applyFont="1">
      <alignment/>
      <protection/>
    </xf>
    <xf numFmtId="0" fontId="25" fillId="0" borderId="0" xfId="27" applyFont="1">
      <alignment/>
      <protection/>
    </xf>
    <xf numFmtId="0" fontId="26" fillId="0" borderId="0" xfId="26" applyFont="1">
      <alignment/>
      <protection/>
    </xf>
    <xf numFmtId="1" fontId="17" fillId="0" borderId="0" xfId="27" applyNumberForma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/>
    </xf>
    <xf numFmtId="172" fontId="11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/>
    </xf>
    <xf numFmtId="172" fontId="11" fillId="4" borderId="10" xfId="0" applyNumberFormat="1" applyFont="1" applyFill="1" applyBorder="1" applyAlignment="1">
      <alignment horizontal="center"/>
    </xf>
    <xf numFmtId="3" fontId="11" fillId="4" borderId="24" xfId="0" applyNumberFormat="1" applyFont="1" applyFill="1" applyBorder="1" applyAlignment="1">
      <alignment horizontal="center"/>
    </xf>
    <xf numFmtId="172" fontId="11" fillId="4" borderId="11" xfId="0" applyNumberFormat="1" applyFont="1" applyFill="1" applyBorder="1" applyAlignment="1">
      <alignment horizontal="center"/>
    </xf>
    <xf numFmtId="172" fontId="11" fillId="4" borderId="14" xfId="0" applyNumberFormat="1" applyFont="1" applyFill="1" applyBorder="1" applyAlignment="1">
      <alignment horizontal="center"/>
    </xf>
    <xf numFmtId="172" fontId="0" fillId="0" borderId="0" xfId="25" applyNumberFormat="1" applyFont="1" applyAlignment="1">
      <alignment/>
    </xf>
    <xf numFmtId="172" fontId="0" fillId="0" borderId="21" xfId="25" applyNumberFormat="1" applyFont="1" applyBorder="1" applyAlignment="1">
      <alignment/>
    </xf>
    <xf numFmtId="172" fontId="0" fillId="0" borderId="0" xfId="25" applyNumberFormat="1" applyFont="1" applyBorder="1" applyAlignment="1">
      <alignment/>
    </xf>
    <xf numFmtId="172" fontId="0" fillId="0" borderId="10" xfId="25" applyNumberFormat="1" applyFont="1" applyBorder="1" applyAlignment="1">
      <alignment/>
    </xf>
    <xf numFmtId="173" fontId="0" fillId="0" borderId="0" xfId="25" applyNumberFormat="1" applyAlignment="1">
      <alignment/>
    </xf>
    <xf numFmtId="0" fontId="0" fillId="0" borderId="11" xfId="27" applyFont="1" applyBorder="1">
      <alignment/>
      <protection/>
    </xf>
    <xf numFmtId="0" fontId="0" fillId="0" borderId="12" xfId="27" applyFont="1" applyBorder="1">
      <alignment/>
      <protection/>
    </xf>
    <xf numFmtId="0" fontId="0" fillId="0" borderId="14" xfId="27" applyFont="1" applyBorder="1">
      <alignment/>
      <protection/>
    </xf>
    <xf numFmtId="172" fontId="0" fillId="0" borderId="11" xfId="25" applyNumberFormat="1" applyFont="1" applyBorder="1" applyAlignment="1">
      <alignment/>
    </xf>
    <xf numFmtId="172" fontId="0" fillId="0" borderId="12" xfId="25" applyNumberFormat="1" applyFont="1" applyBorder="1" applyAlignment="1">
      <alignment/>
    </xf>
    <xf numFmtId="172" fontId="0" fillId="0" borderId="14" xfId="25" applyNumberFormat="1" applyFont="1" applyBorder="1" applyAlignment="1">
      <alignment/>
    </xf>
    <xf numFmtId="172" fontId="0" fillId="0" borderId="11" xfId="25" applyNumberFormat="1" applyFont="1" applyBorder="1" applyAlignment="1">
      <alignment horizontal="center"/>
    </xf>
    <xf numFmtId="172" fontId="0" fillId="0" borderId="12" xfId="25" applyNumberFormat="1" applyFont="1" applyBorder="1" applyAlignment="1">
      <alignment horizontal="center"/>
    </xf>
    <xf numFmtId="172" fontId="0" fillId="0" borderId="14" xfId="25" applyNumberFormat="1" applyFont="1" applyBorder="1" applyAlignment="1">
      <alignment horizontal="center"/>
    </xf>
    <xf numFmtId="172" fontId="0" fillId="0" borderId="19" xfId="25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72" fontId="0" fillId="0" borderId="8" xfId="25" applyNumberFormat="1" applyFont="1" applyBorder="1" applyAlignment="1">
      <alignment/>
    </xf>
    <xf numFmtId="172" fontId="0" fillId="0" borderId="23" xfId="25" applyNumberFormat="1" applyFont="1" applyBorder="1" applyAlignment="1">
      <alignment/>
    </xf>
    <xf numFmtId="0" fontId="0" fillId="7" borderId="25" xfId="0" applyNumberFormat="1" applyFont="1" applyFill="1" applyBorder="1" applyAlignment="1">
      <alignment horizontal="center" shrinkToFit="1"/>
    </xf>
    <xf numFmtId="9" fontId="0" fillId="0" borderId="0" xfId="25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3" fontId="27" fillId="2" borderId="28" xfId="0" applyNumberFormat="1" applyFont="1" applyFill="1" applyBorder="1" applyAlignment="1">
      <alignment horizontal="right"/>
    </xf>
    <xf numFmtId="173" fontId="0" fillId="0" borderId="29" xfId="25" applyNumberFormat="1" applyBorder="1" applyAlignment="1">
      <alignment/>
    </xf>
    <xf numFmtId="173" fontId="0" fillId="0" borderId="30" xfId="25" applyNumberFormat="1" applyBorder="1" applyAlignment="1">
      <alignment/>
    </xf>
    <xf numFmtId="173" fontId="0" fillId="2" borderId="31" xfId="25" applyNumberFormat="1" applyFill="1" applyBorder="1" applyAlignment="1">
      <alignment/>
    </xf>
    <xf numFmtId="0" fontId="0" fillId="0" borderId="0" xfId="25" applyNumberFormat="1" applyFont="1" applyFill="1" applyBorder="1" applyAlignment="1">
      <alignment/>
    </xf>
    <xf numFmtId="173" fontId="0" fillId="0" borderId="0" xfId="25" applyNumberFormat="1" applyFont="1" applyFill="1" applyBorder="1" applyAlignment="1">
      <alignment/>
    </xf>
    <xf numFmtId="0" fontId="27" fillId="0" borderId="26" xfId="0" applyNumberFormat="1" applyFont="1" applyFill="1" applyBorder="1" applyAlignment="1">
      <alignment/>
    </xf>
    <xf numFmtId="0" fontId="27" fillId="0" borderId="27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/>
    </xf>
    <xf numFmtId="173" fontId="0" fillId="0" borderId="17" xfId="25" applyNumberFormat="1" applyFont="1" applyFill="1" applyBorder="1" applyAlignment="1">
      <alignment/>
    </xf>
    <xf numFmtId="173" fontId="0" fillId="0" borderId="32" xfId="25" applyNumberFormat="1" applyFont="1" applyFill="1" applyBorder="1" applyAlignment="1">
      <alignment/>
    </xf>
    <xf numFmtId="173" fontId="0" fillId="0" borderId="29" xfId="25" applyNumberFormat="1" applyFont="1" applyFill="1" applyBorder="1" applyAlignment="1">
      <alignment/>
    </xf>
    <xf numFmtId="173" fontId="0" fillId="0" borderId="30" xfId="25" applyNumberFormat="1" applyFont="1" applyFill="1" applyBorder="1" applyAlignment="1">
      <alignment/>
    </xf>
    <xf numFmtId="173" fontId="0" fillId="0" borderId="31" xfId="25" applyNumberFormat="1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</cellXfs>
  <cellStyles count="15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Euro" xfId="21"/>
    <cellStyle name="Followed Hyperlink" xfId="22"/>
    <cellStyle name="Hyperlink" xfId="23"/>
    <cellStyle name="Normal GHG Numbers (0.00)" xfId="24"/>
    <cellStyle name="Percent" xfId="25"/>
    <cellStyle name="Standaard_Blad2" xfId="26"/>
    <cellStyle name="Standaard_EN_26_Eurostat_IEA" xfId="27"/>
    <cellStyle name="Standaard_IE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2006-2007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/>
            </c:strRef>
          </c:cat>
          <c:val>
            <c:numRef>
              <c:f>'growth rates per fuel'!$C$3:$C$8</c:f>
              <c:numCache/>
            </c:numRef>
          </c:val>
        </c:ser>
        <c:ser>
          <c:idx val="0"/>
          <c:order val="1"/>
          <c:tx>
            <c:v>1990-2007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/>
            </c:strRef>
          </c:cat>
          <c:val>
            <c:numRef>
              <c:f>'growth rates per fuel'!$B$3:$B$8</c:f>
              <c:numCache/>
            </c:numRef>
          </c:val>
        </c:ser>
        <c:gapWidth val="120"/>
        <c:axId val="1168762"/>
        <c:axId val="10518859"/>
      </c:barChart>
      <c:catAx>
        <c:axId val="11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8762"/>
        <c:crossesAt val="1"/>
        <c:crossBetween val="between"/>
        <c:dispUnits/>
        <c:majorUnit val="2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475"/>
          <c:w val="0.71025"/>
          <c:h val="0.8635"/>
        </c:manualLayout>
      </c:layout>
      <c:areaChart>
        <c:grouping val="stacked"/>
        <c:varyColors val="0"/>
        <c:ser>
          <c:idx val="1"/>
          <c:order val="0"/>
          <c:tx>
            <c:strRef>
              <c:f>'Primary energy consumption'!$A$393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consumption'!$C$393:$T$393</c:f>
              <c:numCache/>
            </c:numRef>
          </c:val>
        </c:ser>
        <c:ser>
          <c:idx val="2"/>
          <c:order val="1"/>
          <c:tx>
            <c:strRef>
              <c:f>'Primary energy consumption'!$A$394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consumption'!$C$394:$T$394</c:f>
              <c:numCache/>
            </c:numRef>
          </c:val>
        </c:ser>
        <c:ser>
          <c:idx val="0"/>
          <c:order val="2"/>
          <c:tx>
            <c:v>Coal</c:v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consumption'!$C$392:$T$392</c:f>
              <c:numCache/>
            </c:numRef>
          </c:val>
        </c:ser>
        <c:ser>
          <c:idx val="3"/>
          <c:order val="3"/>
          <c:tx>
            <c:strRef>
              <c:f>'Primary energy consumption'!$A$395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consumption'!$C$395:$T$395</c:f>
              <c:numCache/>
            </c:numRef>
          </c:val>
        </c:ser>
        <c:ser>
          <c:idx val="4"/>
          <c:order val="4"/>
          <c:tx>
            <c:strRef>
              <c:f>'Primary energy consumption'!$A$396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consumption'!$C$391:$T$391</c:f>
              <c:numCache/>
            </c:numRef>
          </c:cat>
          <c:val>
            <c:numRef>
              <c:f>'Primary energy consumption'!$C$396:$T$396</c:f>
              <c:numCache/>
            </c:numRef>
          </c:val>
        </c:ser>
        <c:axId val="27560868"/>
        <c:axId val="46721221"/>
      </c:area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102"/>
          <c:w val="0.17225"/>
          <c:h val="0.7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8</xdr:row>
      <xdr:rowOff>9525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333625" y="13049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0.0495</cdr:y>
    </cdr:from>
    <cdr:to>
      <cdr:x>0.97575</cdr:x>
      <cdr:y>0.8825</cdr:y>
    </cdr:to>
    <cdr:grpSp>
      <cdr:nvGrpSpPr>
        <cdr:cNvPr id="1" name="Group 1"/>
        <cdr:cNvGrpSpPr>
          <a:grpSpLocks/>
        </cdr:cNvGrpSpPr>
      </cdr:nvGrpSpPr>
      <cdr:grpSpPr>
        <a:xfrm>
          <a:off x="4276725" y="200025"/>
          <a:ext cx="1676400" cy="3400425"/>
          <a:chOff x="4169245" y="235139"/>
          <a:chExt cx="1664408" cy="4028875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525012" y="2756208"/>
            <a:ext cx="580046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23.9%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502543" y="3785585"/>
            <a:ext cx="592113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36.4%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502543" y="1891007"/>
            <a:ext cx="571308" cy="3031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18.3%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514610" y="1343080"/>
            <a:ext cx="583375" cy="2961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13.4%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435550" y="1343080"/>
            <a:ext cx="85301" cy="32533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413081" y="1781220"/>
            <a:ext cx="85301" cy="474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391860" y="2340226"/>
            <a:ext cx="131488" cy="787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369806" y="3135929"/>
            <a:ext cx="155622" cy="112808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169245" y="235139"/>
            <a:ext cx="1664408" cy="2185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604488" y="537305"/>
            <a:ext cx="86549" cy="236696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435550" y="1050986"/>
            <a:ext cx="92791" cy="16518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502543" y="1007676"/>
            <a:ext cx="571308" cy="2084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7.8%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453</xdr:row>
      <xdr:rowOff>0</xdr:rowOff>
    </xdr:from>
    <xdr:to>
      <xdr:col>20</xdr:col>
      <xdr:colOff>9525</xdr:colOff>
      <xdr:row>469</xdr:row>
      <xdr:rowOff>104775</xdr:rowOff>
    </xdr:to>
    <xdr:graphicFrame>
      <xdr:nvGraphicFramePr>
        <xdr:cNvPr id="1" name="Chart 1"/>
        <xdr:cNvGraphicFramePr/>
      </xdr:nvGraphicFramePr>
      <xdr:xfrm>
        <a:off x="7581900" y="74380725"/>
        <a:ext cx="6105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0.28125" style="0" customWidth="1"/>
  </cols>
  <sheetData>
    <row r="2" spans="1:3" ht="12.75">
      <c r="A2" t="s">
        <v>180</v>
      </c>
      <c r="B2" t="s">
        <v>177</v>
      </c>
      <c r="C2" t="s">
        <v>176</v>
      </c>
    </row>
    <row r="3" spans="1:3" ht="12.75">
      <c r="A3" t="s">
        <v>181</v>
      </c>
      <c r="B3">
        <v>-1.8</v>
      </c>
      <c r="C3">
        <v>1.9</v>
      </c>
    </row>
    <row r="4" spans="1:3" ht="12.75">
      <c r="A4" t="s">
        <v>182</v>
      </c>
      <c r="B4">
        <v>0.2</v>
      </c>
      <c r="C4">
        <v>-2.4</v>
      </c>
    </row>
    <row r="5" spans="1:3" ht="12.75">
      <c r="A5" t="s">
        <v>183</v>
      </c>
      <c r="B5">
        <v>2.3</v>
      </c>
      <c r="C5">
        <v>-1.3</v>
      </c>
    </row>
    <row r="6" spans="1:3" ht="12.75">
      <c r="A6" t="s">
        <v>184</v>
      </c>
      <c r="B6">
        <v>1</v>
      </c>
      <c r="C6">
        <v>-5.5</v>
      </c>
    </row>
    <row r="7" spans="1:3" ht="12.75">
      <c r="A7" t="s">
        <v>185</v>
      </c>
      <c r="B7">
        <v>3.9</v>
      </c>
      <c r="C7">
        <v>8.5</v>
      </c>
    </row>
    <row r="8" spans="1:3" ht="12.75">
      <c r="A8" t="s">
        <v>186</v>
      </c>
      <c r="B8">
        <v>-2.7</v>
      </c>
      <c r="C8">
        <v>-14.4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499"/>
  <sheetViews>
    <sheetView zoomScale="85" zoomScaleNormal="85" workbookViewId="0" topLeftCell="H384">
      <selection activeCell="Q397" sqref="Q397"/>
    </sheetView>
  </sheetViews>
  <sheetFormatPr defaultColWidth="9.140625" defaultRowHeight="12.75"/>
  <cols>
    <col min="1" max="1" width="24.140625" style="0" customWidth="1"/>
    <col min="2" max="5" width="9.28125" style="0" bestFit="1" customWidth="1"/>
    <col min="6" max="6" width="12.00390625" style="0" customWidth="1"/>
    <col min="7" max="8" width="9.28125" style="0" bestFit="1" customWidth="1"/>
    <col min="9" max="9" width="12.7109375" style="0" bestFit="1" customWidth="1"/>
    <col min="21" max="21" width="11.7109375" style="0" customWidth="1"/>
  </cols>
  <sheetData>
    <row r="1" spans="1:19" ht="18.7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thickTop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0" t="s">
        <v>118</v>
      </c>
      <c r="B4" s="61">
        <v>39986.63416666667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thickTop="1">
      <c r="A6" s="9"/>
      <c r="B6" s="10" t="s">
        <v>1</v>
      </c>
      <c r="C6" s="11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5"/>
      <c r="B7" s="12" t="s">
        <v>2</v>
      </c>
      <c r="C7" s="13" t="s">
        <v>76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5"/>
      <c r="B8" s="12" t="s">
        <v>3</v>
      </c>
      <c r="C8" s="13" t="s">
        <v>77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20" ht="12.75">
      <c r="A10" s="14" t="s">
        <v>4</v>
      </c>
      <c r="B10" s="15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  <c r="P10" s="16" t="s">
        <v>19</v>
      </c>
      <c r="Q10" s="16" t="s">
        <v>20</v>
      </c>
      <c r="R10" s="16" t="s">
        <v>21</v>
      </c>
      <c r="S10" s="16" t="s">
        <v>102</v>
      </c>
      <c r="T10" s="16" t="s">
        <v>119</v>
      </c>
    </row>
    <row r="11" spans="1:20" ht="12.75">
      <c r="A11" s="17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2.75">
      <c r="A12" s="62" t="s">
        <v>120</v>
      </c>
      <c r="B12" s="60"/>
      <c r="C12" s="60">
        <v>25262</v>
      </c>
      <c r="D12" s="60">
        <v>26924</v>
      </c>
      <c r="E12" s="60">
        <v>25873</v>
      </c>
      <c r="F12" s="60">
        <v>26027</v>
      </c>
      <c r="G12" s="60">
        <v>25988</v>
      </c>
      <c r="H12" s="60">
        <v>27060</v>
      </c>
      <c r="I12" s="60">
        <v>28833</v>
      </c>
      <c r="J12" s="60">
        <v>28791</v>
      </c>
      <c r="K12" s="60">
        <v>29167</v>
      </c>
      <c r="L12" s="60">
        <v>29283</v>
      </c>
      <c r="M12" s="60">
        <v>29120</v>
      </c>
      <c r="N12" s="60">
        <v>30765</v>
      </c>
      <c r="O12" s="60">
        <v>31462</v>
      </c>
      <c r="P12" s="60">
        <v>33161</v>
      </c>
      <c r="Q12" s="60">
        <v>33527</v>
      </c>
      <c r="R12" s="60">
        <v>34316</v>
      </c>
      <c r="S12" s="60">
        <v>34769</v>
      </c>
      <c r="T12" s="60">
        <v>33809</v>
      </c>
    </row>
    <row r="13" spans="1:20" ht="12.75">
      <c r="A13" s="62" t="s">
        <v>121</v>
      </c>
      <c r="B13" s="60"/>
      <c r="C13" s="60">
        <v>48607</v>
      </c>
      <c r="D13" s="60">
        <v>50811</v>
      </c>
      <c r="E13" s="60">
        <v>51756</v>
      </c>
      <c r="F13" s="60">
        <v>50394</v>
      </c>
      <c r="G13" s="60">
        <v>53904</v>
      </c>
      <c r="H13" s="60">
        <v>54940</v>
      </c>
      <c r="I13" s="60">
        <v>57828</v>
      </c>
      <c r="J13" s="60">
        <v>59027</v>
      </c>
      <c r="K13" s="60">
        <v>60098</v>
      </c>
      <c r="L13" s="60">
        <v>61085</v>
      </c>
      <c r="M13" s="60">
        <v>61459</v>
      </c>
      <c r="N13" s="60">
        <v>60342</v>
      </c>
      <c r="O13" s="60">
        <v>58441</v>
      </c>
      <c r="P13" s="60">
        <v>61577</v>
      </c>
      <c r="Q13" s="60">
        <v>61474</v>
      </c>
      <c r="R13" s="60">
        <v>61147</v>
      </c>
      <c r="S13" s="60">
        <v>60411</v>
      </c>
      <c r="T13" s="60">
        <v>57377</v>
      </c>
    </row>
    <row r="14" spans="1:20" ht="12.75">
      <c r="A14" s="62" t="s">
        <v>122</v>
      </c>
      <c r="B14" s="60"/>
      <c r="C14" s="60">
        <v>27978</v>
      </c>
      <c r="D14" s="60">
        <v>22465</v>
      </c>
      <c r="E14" s="60">
        <v>20731</v>
      </c>
      <c r="F14" s="60">
        <v>22064</v>
      </c>
      <c r="G14" s="60">
        <v>21355</v>
      </c>
      <c r="H14" s="60">
        <v>23309</v>
      </c>
      <c r="I14" s="60">
        <v>23172</v>
      </c>
      <c r="J14" s="60">
        <v>20320</v>
      </c>
      <c r="K14" s="60">
        <v>20149</v>
      </c>
      <c r="L14" s="60">
        <v>18187</v>
      </c>
      <c r="M14" s="60">
        <v>18647</v>
      </c>
      <c r="N14" s="60">
        <v>19386</v>
      </c>
      <c r="O14" s="60">
        <v>18999</v>
      </c>
      <c r="P14" s="60">
        <v>19547</v>
      </c>
      <c r="Q14" s="60">
        <v>18988</v>
      </c>
      <c r="R14" s="60">
        <v>19986</v>
      </c>
      <c r="S14" s="60">
        <v>20543</v>
      </c>
      <c r="T14" s="60">
        <v>20341</v>
      </c>
    </row>
    <row r="15" spans="1:20" ht="12.75">
      <c r="A15" s="62" t="s">
        <v>123</v>
      </c>
      <c r="B15" s="60"/>
      <c r="C15" s="60">
        <v>24688</v>
      </c>
      <c r="D15" s="60">
        <v>24896</v>
      </c>
      <c r="E15" s="60">
        <v>25173</v>
      </c>
      <c r="F15" s="60">
        <v>24632</v>
      </c>
      <c r="G15" s="60">
        <v>24986</v>
      </c>
      <c r="H15" s="60">
        <v>24699</v>
      </c>
      <c r="I15" s="60">
        <v>25170</v>
      </c>
      <c r="J15" s="60">
        <v>25766</v>
      </c>
      <c r="K15" s="60">
        <v>26126</v>
      </c>
      <c r="L15" s="60">
        <v>26093</v>
      </c>
      <c r="M15" s="60">
        <v>25865</v>
      </c>
      <c r="N15" s="60">
        <v>27357</v>
      </c>
      <c r="O15" s="60">
        <v>26484</v>
      </c>
      <c r="P15" s="60">
        <v>26569</v>
      </c>
      <c r="Q15" s="60">
        <v>26867</v>
      </c>
      <c r="R15" s="60">
        <v>26892</v>
      </c>
      <c r="S15" s="60">
        <v>28095</v>
      </c>
      <c r="T15" s="60">
        <v>26901</v>
      </c>
    </row>
    <row r="16" spans="1:20" ht="12.75">
      <c r="A16" s="62" t="s">
        <v>124</v>
      </c>
      <c r="B16" s="60"/>
      <c r="C16" s="60">
        <v>1520</v>
      </c>
      <c r="D16" s="60">
        <v>1588</v>
      </c>
      <c r="E16" s="60">
        <v>1792</v>
      </c>
      <c r="F16" s="60">
        <v>1856</v>
      </c>
      <c r="G16" s="60">
        <v>2142</v>
      </c>
      <c r="H16" s="60">
        <v>1976</v>
      </c>
      <c r="I16" s="60">
        <v>2122</v>
      </c>
      <c r="J16" s="60">
        <v>2073</v>
      </c>
      <c r="K16" s="60">
        <v>2221</v>
      </c>
      <c r="L16" s="60">
        <v>2273</v>
      </c>
      <c r="M16" s="60">
        <v>2389</v>
      </c>
      <c r="N16" s="60">
        <v>2418</v>
      </c>
      <c r="O16" s="60">
        <v>2437</v>
      </c>
      <c r="P16" s="60">
        <v>2651</v>
      </c>
      <c r="Q16" s="60">
        <v>2450</v>
      </c>
      <c r="R16" s="60">
        <v>2468</v>
      </c>
      <c r="S16" s="60">
        <v>2609</v>
      </c>
      <c r="T16" s="60">
        <v>2726</v>
      </c>
    </row>
    <row r="17" spans="1:20" ht="12.75">
      <c r="A17" s="62" t="s">
        <v>125</v>
      </c>
      <c r="B17" s="60"/>
      <c r="C17" s="60">
        <v>49017</v>
      </c>
      <c r="D17" s="60">
        <v>44610</v>
      </c>
      <c r="E17" s="60">
        <v>44778</v>
      </c>
      <c r="F17" s="60">
        <v>42272</v>
      </c>
      <c r="G17" s="60">
        <v>40808</v>
      </c>
      <c r="H17" s="60">
        <v>41553</v>
      </c>
      <c r="I17" s="60">
        <v>42839</v>
      </c>
      <c r="J17" s="60">
        <v>42755</v>
      </c>
      <c r="K17" s="60">
        <v>41196</v>
      </c>
      <c r="L17" s="60">
        <v>38528</v>
      </c>
      <c r="M17" s="60">
        <v>40533</v>
      </c>
      <c r="N17" s="60">
        <v>41513</v>
      </c>
      <c r="O17" s="60">
        <v>42020</v>
      </c>
      <c r="P17" s="60">
        <v>45613</v>
      </c>
      <c r="Q17" s="60">
        <v>45883</v>
      </c>
      <c r="R17" s="60">
        <v>45311</v>
      </c>
      <c r="S17" s="60">
        <v>46373</v>
      </c>
      <c r="T17" s="60">
        <v>46241</v>
      </c>
    </row>
    <row r="18" spans="1:20" ht="12.75">
      <c r="A18" s="62" t="s">
        <v>126</v>
      </c>
      <c r="B18" s="60"/>
      <c r="C18" s="60">
        <v>358154</v>
      </c>
      <c r="D18" s="60">
        <v>349710</v>
      </c>
      <c r="E18" s="60">
        <v>342601</v>
      </c>
      <c r="F18" s="60">
        <v>340815</v>
      </c>
      <c r="G18" s="60">
        <v>337992</v>
      </c>
      <c r="H18" s="60">
        <v>340455</v>
      </c>
      <c r="I18" s="60">
        <v>351404</v>
      </c>
      <c r="J18" s="60">
        <v>347635</v>
      </c>
      <c r="K18" s="60">
        <v>346727</v>
      </c>
      <c r="L18" s="60">
        <v>340817</v>
      </c>
      <c r="M18" s="60">
        <v>342362</v>
      </c>
      <c r="N18" s="60">
        <v>353268</v>
      </c>
      <c r="O18" s="60">
        <v>345590</v>
      </c>
      <c r="P18" s="60">
        <v>348322</v>
      </c>
      <c r="Q18" s="60">
        <v>350304</v>
      </c>
      <c r="R18" s="60">
        <v>347123</v>
      </c>
      <c r="S18" s="60">
        <v>348838</v>
      </c>
      <c r="T18" s="60">
        <v>339568</v>
      </c>
    </row>
    <row r="19" spans="1:20" ht="12.75">
      <c r="A19" s="62" t="s">
        <v>127</v>
      </c>
      <c r="B19" s="60"/>
      <c r="C19" s="60">
        <v>17894</v>
      </c>
      <c r="D19" s="60">
        <v>19834</v>
      </c>
      <c r="E19" s="60">
        <v>18973</v>
      </c>
      <c r="F19" s="60">
        <v>19585</v>
      </c>
      <c r="G19" s="60">
        <v>20297</v>
      </c>
      <c r="H19" s="60">
        <v>20286</v>
      </c>
      <c r="I19" s="60">
        <v>22754</v>
      </c>
      <c r="J19" s="60">
        <v>21264</v>
      </c>
      <c r="K19" s="60">
        <v>20760</v>
      </c>
      <c r="L19" s="60">
        <v>20083</v>
      </c>
      <c r="M19" s="60">
        <v>19525</v>
      </c>
      <c r="N19" s="60">
        <v>20167</v>
      </c>
      <c r="O19" s="60">
        <v>19785</v>
      </c>
      <c r="P19" s="60">
        <v>20791</v>
      </c>
      <c r="Q19" s="60">
        <v>20173</v>
      </c>
      <c r="R19" s="60">
        <v>19673</v>
      </c>
      <c r="S19" s="60">
        <v>20924</v>
      </c>
      <c r="T19" s="60">
        <v>20516</v>
      </c>
    </row>
    <row r="20" spans="1:20" ht="12.75">
      <c r="A20" s="62" t="s">
        <v>128</v>
      </c>
      <c r="B20" s="60"/>
      <c r="C20" s="60">
        <v>10151</v>
      </c>
      <c r="D20" s="60">
        <v>9372</v>
      </c>
      <c r="E20" s="60">
        <v>6944</v>
      </c>
      <c r="F20" s="60">
        <v>5556</v>
      </c>
      <c r="G20" s="60">
        <v>5787</v>
      </c>
      <c r="H20" s="60">
        <v>5505</v>
      </c>
      <c r="I20" s="60">
        <v>5831</v>
      </c>
      <c r="J20" s="60">
        <v>5742</v>
      </c>
      <c r="K20" s="60">
        <v>5363</v>
      </c>
      <c r="L20" s="60">
        <v>4986</v>
      </c>
      <c r="M20" s="60">
        <v>4999</v>
      </c>
      <c r="N20" s="60">
        <v>5114</v>
      </c>
      <c r="O20" s="60">
        <v>4970</v>
      </c>
      <c r="P20" s="60">
        <v>5454</v>
      </c>
      <c r="Q20" s="60">
        <v>5655</v>
      </c>
      <c r="R20" s="60">
        <v>5559</v>
      </c>
      <c r="S20" s="60">
        <v>5420</v>
      </c>
      <c r="T20" s="60">
        <v>6029</v>
      </c>
    </row>
    <row r="21" spans="1:20" ht="12.75">
      <c r="A21" s="62" t="s">
        <v>129</v>
      </c>
      <c r="B21" s="60"/>
      <c r="C21" s="60">
        <v>89717</v>
      </c>
      <c r="D21" s="60">
        <v>94688</v>
      </c>
      <c r="E21" s="60">
        <v>95476</v>
      </c>
      <c r="F21" s="60">
        <v>92015</v>
      </c>
      <c r="G21" s="60">
        <v>97805</v>
      </c>
      <c r="H21" s="60">
        <v>102949</v>
      </c>
      <c r="I21" s="60">
        <v>101333</v>
      </c>
      <c r="J21" s="60">
        <v>106613</v>
      </c>
      <c r="K21" s="60">
        <v>112642</v>
      </c>
      <c r="L21" s="60">
        <v>118405</v>
      </c>
      <c r="M21" s="60">
        <v>123652</v>
      </c>
      <c r="N21" s="60">
        <v>127283</v>
      </c>
      <c r="O21" s="60">
        <v>130808</v>
      </c>
      <c r="P21" s="60">
        <v>135308</v>
      </c>
      <c r="Q21" s="60">
        <v>141480</v>
      </c>
      <c r="R21" s="60">
        <v>144588</v>
      </c>
      <c r="S21" s="60">
        <v>144037</v>
      </c>
      <c r="T21" s="60">
        <v>146812</v>
      </c>
    </row>
    <row r="22" spans="1:20" ht="12.75">
      <c r="A22" s="62" t="s">
        <v>130</v>
      </c>
      <c r="B22" s="60"/>
      <c r="C22" s="60">
        <v>29046</v>
      </c>
      <c r="D22" s="60">
        <v>29210</v>
      </c>
      <c r="E22" s="60">
        <v>28102</v>
      </c>
      <c r="F22" s="60">
        <v>29040</v>
      </c>
      <c r="G22" s="60">
        <v>30876</v>
      </c>
      <c r="H22" s="60">
        <v>29070</v>
      </c>
      <c r="I22" s="60">
        <v>31083</v>
      </c>
      <c r="J22" s="60">
        <v>32917</v>
      </c>
      <c r="K22" s="60">
        <v>33423</v>
      </c>
      <c r="L22" s="60">
        <v>32887</v>
      </c>
      <c r="M22" s="60">
        <v>32544</v>
      </c>
      <c r="N22" s="60">
        <v>33167</v>
      </c>
      <c r="O22" s="60">
        <v>35205</v>
      </c>
      <c r="P22" s="60">
        <v>37235</v>
      </c>
      <c r="Q22" s="60">
        <v>37494</v>
      </c>
      <c r="R22" s="60">
        <v>34666</v>
      </c>
      <c r="S22" s="60">
        <v>37825</v>
      </c>
      <c r="T22" s="60">
        <v>37630</v>
      </c>
    </row>
    <row r="23" spans="1:20" ht="12.75">
      <c r="A23" s="62" t="s">
        <v>131</v>
      </c>
      <c r="B23" s="60"/>
      <c r="C23" s="60">
        <v>227536</v>
      </c>
      <c r="D23" s="60">
        <v>240126</v>
      </c>
      <c r="E23" s="60">
        <v>239055</v>
      </c>
      <c r="F23" s="60">
        <v>241073</v>
      </c>
      <c r="G23" s="60">
        <v>231997</v>
      </c>
      <c r="H23" s="60">
        <v>241126</v>
      </c>
      <c r="I23" s="60">
        <v>255273</v>
      </c>
      <c r="J23" s="60">
        <v>248294</v>
      </c>
      <c r="K23" s="60">
        <v>256272</v>
      </c>
      <c r="L23" s="60">
        <v>255950</v>
      </c>
      <c r="M23" s="60">
        <v>259506</v>
      </c>
      <c r="N23" s="60">
        <v>267168</v>
      </c>
      <c r="O23" s="60">
        <v>267344</v>
      </c>
      <c r="P23" s="60">
        <v>271899</v>
      </c>
      <c r="Q23" s="60">
        <v>276094</v>
      </c>
      <c r="R23" s="60">
        <v>277086</v>
      </c>
      <c r="S23" s="60">
        <v>273801</v>
      </c>
      <c r="T23" s="60">
        <v>270272</v>
      </c>
    </row>
    <row r="24" spans="1:20" ht="12.75">
      <c r="A24" s="62" t="s">
        <v>132</v>
      </c>
      <c r="B24" s="60"/>
      <c r="C24" s="60">
        <v>22338</v>
      </c>
      <c r="D24" s="60">
        <v>22512</v>
      </c>
      <c r="E24" s="60">
        <v>23174</v>
      </c>
      <c r="F24" s="60">
        <v>22746</v>
      </c>
      <c r="G24" s="60">
        <v>23709</v>
      </c>
      <c r="H24" s="60">
        <v>24228</v>
      </c>
      <c r="I24" s="60">
        <v>25476</v>
      </c>
      <c r="J24" s="60">
        <v>25688</v>
      </c>
      <c r="K24" s="60">
        <v>26987</v>
      </c>
      <c r="L24" s="60">
        <v>26867</v>
      </c>
      <c r="M24" s="60">
        <v>28217</v>
      </c>
      <c r="N24" s="60">
        <v>29061</v>
      </c>
      <c r="O24" s="60">
        <v>29856</v>
      </c>
      <c r="P24" s="60">
        <v>30307</v>
      </c>
      <c r="Q24" s="60">
        <v>30773</v>
      </c>
      <c r="R24" s="60">
        <v>31352</v>
      </c>
      <c r="S24" s="60">
        <v>31509</v>
      </c>
      <c r="T24" s="60">
        <v>33488</v>
      </c>
    </row>
    <row r="25" spans="1:20" ht="12.75">
      <c r="A25" s="62" t="s">
        <v>133</v>
      </c>
      <c r="B25" s="60"/>
      <c r="C25" s="60">
        <v>28672</v>
      </c>
      <c r="D25" s="60">
        <v>27573</v>
      </c>
      <c r="E25" s="60">
        <v>25203</v>
      </c>
      <c r="F25" s="60">
        <v>25369</v>
      </c>
      <c r="G25" s="60">
        <v>25085</v>
      </c>
      <c r="H25" s="60">
        <v>25897</v>
      </c>
      <c r="I25" s="60">
        <v>26324</v>
      </c>
      <c r="J25" s="60">
        <v>25777</v>
      </c>
      <c r="K25" s="60">
        <v>25579</v>
      </c>
      <c r="L25" s="60">
        <v>25489</v>
      </c>
      <c r="M25" s="60">
        <v>25021</v>
      </c>
      <c r="N25" s="60">
        <v>25495</v>
      </c>
      <c r="O25" s="60">
        <v>25929</v>
      </c>
      <c r="P25" s="60">
        <v>27054</v>
      </c>
      <c r="Q25" s="60">
        <v>26557</v>
      </c>
      <c r="R25" s="60">
        <v>28041</v>
      </c>
      <c r="S25" s="60">
        <v>27783</v>
      </c>
      <c r="T25" s="60">
        <v>27020</v>
      </c>
    </row>
    <row r="26" spans="1:20" ht="12.75">
      <c r="A26" s="62" t="s">
        <v>134</v>
      </c>
      <c r="B26" s="60"/>
      <c r="C26" s="60">
        <v>10246</v>
      </c>
      <c r="D26" s="60">
        <v>10231</v>
      </c>
      <c r="E26" s="60">
        <v>9914</v>
      </c>
      <c r="F26" s="60">
        <v>10309</v>
      </c>
      <c r="G26" s="60">
        <v>10779</v>
      </c>
      <c r="H26" s="60">
        <v>10865</v>
      </c>
      <c r="I26" s="60">
        <v>11645</v>
      </c>
      <c r="J26" s="60">
        <v>12136</v>
      </c>
      <c r="K26" s="60">
        <v>12970</v>
      </c>
      <c r="L26" s="60">
        <v>13744</v>
      </c>
      <c r="M26" s="60">
        <v>14362</v>
      </c>
      <c r="N26" s="60">
        <v>14989</v>
      </c>
      <c r="O26" s="60">
        <v>15303</v>
      </c>
      <c r="P26" s="60">
        <v>15025</v>
      </c>
      <c r="Q26" s="60">
        <v>15846</v>
      </c>
      <c r="R26" s="60">
        <v>15127</v>
      </c>
      <c r="S26" s="60">
        <v>15523</v>
      </c>
      <c r="T26" s="60">
        <v>15883</v>
      </c>
    </row>
    <row r="27" spans="1:20" ht="12.75">
      <c r="A27" s="62" t="s">
        <v>135</v>
      </c>
      <c r="B27" s="60"/>
      <c r="C27" s="60">
        <v>2161</v>
      </c>
      <c r="D27" s="60">
        <v>2115</v>
      </c>
      <c r="E27" s="60">
        <v>2100</v>
      </c>
      <c r="F27" s="60">
        <v>2245</v>
      </c>
      <c r="G27" s="60">
        <v>2254</v>
      </c>
      <c r="H27" s="60">
        <v>2320</v>
      </c>
      <c r="I27" s="60">
        <v>2472</v>
      </c>
      <c r="J27" s="60">
        <v>2521</v>
      </c>
      <c r="K27" s="60">
        <v>2690</v>
      </c>
      <c r="L27" s="60">
        <v>3079</v>
      </c>
      <c r="M27" s="60">
        <v>3235</v>
      </c>
      <c r="N27" s="60">
        <v>3354</v>
      </c>
      <c r="O27" s="60">
        <v>3388</v>
      </c>
      <c r="P27" s="60">
        <v>3379</v>
      </c>
      <c r="Q27" s="60">
        <v>3489</v>
      </c>
      <c r="R27" s="60">
        <v>3616</v>
      </c>
      <c r="S27" s="60">
        <v>4349</v>
      </c>
      <c r="T27" s="60">
        <f>S27</f>
        <v>4349</v>
      </c>
    </row>
    <row r="28" spans="1:20" ht="12.75">
      <c r="A28" s="62" t="s">
        <v>136</v>
      </c>
      <c r="B28" s="60"/>
      <c r="C28" s="60">
        <v>153512</v>
      </c>
      <c r="D28" s="60">
        <v>157362</v>
      </c>
      <c r="E28" s="60">
        <v>154789</v>
      </c>
      <c r="F28" s="60">
        <v>154052</v>
      </c>
      <c r="G28" s="60">
        <v>153263</v>
      </c>
      <c r="H28" s="60">
        <v>161674</v>
      </c>
      <c r="I28" s="60">
        <v>161551</v>
      </c>
      <c r="J28" s="60">
        <v>164069</v>
      </c>
      <c r="K28" s="60">
        <v>168794</v>
      </c>
      <c r="L28" s="60">
        <v>171746</v>
      </c>
      <c r="M28" s="60">
        <v>172955</v>
      </c>
      <c r="N28" s="60">
        <v>173672</v>
      </c>
      <c r="O28" s="60">
        <v>174227</v>
      </c>
      <c r="P28" s="60">
        <v>183324</v>
      </c>
      <c r="Q28" s="60">
        <v>184698</v>
      </c>
      <c r="R28" s="60">
        <v>187312</v>
      </c>
      <c r="S28" s="60">
        <v>186113</v>
      </c>
      <c r="T28" s="60">
        <v>183452</v>
      </c>
    </row>
    <row r="29" spans="1:20" ht="12.75">
      <c r="A29" s="62" t="s">
        <v>137</v>
      </c>
      <c r="B29" s="60"/>
      <c r="C29" s="60">
        <v>16059</v>
      </c>
      <c r="D29" s="60">
        <v>16836</v>
      </c>
      <c r="E29" s="60">
        <v>10845</v>
      </c>
      <c r="F29" s="60">
        <v>8982</v>
      </c>
      <c r="G29" s="60">
        <v>8046</v>
      </c>
      <c r="H29" s="60">
        <v>8672</v>
      </c>
      <c r="I29" s="60">
        <v>9355</v>
      </c>
      <c r="J29" s="60">
        <v>8877</v>
      </c>
      <c r="K29" s="60">
        <v>9329</v>
      </c>
      <c r="L29" s="60">
        <v>7894</v>
      </c>
      <c r="M29" s="60">
        <v>7070</v>
      </c>
      <c r="N29" s="60">
        <v>8135</v>
      </c>
      <c r="O29" s="60">
        <v>8639</v>
      </c>
      <c r="P29" s="60">
        <v>8984</v>
      </c>
      <c r="Q29" s="60">
        <v>9146</v>
      </c>
      <c r="R29" s="60">
        <v>8615</v>
      </c>
      <c r="S29" s="60">
        <v>8431</v>
      </c>
      <c r="T29" s="60">
        <v>9151</v>
      </c>
    </row>
    <row r="30" spans="1:20" ht="12.75">
      <c r="A30" s="62" t="s">
        <v>138</v>
      </c>
      <c r="B30" s="60"/>
      <c r="C30" s="60">
        <v>3561</v>
      </c>
      <c r="D30" s="60">
        <v>3784</v>
      </c>
      <c r="E30" s="60">
        <v>3801</v>
      </c>
      <c r="F30" s="60">
        <v>3849</v>
      </c>
      <c r="G30" s="60">
        <v>3761</v>
      </c>
      <c r="H30" s="60">
        <v>3342</v>
      </c>
      <c r="I30" s="60">
        <v>3407</v>
      </c>
      <c r="J30" s="60">
        <v>3358</v>
      </c>
      <c r="K30" s="60">
        <v>3282</v>
      </c>
      <c r="L30" s="60">
        <v>3449</v>
      </c>
      <c r="M30" s="60">
        <v>3637</v>
      </c>
      <c r="N30" s="60">
        <v>3776</v>
      </c>
      <c r="O30" s="60">
        <v>3990</v>
      </c>
      <c r="P30" s="60">
        <v>4208</v>
      </c>
      <c r="Q30" s="60">
        <v>4621</v>
      </c>
      <c r="R30" s="60">
        <v>4714</v>
      </c>
      <c r="S30" s="60">
        <v>4712</v>
      </c>
      <c r="T30" s="60">
        <v>4655</v>
      </c>
    </row>
    <row r="31" spans="1:20" ht="12.75">
      <c r="A31" s="62" t="s">
        <v>139</v>
      </c>
      <c r="B31" s="60"/>
      <c r="C31" s="60">
        <v>7932</v>
      </c>
      <c r="D31" s="60">
        <v>7500</v>
      </c>
      <c r="E31" s="60">
        <v>6135</v>
      </c>
      <c r="F31" s="60">
        <v>5326</v>
      </c>
      <c r="G31" s="60">
        <v>4866</v>
      </c>
      <c r="H31" s="60">
        <v>4628</v>
      </c>
      <c r="I31" s="60">
        <v>4574</v>
      </c>
      <c r="J31" s="60">
        <v>4435</v>
      </c>
      <c r="K31" s="60">
        <v>4332</v>
      </c>
      <c r="L31" s="60">
        <v>3958</v>
      </c>
      <c r="M31" s="60">
        <v>3746</v>
      </c>
      <c r="N31" s="60">
        <v>4092</v>
      </c>
      <c r="O31" s="60">
        <v>4021</v>
      </c>
      <c r="P31" s="60">
        <v>4289</v>
      </c>
      <c r="Q31" s="60">
        <v>4406</v>
      </c>
      <c r="R31" s="60">
        <v>4492</v>
      </c>
      <c r="S31" s="60">
        <v>4625</v>
      </c>
      <c r="T31" s="60">
        <v>4764</v>
      </c>
    </row>
    <row r="32" spans="1:20" ht="12.75">
      <c r="A32" s="62" t="s">
        <v>140</v>
      </c>
      <c r="B32" s="60"/>
      <c r="C32" s="60">
        <v>582</v>
      </c>
      <c r="D32" s="60">
        <v>604</v>
      </c>
      <c r="E32" s="60">
        <v>619</v>
      </c>
      <c r="F32" s="60">
        <v>746</v>
      </c>
      <c r="G32" s="60">
        <v>726</v>
      </c>
      <c r="H32" s="60">
        <v>807</v>
      </c>
      <c r="I32" s="60">
        <v>778</v>
      </c>
      <c r="J32" s="60">
        <v>941</v>
      </c>
      <c r="K32" s="60">
        <v>828</v>
      </c>
      <c r="L32" s="60">
        <v>855</v>
      </c>
      <c r="M32" s="60">
        <v>807</v>
      </c>
      <c r="N32" s="60">
        <v>908</v>
      </c>
      <c r="O32" s="60">
        <v>829</v>
      </c>
      <c r="P32" s="60">
        <v>911</v>
      </c>
      <c r="Q32" s="60">
        <v>930</v>
      </c>
      <c r="R32" s="60">
        <v>943</v>
      </c>
      <c r="S32" s="60">
        <v>897</v>
      </c>
      <c r="T32" s="60">
        <v>946</v>
      </c>
    </row>
    <row r="33" spans="1:20" ht="12.75">
      <c r="A33" s="62" t="s">
        <v>141</v>
      </c>
      <c r="B33" s="60"/>
      <c r="C33" s="60">
        <v>67955</v>
      </c>
      <c r="D33" s="60">
        <v>71127</v>
      </c>
      <c r="E33" s="60">
        <v>70959</v>
      </c>
      <c r="F33" s="60">
        <v>71837</v>
      </c>
      <c r="G33" s="60">
        <v>71851</v>
      </c>
      <c r="H33" s="60">
        <v>74528</v>
      </c>
      <c r="I33" s="60">
        <v>77227</v>
      </c>
      <c r="J33" s="60">
        <v>76335</v>
      </c>
      <c r="K33" s="60">
        <v>76225</v>
      </c>
      <c r="L33" s="60">
        <v>75740</v>
      </c>
      <c r="M33" s="60">
        <v>77042</v>
      </c>
      <c r="N33" s="60">
        <v>79113</v>
      </c>
      <c r="O33" s="60">
        <v>79719</v>
      </c>
      <c r="P33" s="60">
        <v>81908</v>
      </c>
      <c r="Q33" s="60">
        <v>83765</v>
      </c>
      <c r="R33" s="60">
        <v>82479</v>
      </c>
      <c r="S33" s="60">
        <v>80548</v>
      </c>
      <c r="T33" s="60">
        <v>84542</v>
      </c>
    </row>
    <row r="34" spans="1:20" ht="12.75">
      <c r="A34" s="62" t="s">
        <v>142</v>
      </c>
      <c r="B34" s="60"/>
      <c r="C34" s="60">
        <v>21608</v>
      </c>
      <c r="D34" s="60">
        <v>22054</v>
      </c>
      <c r="E34" s="60">
        <v>22491</v>
      </c>
      <c r="F34" s="60">
        <v>23840</v>
      </c>
      <c r="G34" s="60">
        <v>23561</v>
      </c>
      <c r="H34" s="60">
        <v>23740</v>
      </c>
      <c r="I34" s="60">
        <v>23264</v>
      </c>
      <c r="J34" s="60">
        <v>24482</v>
      </c>
      <c r="K34" s="60">
        <v>25571</v>
      </c>
      <c r="L34" s="60">
        <v>26753</v>
      </c>
      <c r="M34" s="60">
        <v>26121</v>
      </c>
      <c r="N34" s="60">
        <v>26951</v>
      </c>
      <c r="O34" s="60">
        <v>24301</v>
      </c>
      <c r="P34" s="60">
        <v>27279</v>
      </c>
      <c r="Q34" s="60">
        <v>28331</v>
      </c>
      <c r="R34" s="60">
        <v>32267</v>
      </c>
      <c r="S34" s="60">
        <v>25037</v>
      </c>
      <c r="T34" s="60">
        <v>27690</v>
      </c>
    </row>
    <row r="35" spans="1:20" ht="12.75">
      <c r="A35" s="62" t="s">
        <v>143</v>
      </c>
      <c r="B35" s="60"/>
      <c r="C35" s="60">
        <v>100015</v>
      </c>
      <c r="D35" s="60">
        <v>98809</v>
      </c>
      <c r="E35" s="60">
        <v>97431</v>
      </c>
      <c r="F35" s="60">
        <v>101563</v>
      </c>
      <c r="G35" s="60">
        <v>96780</v>
      </c>
      <c r="H35" s="60">
        <v>100014</v>
      </c>
      <c r="I35" s="60">
        <v>103702</v>
      </c>
      <c r="J35" s="60">
        <v>102540</v>
      </c>
      <c r="K35" s="60">
        <v>96216</v>
      </c>
      <c r="L35" s="60">
        <v>93776</v>
      </c>
      <c r="M35" s="60">
        <v>90807</v>
      </c>
      <c r="N35" s="60">
        <v>90821</v>
      </c>
      <c r="O35" s="60">
        <v>89418</v>
      </c>
      <c r="P35" s="60">
        <v>91774</v>
      </c>
      <c r="Q35" s="60">
        <v>92232</v>
      </c>
      <c r="R35" s="60">
        <v>93556</v>
      </c>
      <c r="S35" s="60">
        <v>98113</v>
      </c>
      <c r="T35" s="60">
        <v>97982</v>
      </c>
    </row>
    <row r="36" spans="1:20" ht="12.75">
      <c r="A36" s="62" t="s">
        <v>144</v>
      </c>
      <c r="B36" s="60"/>
      <c r="C36" s="60">
        <v>17508</v>
      </c>
      <c r="D36" s="60">
        <v>17857</v>
      </c>
      <c r="E36" s="60">
        <v>19065</v>
      </c>
      <c r="F36" s="60">
        <v>18741</v>
      </c>
      <c r="G36" s="60">
        <v>19388</v>
      </c>
      <c r="H36" s="60">
        <v>20469</v>
      </c>
      <c r="I36" s="60">
        <v>20408</v>
      </c>
      <c r="J36" s="60">
        <v>21688</v>
      </c>
      <c r="K36" s="60">
        <v>23171</v>
      </c>
      <c r="L36" s="60">
        <v>24887</v>
      </c>
      <c r="M36" s="60">
        <v>25078</v>
      </c>
      <c r="N36" s="60">
        <v>25229</v>
      </c>
      <c r="O36" s="60">
        <v>26264</v>
      </c>
      <c r="P36" s="60">
        <v>25665</v>
      </c>
      <c r="Q36" s="60">
        <v>26409</v>
      </c>
      <c r="R36" s="60">
        <v>27035</v>
      </c>
      <c r="S36" s="60">
        <v>25334</v>
      </c>
      <c r="T36" s="60">
        <v>25975</v>
      </c>
    </row>
    <row r="37" spans="1:20" ht="12.75">
      <c r="A37" s="62" t="s">
        <v>145</v>
      </c>
      <c r="B37" s="60"/>
      <c r="C37" s="60">
        <v>63736</v>
      </c>
      <c r="D37" s="60">
        <v>52871</v>
      </c>
      <c r="E37" s="60">
        <v>46924</v>
      </c>
      <c r="F37" s="60">
        <v>46249</v>
      </c>
      <c r="G37" s="60">
        <v>43619</v>
      </c>
      <c r="H37" s="60">
        <v>47105</v>
      </c>
      <c r="I37" s="60">
        <v>48207</v>
      </c>
      <c r="J37" s="60">
        <v>45447</v>
      </c>
      <c r="K37" s="60">
        <v>41519</v>
      </c>
      <c r="L37" s="60">
        <v>36913</v>
      </c>
      <c r="M37" s="60">
        <v>37129</v>
      </c>
      <c r="N37" s="60">
        <v>36899</v>
      </c>
      <c r="O37" s="60">
        <v>38494</v>
      </c>
      <c r="P37" s="60">
        <v>40234</v>
      </c>
      <c r="Q37" s="60">
        <v>39597</v>
      </c>
      <c r="R37" s="60">
        <v>39250</v>
      </c>
      <c r="S37" s="60">
        <v>40732</v>
      </c>
      <c r="T37" s="60">
        <v>40083</v>
      </c>
    </row>
    <row r="38" spans="1:20" ht="12.75">
      <c r="A38" s="62" t="s">
        <v>146</v>
      </c>
      <c r="B38" s="60"/>
      <c r="C38" s="60">
        <v>47213</v>
      </c>
      <c r="D38" s="60">
        <v>48855</v>
      </c>
      <c r="E38" s="60">
        <v>46431</v>
      </c>
      <c r="F38" s="60">
        <v>46671</v>
      </c>
      <c r="G38" s="60">
        <v>49688</v>
      </c>
      <c r="H38" s="60">
        <v>50401</v>
      </c>
      <c r="I38" s="60">
        <v>51605</v>
      </c>
      <c r="J38" s="60">
        <v>50315</v>
      </c>
      <c r="K38" s="60">
        <v>50756</v>
      </c>
      <c r="L38" s="60">
        <v>50436</v>
      </c>
      <c r="M38" s="60">
        <v>47896</v>
      </c>
      <c r="N38" s="60">
        <v>51380</v>
      </c>
      <c r="O38" s="60">
        <v>51055</v>
      </c>
      <c r="P38" s="60">
        <v>50483</v>
      </c>
      <c r="Q38" s="60">
        <v>52629</v>
      </c>
      <c r="R38" s="60">
        <v>51689</v>
      </c>
      <c r="S38" s="60">
        <v>50341</v>
      </c>
      <c r="T38" s="60">
        <v>50564</v>
      </c>
    </row>
    <row r="39" spans="1:20" ht="12.75">
      <c r="A39" s="62" t="s">
        <v>147</v>
      </c>
      <c r="B39" s="60"/>
      <c r="C39" s="60">
        <v>5521</v>
      </c>
      <c r="D39" s="60">
        <v>5407</v>
      </c>
      <c r="E39" s="60">
        <v>5277</v>
      </c>
      <c r="F39" s="60">
        <v>5497</v>
      </c>
      <c r="G39" s="60">
        <v>5706</v>
      </c>
      <c r="H39" s="60">
        <v>6110</v>
      </c>
      <c r="I39" s="60">
        <v>6417</v>
      </c>
      <c r="J39" s="60">
        <v>6509</v>
      </c>
      <c r="K39" s="60">
        <v>6445</v>
      </c>
      <c r="L39" s="60">
        <v>6437</v>
      </c>
      <c r="M39" s="60">
        <v>6425</v>
      </c>
      <c r="N39" s="60">
        <v>6745</v>
      </c>
      <c r="O39" s="60">
        <v>6842</v>
      </c>
      <c r="P39" s="60">
        <v>6921</v>
      </c>
      <c r="Q39" s="60">
        <v>7129</v>
      </c>
      <c r="R39" s="60">
        <v>7299</v>
      </c>
      <c r="S39" s="60">
        <v>7340</v>
      </c>
      <c r="T39" s="60">
        <v>7346</v>
      </c>
    </row>
    <row r="40" spans="1:20" ht="12.75">
      <c r="A40" s="62" t="s">
        <v>148</v>
      </c>
      <c r="B40" s="60"/>
      <c r="C40" s="60">
        <v>20987</v>
      </c>
      <c r="D40" s="60">
        <v>18917</v>
      </c>
      <c r="E40" s="60">
        <v>17662</v>
      </c>
      <c r="F40" s="60">
        <v>17341</v>
      </c>
      <c r="G40" s="60">
        <v>17195</v>
      </c>
      <c r="H40" s="60">
        <v>17744</v>
      </c>
      <c r="I40" s="60">
        <v>17868</v>
      </c>
      <c r="J40" s="60">
        <v>17789</v>
      </c>
      <c r="K40" s="60">
        <v>17483</v>
      </c>
      <c r="L40" s="60">
        <v>17393</v>
      </c>
      <c r="M40" s="60">
        <v>17545</v>
      </c>
      <c r="N40" s="60">
        <v>19261</v>
      </c>
      <c r="O40" s="60">
        <v>19324</v>
      </c>
      <c r="P40" s="60">
        <v>19233</v>
      </c>
      <c r="Q40" s="60">
        <v>19130</v>
      </c>
      <c r="R40" s="60">
        <v>19054</v>
      </c>
      <c r="S40" s="60">
        <v>18832</v>
      </c>
      <c r="T40" s="60">
        <v>18074</v>
      </c>
    </row>
    <row r="41" spans="1:20" ht="12.75">
      <c r="A41" s="62" t="s">
        <v>149</v>
      </c>
      <c r="B41" s="60"/>
      <c r="C41" s="60">
        <v>52368</v>
      </c>
      <c r="D41" s="60">
        <v>53265</v>
      </c>
      <c r="E41" s="60">
        <v>54770</v>
      </c>
      <c r="F41" s="60">
        <v>57975</v>
      </c>
      <c r="G41" s="60">
        <v>56833</v>
      </c>
      <c r="H41" s="60">
        <v>62160</v>
      </c>
      <c r="I41" s="60">
        <v>67590</v>
      </c>
      <c r="J41" s="60">
        <v>71199</v>
      </c>
      <c r="K41" s="60">
        <v>72543</v>
      </c>
      <c r="L41" s="60">
        <v>71226</v>
      </c>
      <c r="M41" s="60">
        <v>77624</v>
      </c>
      <c r="N41" s="60">
        <v>71609</v>
      </c>
      <c r="O41" s="60">
        <v>75465</v>
      </c>
      <c r="P41" s="60">
        <v>79402</v>
      </c>
      <c r="Q41" s="60">
        <v>81999</v>
      </c>
      <c r="R41" s="60">
        <v>85340</v>
      </c>
      <c r="S41" s="60">
        <v>94663</v>
      </c>
      <c r="T41" s="60">
        <v>101510</v>
      </c>
    </row>
    <row r="42" spans="1:23" ht="12.75">
      <c r="A42" s="62" t="s">
        <v>150</v>
      </c>
      <c r="B42" s="60"/>
      <c r="C42" s="60">
        <v>211304</v>
      </c>
      <c r="D42" s="60">
        <v>215544</v>
      </c>
      <c r="E42" s="60">
        <v>215738</v>
      </c>
      <c r="F42" s="60">
        <v>218228</v>
      </c>
      <c r="G42" s="60">
        <v>219257</v>
      </c>
      <c r="H42" s="60">
        <v>218439</v>
      </c>
      <c r="I42" s="60">
        <v>228692</v>
      </c>
      <c r="J42" s="60">
        <v>223138</v>
      </c>
      <c r="K42" s="60">
        <v>230715</v>
      </c>
      <c r="L42" s="60">
        <v>229153</v>
      </c>
      <c r="M42" s="60">
        <v>231868</v>
      </c>
      <c r="N42" s="60">
        <v>232720</v>
      </c>
      <c r="O42" s="60">
        <v>226832</v>
      </c>
      <c r="P42" s="60">
        <v>231157</v>
      </c>
      <c r="Q42" s="60">
        <v>232527</v>
      </c>
      <c r="R42" s="60">
        <v>232750</v>
      </c>
      <c r="S42" s="60">
        <v>229141</v>
      </c>
      <c r="T42" s="60">
        <v>221092</v>
      </c>
      <c r="U42" s="116" t="s">
        <v>177</v>
      </c>
      <c r="V42" s="117" t="s">
        <v>179</v>
      </c>
      <c r="W42" s="118" t="s">
        <v>176</v>
      </c>
    </row>
    <row r="43" spans="1:26" ht="12.75">
      <c r="A43" s="62" t="s">
        <v>23</v>
      </c>
      <c r="B43" s="60"/>
      <c r="C43" s="60">
        <f aca="true" t="shared" si="0" ref="C43:T43">SUM(C12:C42)</f>
        <v>1762848</v>
      </c>
      <c r="D43" s="60">
        <f t="shared" si="0"/>
        <v>1767457</v>
      </c>
      <c r="E43" s="60">
        <f t="shared" si="0"/>
        <v>1734582</v>
      </c>
      <c r="F43" s="60">
        <f t="shared" si="0"/>
        <v>1736895</v>
      </c>
      <c r="G43" s="60">
        <f t="shared" si="0"/>
        <v>1730304</v>
      </c>
      <c r="H43" s="60">
        <f t="shared" si="0"/>
        <v>1776071</v>
      </c>
      <c r="I43" s="60">
        <f t="shared" si="0"/>
        <v>1838204</v>
      </c>
      <c r="J43" s="60">
        <f t="shared" si="0"/>
        <v>1828441</v>
      </c>
      <c r="K43" s="60">
        <f t="shared" si="0"/>
        <v>1849579</v>
      </c>
      <c r="L43" s="60">
        <f t="shared" si="0"/>
        <v>1838372</v>
      </c>
      <c r="M43" s="60">
        <f t="shared" si="0"/>
        <v>1857186</v>
      </c>
      <c r="N43" s="60">
        <f t="shared" si="0"/>
        <v>1892158</v>
      </c>
      <c r="O43" s="60">
        <f t="shared" si="0"/>
        <v>1887441</v>
      </c>
      <c r="P43" s="60">
        <f t="shared" si="0"/>
        <v>1939664</v>
      </c>
      <c r="Q43" s="60">
        <f t="shared" si="0"/>
        <v>1964603</v>
      </c>
      <c r="R43" s="60">
        <f t="shared" si="0"/>
        <v>1973746</v>
      </c>
      <c r="S43" s="60">
        <f t="shared" si="0"/>
        <v>1977668</v>
      </c>
      <c r="T43" s="60">
        <f t="shared" si="0"/>
        <v>1966788</v>
      </c>
      <c r="U43" s="119">
        <f>T43/C43-1</f>
        <v>0.1156877961117464</v>
      </c>
      <c r="V43" s="120">
        <f>(T43/C43)^(1/17)-1</f>
        <v>0.006460252831172575</v>
      </c>
      <c r="W43" s="121">
        <f>T43/S43-1</f>
        <v>-0.0055014289557195895</v>
      </c>
      <c r="Z43" s="40"/>
    </row>
    <row r="44" spans="1:26" ht="12.75">
      <c r="A44" s="62" t="s">
        <v>24</v>
      </c>
      <c r="B44" s="60"/>
      <c r="C44" s="60">
        <f aca="true" t="shared" si="1" ref="C44:T44">SUM(C12:C42)-C15-C27-C34-C41</f>
        <v>1662023</v>
      </c>
      <c r="D44" s="60">
        <f t="shared" si="1"/>
        <v>1665127</v>
      </c>
      <c r="E44" s="60">
        <f t="shared" si="1"/>
        <v>1630048</v>
      </c>
      <c r="F44" s="60">
        <f t="shared" si="1"/>
        <v>1628203</v>
      </c>
      <c r="G44" s="60">
        <f t="shared" si="1"/>
        <v>1622670</v>
      </c>
      <c r="H44" s="60">
        <f t="shared" si="1"/>
        <v>1663152</v>
      </c>
      <c r="I44" s="60">
        <f t="shared" si="1"/>
        <v>1719708</v>
      </c>
      <c r="J44" s="60">
        <f t="shared" si="1"/>
        <v>1704473</v>
      </c>
      <c r="K44" s="60">
        <f t="shared" si="1"/>
        <v>1722649</v>
      </c>
      <c r="L44" s="60">
        <f t="shared" si="1"/>
        <v>1711221</v>
      </c>
      <c r="M44" s="60">
        <f t="shared" si="1"/>
        <v>1724341</v>
      </c>
      <c r="N44" s="60">
        <f t="shared" si="1"/>
        <v>1762887</v>
      </c>
      <c r="O44" s="60">
        <f t="shared" si="1"/>
        <v>1757803</v>
      </c>
      <c r="P44" s="60">
        <f t="shared" si="1"/>
        <v>1803035</v>
      </c>
      <c r="Q44" s="60">
        <f t="shared" si="1"/>
        <v>1823917</v>
      </c>
      <c r="R44" s="60">
        <f t="shared" si="1"/>
        <v>1825631</v>
      </c>
      <c r="S44" s="60">
        <f t="shared" si="1"/>
        <v>1825524</v>
      </c>
      <c r="T44" s="60">
        <f t="shared" si="1"/>
        <v>1806338</v>
      </c>
      <c r="U44" s="119">
        <f>T44/C44-1</f>
        <v>0.08683092833252015</v>
      </c>
      <c r="V44" s="120">
        <f>(T44/C44)^(1/17)-1</f>
        <v>0.004910018139911987</v>
      </c>
      <c r="W44" s="121">
        <f>T44/S44-1</f>
        <v>-0.010509859087034723</v>
      </c>
      <c r="X44" s="100"/>
      <c r="Z44" s="40"/>
    </row>
    <row r="45" spans="1:24" ht="13.5" thickBot="1">
      <c r="A45" s="41" t="s">
        <v>178</v>
      </c>
      <c r="B45" s="60"/>
      <c r="C45" s="60">
        <f>C43-C44</f>
        <v>100825</v>
      </c>
      <c r="D45" s="60">
        <f aca="true" t="shared" si="2" ref="D45:R45">D43-D44</f>
        <v>102330</v>
      </c>
      <c r="E45" s="60">
        <f t="shared" si="2"/>
        <v>104534</v>
      </c>
      <c r="F45" s="60">
        <f t="shared" si="2"/>
        <v>108692</v>
      </c>
      <c r="G45" s="60">
        <f t="shared" si="2"/>
        <v>107634</v>
      </c>
      <c r="H45" s="60">
        <f t="shared" si="2"/>
        <v>112919</v>
      </c>
      <c r="I45" s="60">
        <f t="shared" si="2"/>
        <v>118496</v>
      </c>
      <c r="J45" s="60">
        <f t="shared" si="2"/>
        <v>123968</v>
      </c>
      <c r="K45" s="60">
        <f t="shared" si="2"/>
        <v>126930</v>
      </c>
      <c r="L45" s="60">
        <f t="shared" si="2"/>
        <v>127151</v>
      </c>
      <c r="M45" s="60">
        <f t="shared" si="2"/>
        <v>132845</v>
      </c>
      <c r="N45" s="60">
        <f t="shared" si="2"/>
        <v>129271</v>
      </c>
      <c r="O45" s="60">
        <f t="shared" si="2"/>
        <v>129638</v>
      </c>
      <c r="P45" s="60">
        <f t="shared" si="2"/>
        <v>136629</v>
      </c>
      <c r="Q45" s="60">
        <f t="shared" si="2"/>
        <v>140686</v>
      </c>
      <c r="R45" s="60">
        <f t="shared" si="2"/>
        <v>148115</v>
      </c>
      <c r="S45" s="60">
        <f>S43-S44</f>
        <v>152144</v>
      </c>
      <c r="T45" s="60">
        <f>T43-T44</f>
        <v>160450</v>
      </c>
      <c r="U45" s="119">
        <f>T45/C45-1</f>
        <v>0.5913711877014629</v>
      </c>
      <c r="V45" s="120">
        <f>(T45/C45)^(1/17)-1</f>
        <v>0.02770604535816279</v>
      </c>
      <c r="W45" s="121">
        <f>T45/S45-1</f>
        <v>0.05459301714165532</v>
      </c>
      <c r="X45" s="100"/>
    </row>
    <row r="46" ht="13.5" thickTop="1"/>
    <row r="47" ht="13.5" thickBot="1"/>
    <row r="48" spans="1:19" ht="13.5" thickTop="1">
      <c r="A48" s="20" t="s">
        <v>109</v>
      </c>
      <c r="B48" s="2"/>
      <c r="C48" s="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3.5" thickBot="1">
      <c r="A49" s="7" t="s">
        <v>100</v>
      </c>
      <c r="B49" s="8"/>
      <c r="C49" s="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 thickTop="1">
      <c r="A50" s="9"/>
      <c r="B50" s="10" t="s">
        <v>1</v>
      </c>
      <c r="C50" s="11" t="s">
        <v>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5"/>
      <c r="B51" s="12" t="s">
        <v>2</v>
      </c>
      <c r="C51" s="13" t="s">
        <v>76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5"/>
      <c r="B52" s="12" t="s">
        <v>3</v>
      </c>
      <c r="C52" s="13" t="s">
        <v>78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20" ht="12.75">
      <c r="A54" s="14" t="s">
        <v>4</v>
      </c>
      <c r="B54" s="15" t="s">
        <v>5</v>
      </c>
      <c r="C54" s="16" t="s">
        <v>6</v>
      </c>
      <c r="D54" s="16" t="s">
        <v>7</v>
      </c>
      <c r="E54" s="16" t="s">
        <v>8</v>
      </c>
      <c r="F54" s="16" t="s">
        <v>9</v>
      </c>
      <c r="G54" s="16" t="s">
        <v>10</v>
      </c>
      <c r="H54" s="16" t="s">
        <v>11</v>
      </c>
      <c r="I54" s="16" t="s">
        <v>12</v>
      </c>
      <c r="J54" s="16" t="s">
        <v>13</v>
      </c>
      <c r="K54" s="16" t="s">
        <v>14</v>
      </c>
      <c r="L54" s="16" t="s">
        <v>15</v>
      </c>
      <c r="M54" s="16" t="s">
        <v>16</v>
      </c>
      <c r="N54" s="16" t="s">
        <v>17</v>
      </c>
      <c r="O54" s="16" t="s">
        <v>18</v>
      </c>
      <c r="P54" s="16" t="s">
        <v>19</v>
      </c>
      <c r="Q54" s="16" t="s">
        <v>20</v>
      </c>
      <c r="R54" s="16" t="s">
        <v>21</v>
      </c>
      <c r="S54" s="16" t="s">
        <v>102</v>
      </c>
      <c r="T54" s="16" t="s">
        <v>119</v>
      </c>
    </row>
    <row r="55" spans="1:20" ht="12.75">
      <c r="A55" s="17" t="s">
        <v>22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12.75">
      <c r="A56" s="62" t="s">
        <v>120</v>
      </c>
      <c r="B56" s="60"/>
      <c r="C56" s="60">
        <v>4042</v>
      </c>
      <c r="D56" s="60">
        <v>4262</v>
      </c>
      <c r="E56" s="60">
        <v>3283</v>
      </c>
      <c r="F56" s="60">
        <v>2883</v>
      </c>
      <c r="G56" s="60">
        <v>2929</v>
      </c>
      <c r="H56" s="60">
        <v>3344</v>
      </c>
      <c r="I56" s="60">
        <v>3388</v>
      </c>
      <c r="J56" s="60">
        <v>3592</v>
      </c>
      <c r="K56" s="60">
        <v>3151</v>
      </c>
      <c r="L56" s="60">
        <v>3262</v>
      </c>
      <c r="M56" s="60">
        <v>3597</v>
      </c>
      <c r="N56" s="60">
        <v>3723</v>
      </c>
      <c r="O56" s="60">
        <v>3803</v>
      </c>
      <c r="P56" s="60">
        <v>4074</v>
      </c>
      <c r="Q56" s="60">
        <v>4058</v>
      </c>
      <c r="R56" s="60">
        <v>4013</v>
      </c>
      <c r="S56" s="60">
        <v>4034</v>
      </c>
      <c r="T56" s="60">
        <v>3853</v>
      </c>
    </row>
    <row r="57" spans="1:20" ht="12.75">
      <c r="A57" s="62" t="s">
        <v>121</v>
      </c>
      <c r="B57" s="60"/>
      <c r="C57" s="60">
        <v>10244</v>
      </c>
      <c r="D57" s="60">
        <v>9973</v>
      </c>
      <c r="E57" s="60">
        <v>9609</v>
      </c>
      <c r="F57" s="60">
        <v>8742</v>
      </c>
      <c r="G57" s="60">
        <v>8888</v>
      </c>
      <c r="H57" s="60">
        <v>8551</v>
      </c>
      <c r="I57" s="60">
        <v>8172</v>
      </c>
      <c r="J57" s="60">
        <v>8362</v>
      </c>
      <c r="K57" s="60">
        <v>8439</v>
      </c>
      <c r="L57" s="60">
        <v>7421</v>
      </c>
      <c r="M57" s="60">
        <v>8200</v>
      </c>
      <c r="N57" s="60">
        <v>7077</v>
      </c>
      <c r="O57" s="60">
        <v>6652</v>
      </c>
      <c r="P57" s="60">
        <v>6216</v>
      </c>
      <c r="Q57" s="60">
        <v>6090</v>
      </c>
      <c r="R57" s="60">
        <v>5450</v>
      </c>
      <c r="S57" s="60">
        <v>5163</v>
      </c>
      <c r="T57" s="60">
        <v>4609</v>
      </c>
    </row>
    <row r="58" spans="1:20" ht="12.75">
      <c r="A58" s="62" t="s">
        <v>122</v>
      </c>
      <c r="B58" s="60"/>
      <c r="C58" s="60">
        <v>8703</v>
      </c>
      <c r="D58" s="60">
        <v>8009</v>
      </c>
      <c r="E58" s="60">
        <v>7551</v>
      </c>
      <c r="F58" s="60">
        <v>8065</v>
      </c>
      <c r="G58" s="60">
        <v>7516</v>
      </c>
      <c r="H58" s="60">
        <v>7670</v>
      </c>
      <c r="I58" s="60">
        <v>7777</v>
      </c>
      <c r="J58" s="60">
        <v>7447</v>
      </c>
      <c r="K58" s="60">
        <v>7455</v>
      </c>
      <c r="L58" s="60">
        <v>6437</v>
      </c>
      <c r="M58" s="60">
        <v>6417</v>
      </c>
      <c r="N58" s="60">
        <v>7242</v>
      </c>
      <c r="O58" s="60">
        <v>6655</v>
      </c>
      <c r="P58" s="60">
        <v>7323</v>
      </c>
      <c r="Q58" s="60">
        <v>7248</v>
      </c>
      <c r="R58" s="60">
        <v>6895</v>
      </c>
      <c r="S58" s="60">
        <v>6964</v>
      </c>
      <c r="T58" s="60">
        <v>7842</v>
      </c>
    </row>
    <row r="59" spans="1:20" ht="12.75">
      <c r="A59" s="62" t="s">
        <v>123</v>
      </c>
      <c r="B59" s="60"/>
      <c r="C59" s="60">
        <v>359</v>
      </c>
      <c r="D59" s="60">
        <v>303</v>
      </c>
      <c r="E59" s="60">
        <v>210</v>
      </c>
      <c r="F59" s="60">
        <v>175</v>
      </c>
      <c r="G59" s="60">
        <v>177</v>
      </c>
      <c r="H59" s="60">
        <v>190</v>
      </c>
      <c r="I59" s="60">
        <v>140</v>
      </c>
      <c r="J59" s="60">
        <v>111</v>
      </c>
      <c r="K59" s="60">
        <v>89</v>
      </c>
      <c r="L59" s="60">
        <v>91</v>
      </c>
      <c r="M59" s="60">
        <v>144</v>
      </c>
      <c r="N59" s="60">
        <v>150</v>
      </c>
      <c r="O59" s="60">
        <v>138</v>
      </c>
      <c r="P59" s="60">
        <v>139</v>
      </c>
      <c r="Q59" s="60">
        <v>144</v>
      </c>
      <c r="R59" s="60">
        <v>164</v>
      </c>
      <c r="S59" s="60">
        <v>165</v>
      </c>
      <c r="T59" s="60">
        <v>172</v>
      </c>
    </row>
    <row r="60" spans="1:20" ht="12.75">
      <c r="A60" s="62" t="s">
        <v>124</v>
      </c>
      <c r="B60" s="60"/>
      <c r="C60" s="60">
        <v>60</v>
      </c>
      <c r="D60" s="60">
        <v>11</v>
      </c>
      <c r="E60" s="60">
        <v>17</v>
      </c>
      <c r="F60" s="60">
        <v>23</v>
      </c>
      <c r="G60" s="60">
        <v>18</v>
      </c>
      <c r="H60" s="60">
        <v>13</v>
      </c>
      <c r="I60" s="60">
        <v>11</v>
      </c>
      <c r="J60" s="60">
        <v>15</v>
      </c>
      <c r="K60" s="60">
        <v>20</v>
      </c>
      <c r="L60" s="60">
        <v>23</v>
      </c>
      <c r="M60" s="60">
        <v>35</v>
      </c>
      <c r="N60" s="60">
        <v>37</v>
      </c>
      <c r="O60" s="60">
        <v>37</v>
      </c>
      <c r="P60" s="60">
        <v>38</v>
      </c>
      <c r="Q60" s="60">
        <v>38</v>
      </c>
      <c r="R60" s="60">
        <v>36</v>
      </c>
      <c r="S60" s="60">
        <v>38</v>
      </c>
      <c r="T60" s="60">
        <v>34</v>
      </c>
    </row>
    <row r="61" spans="1:20" ht="12.75">
      <c r="A61" s="62" t="s">
        <v>125</v>
      </c>
      <c r="B61" s="60"/>
      <c r="C61" s="60">
        <v>31457</v>
      </c>
      <c r="D61" s="60">
        <v>29056</v>
      </c>
      <c r="E61" s="60">
        <v>27399</v>
      </c>
      <c r="F61" s="60">
        <v>24959</v>
      </c>
      <c r="G61" s="60">
        <v>23148</v>
      </c>
      <c r="H61" s="60">
        <v>23010</v>
      </c>
      <c r="I61" s="60">
        <v>22924</v>
      </c>
      <c r="J61" s="60">
        <v>23174</v>
      </c>
      <c r="K61" s="60">
        <v>21236</v>
      </c>
      <c r="L61" s="60">
        <v>18390</v>
      </c>
      <c r="M61" s="60">
        <v>21629</v>
      </c>
      <c r="N61" s="60">
        <v>21168</v>
      </c>
      <c r="O61" s="60">
        <v>20775</v>
      </c>
      <c r="P61" s="60">
        <v>22006</v>
      </c>
      <c r="Q61" s="60">
        <v>21067</v>
      </c>
      <c r="R61" s="60">
        <v>20295</v>
      </c>
      <c r="S61" s="60">
        <v>21037</v>
      </c>
      <c r="T61" s="60">
        <v>21375</v>
      </c>
    </row>
    <row r="62" spans="1:20" ht="12.75">
      <c r="A62" s="62" t="s">
        <v>126</v>
      </c>
      <c r="B62" s="60"/>
      <c r="C62" s="60">
        <v>131521</v>
      </c>
      <c r="D62" s="60">
        <v>115277</v>
      </c>
      <c r="E62" s="60">
        <v>104336</v>
      </c>
      <c r="F62" s="60">
        <v>98464</v>
      </c>
      <c r="G62" s="60">
        <v>95322</v>
      </c>
      <c r="H62" s="60">
        <v>92175</v>
      </c>
      <c r="I62" s="60">
        <v>90918</v>
      </c>
      <c r="J62" s="60">
        <v>86725</v>
      </c>
      <c r="K62" s="60">
        <v>85586</v>
      </c>
      <c r="L62" s="60">
        <v>80112</v>
      </c>
      <c r="M62" s="60">
        <v>83725</v>
      </c>
      <c r="N62" s="60">
        <v>86438</v>
      </c>
      <c r="O62" s="60">
        <v>84313</v>
      </c>
      <c r="P62" s="60">
        <v>84970</v>
      </c>
      <c r="Q62" s="60">
        <v>85845</v>
      </c>
      <c r="R62" s="60">
        <v>82803</v>
      </c>
      <c r="S62" s="60">
        <v>82236</v>
      </c>
      <c r="T62" s="60">
        <v>86968</v>
      </c>
    </row>
    <row r="63" spans="1:20" ht="12.75">
      <c r="A63" s="62" t="s">
        <v>127</v>
      </c>
      <c r="B63" s="60"/>
      <c r="C63" s="60">
        <v>6088</v>
      </c>
      <c r="D63" s="60">
        <v>8232</v>
      </c>
      <c r="E63" s="60">
        <v>6777</v>
      </c>
      <c r="F63" s="60">
        <v>7283</v>
      </c>
      <c r="G63" s="60">
        <v>7775</v>
      </c>
      <c r="H63" s="60">
        <v>6498</v>
      </c>
      <c r="I63" s="60">
        <v>8881</v>
      </c>
      <c r="J63" s="60">
        <v>6656</v>
      </c>
      <c r="K63" s="60">
        <v>5662</v>
      </c>
      <c r="L63" s="60">
        <v>4608</v>
      </c>
      <c r="M63" s="60">
        <v>3987</v>
      </c>
      <c r="N63" s="60">
        <v>4202</v>
      </c>
      <c r="O63" s="60">
        <v>4187</v>
      </c>
      <c r="P63" s="60">
        <v>5665</v>
      </c>
      <c r="Q63" s="60">
        <v>4361</v>
      </c>
      <c r="R63" s="60">
        <v>3751</v>
      </c>
      <c r="S63" s="60">
        <v>5476</v>
      </c>
      <c r="T63" s="60">
        <v>4651</v>
      </c>
    </row>
    <row r="64" spans="1:20" ht="12.75">
      <c r="A64" s="62" t="s">
        <v>128</v>
      </c>
      <c r="B64" s="60"/>
      <c r="C64" s="60">
        <v>5967</v>
      </c>
      <c r="D64" s="60">
        <v>5389</v>
      </c>
      <c r="E64" s="60">
        <v>4530</v>
      </c>
      <c r="F64" s="60">
        <v>3313</v>
      </c>
      <c r="G64" s="60">
        <v>3322</v>
      </c>
      <c r="H64" s="60">
        <v>3311</v>
      </c>
      <c r="I64" s="60">
        <v>3412</v>
      </c>
      <c r="J64" s="60">
        <v>3378</v>
      </c>
      <c r="K64" s="60">
        <v>3072</v>
      </c>
      <c r="L64" s="60">
        <v>2831</v>
      </c>
      <c r="M64" s="60">
        <v>2974</v>
      </c>
      <c r="N64" s="60">
        <v>2922</v>
      </c>
      <c r="O64" s="60">
        <v>2852</v>
      </c>
      <c r="P64" s="60">
        <v>3323</v>
      </c>
      <c r="Q64" s="60">
        <v>3342</v>
      </c>
      <c r="R64" s="60">
        <v>3191</v>
      </c>
      <c r="S64" s="60">
        <v>3043</v>
      </c>
      <c r="T64" s="60">
        <v>3673</v>
      </c>
    </row>
    <row r="65" spans="1:20" ht="12.75">
      <c r="A65" s="62" t="s">
        <v>129</v>
      </c>
      <c r="B65" s="60"/>
      <c r="C65" s="60">
        <v>18942</v>
      </c>
      <c r="D65" s="60">
        <v>19910</v>
      </c>
      <c r="E65" s="60">
        <v>20780</v>
      </c>
      <c r="F65" s="60">
        <v>19225</v>
      </c>
      <c r="G65" s="60">
        <v>18917</v>
      </c>
      <c r="H65" s="60">
        <v>19515</v>
      </c>
      <c r="I65" s="60">
        <v>16373</v>
      </c>
      <c r="J65" s="60">
        <v>18519</v>
      </c>
      <c r="K65" s="60">
        <v>17775</v>
      </c>
      <c r="L65" s="60">
        <v>20092</v>
      </c>
      <c r="M65" s="60">
        <v>20643</v>
      </c>
      <c r="N65" s="60">
        <v>18456</v>
      </c>
      <c r="O65" s="60">
        <v>21686</v>
      </c>
      <c r="P65" s="60">
        <v>20164</v>
      </c>
      <c r="Q65" s="60">
        <v>21096</v>
      </c>
      <c r="R65" s="60">
        <v>20698</v>
      </c>
      <c r="S65" s="60">
        <v>17875</v>
      </c>
      <c r="T65" s="60">
        <v>20155</v>
      </c>
    </row>
    <row r="66" spans="1:20" ht="12.75">
      <c r="A66" s="62" t="s">
        <v>130</v>
      </c>
      <c r="B66" s="60"/>
      <c r="C66" s="60">
        <v>5327</v>
      </c>
      <c r="D66" s="60">
        <v>5287</v>
      </c>
      <c r="E66" s="60">
        <v>4872</v>
      </c>
      <c r="F66" s="60">
        <v>5389</v>
      </c>
      <c r="G66" s="60">
        <v>6448</v>
      </c>
      <c r="H66" s="60">
        <v>5950</v>
      </c>
      <c r="I66" s="60">
        <v>7070</v>
      </c>
      <c r="J66" s="60">
        <v>6714</v>
      </c>
      <c r="K66" s="60">
        <v>5448</v>
      </c>
      <c r="L66" s="60">
        <v>5274</v>
      </c>
      <c r="M66" s="60">
        <v>5087</v>
      </c>
      <c r="N66" s="60">
        <v>6099</v>
      </c>
      <c r="O66" s="60">
        <v>6488</v>
      </c>
      <c r="P66" s="60">
        <v>8315</v>
      </c>
      <c r="Q66" s="60">
        <v>7508</v>
      </c>
      <c r="R66" s="60">
        <v>4925</v>
      </c>
      <c r="S66" s="60">
        <v>7453</v>
      </c>
      <c r="T66" s="60">
        <v>7212</v>
      </c>
    </row>
    <row r="67" spans="1:20" ht="12.75">
      <c r="A67" s="62" t="s">
        <v>131</v>
      </c>
      <c r="B67" s="60"/>
      <c r="C67" s="60">
        <v>19955</v>
      </c>
      <c r="D67" s="60">
        <v>20834</v>
      </c>
      <c r="E67" s="60">
        <v>18786</v>
      </c>
      <c r="F67" s="60">
        <v>14879</v>
      </c>
      <c r="G67" s="60">
        <v>14362</v>
      </c>
      <c r="H67" s="60">
        <v>15287</v>
      </c>
      <c r="I67" s="60">
        <v>16250</v>
      </c>
      <c r="J67" s="60">
        <v>14576</v>
      </c>
      <c r="K67" s="60">
        <v>17155</v>
      </c>
      <c r="L67" s="60">
        <v>15364</v>
      </c>
      <c r="M67" s="60">
        <v>15240</v>
      </c>
      <c r="N67" s="60">
        <v>12532</v>
      </c>
      <c r="O67" s="60">
        <v>13773</v>
      </c>
      <c r="P67" s="60">
        <v>13933</v>
      </c>
      <c r="Q67" s="60">
        <v>13902</v>
      </c>
      <c r="R67" s="60">
        <v>14296</v>
      </c>
      <c r="S67" s="60">
        <v>13244</v>
      </c>
      <c r="T67" s="60">
        <v>13388</v>
      </c>
    </row>
    <row r="68" spans="1:20" ht="12.75">
      <c r="A68" s="62" t="s">
        <v>132</v>
      </c>
      <c r="B68" s="60"/>
      <c r="C68" s="60">
        <v>8091</v>
      </c>
      <c r="D68" s="60">
        <v>7717</v>
      </c>
      <c r="E68" s="60">
        <v>8175</v>
      </c>
      <c r="F68" s="60">
        <v>7965</v>
      </c>
      <c r="G68" s="60">
        <v>8477</v>
      </c>
      <c r="H68" s="60">
        <v>8783</v>
      </c>
      <c r="I68" s="60">
        <v>8923</v>
      </c>
      <c r="J68" s="60">
        <v>8816</v>
      </c>
      <c r="K68" s="60">
        <v>9154</v>
      </c>
      <c r="L68" s="60">
        <v>8524</v>
      </c>
      <c r="M68" s="60">
        <v>9040</v>
      </c>
      <c r="N68" s="60">
        <v>9308</v>
      </c>
      <c r="O68" s="60">
        <v>9319</v>
      </c>
      <c r="P68" s="60">
        <v>8906</v>
      </c>
      <c r="Q68" s="60">
        <v>9101</v>
      </c>
      <c r="R68" s="60">
        <v>8952</v>
      </c>
      <c r="S68" s="60">
        <v>8392</v>
      </c>
      <c r="T68" s="60">
        <v>10839</v>
      </c>
    </row>
    <row r="69" spans="1:20" ht="12.75">
      <c r="A69" s="62" t="s">
        <v>133</v>
      </c>
      <c r="B69" s="60"/>
      <c r="C69" s="60">
        <v>5960</v>
      </c>
      <c r="D69" s="60">
        <v>5856</v>
      </c>
      <c r="E69" s="60">
        <v>5011</v>
      </c>
      <c r="F69" s="60">
        <v>4866</v>
      </c>
      <c r="G69" s="60">
        <v>4636</v>
      </c>
      <c r="H69" s="60">
        <v>4550</v>
      </c>
      <c r="I69" s="60">
        <v>4680</v>
      </c>
      <c r="J69" s="60">
        <v>4570</v>
      </c>
      <c r="K69" s="60">
        <v>4171</v>
      </c>
      <c r="L69" s="60">
        <v>4146</v>
      </c>
      <c r="M69" s="60">
        <v>3971</v>
      </c>
      <c r="N69" s="60">
        <v>3639</v>
      </c>
      <c r="O69" s="60">
        <v>3633</v>
      </c>
      <c r="P69" s="60">
        <v>3797</v>
      </c>
      <c r="Q69" s="60">
        <v>3523</v>
      </c>
      <c r="R69" s="60">
        <v>3049</v>
      </c>
      <c r="S69" s="60">
        <v>3040</v>
      </c>
      <c r="T69" s="60">
        <v>3138</v>
      </c>
    </row>
    <row r="70" spans="1:20" ht="12.75">
      <c r="A70" s="62" t="s">
        <v>134</v>
      </c>
      <c r="B70" s="60"/>
      <c r="C70" s="60">
        <v>3416</v>
      </c>
      <c r="D70" s="60">
        <v>3294</v>
      </c>
      <c r="E70" s="60">
        <v>3041</v>
      </c>
      <c r="F70" s="60">
        <v>2961</v>
      </c>
      <c r="G70" s="60">
        <v>2836</v>
      </c>
      <c r="H70" s="60">
        <v>2780</v>
      </c>
      <c r="I70" s="60">
        <v>2916</v>
      </c>
      <c r="J70" s="60">
        <v>2749</v>
      </c>
      <c r="K70" s="60">
        <v>2778</v>
      </c>
      <c r="L70" s="60">
        <v>2445</v>
      </c>
      <c r="M70" s="60">
        <v>2744</v>
      </c>
      <c r="N70" s="60">
        <v>2790</v>
      </c>
      <c r="O70" s="60">
        <v>2721</v>
      </c>
      <c r="P70" s="60">
        <v>2657</v>
      </c>
      <c r="Q70" s="60">
        <v>2459</v>
      </c>
      <c r="R70" s="60">
        <v>2689</v>
      </c>
      <c r="S70" s="60">
        <v>2435</v>
      </c>
      <c r="T70" s="60">
        <v>2292</v>
      </c>
    </row>
    <row r="71" spans="1:20" ht="12.75">
      <c r="A71" s="62" t="s">
        <v>135</v>
      </c>
      <c r="B71" s="60"/>
      <c r="C71" s="60">
        <v>64</v>
      </c>
      <c r="D71" s="60">
        <v>65</v>
      </c>
      <c r="E71" s="60">
        <v>46</v>
      </c>
      <c r="F71" s="60">
        <v>46</v>
      </c>
      <c r="G71" s="60">
        <v>69</v>
      </c>
      <c r="H71" s="60">
        <v>56</v>
      </c>
      <c r="I71" s="60">
        <v>65</v>
      </c>
      <c r="J71" s="60">
        <v>57</v>
      </c>
      <c r="K71" s="60">
        <v>67</v>
      </c>
      <c r="L71" s="60">
        <v>59</v>
      </c>
      <c r="M71" s="60">
        <v>100</v>
      </c>
      <c r="N71" s="60">
        <v>94</v>
      </c>
      <c r="O71" s="60">
        <v>98</v>
      </c>
      <c r="P71" s="60">
        <v>93</v>
      </c>
      <c r="Q71" s="60">
        <v>105</v>
      </c>
      <c r="R71" s="60">
        <v>101</v>
      </c>
      <c r="S71" s="60">
        <v>101</v>
      </c>
      <c r="T71" s="60">
        <f>S71</f>
        <v>101</v>
      </c>
    </row>
    <row r="72" spans="1:20" ht="12.75">
      <c r="A72" s="62" t="s">
        <v>136</v>
      </c>
      <c r="B72" s="60"/>
      <c r="C72" s="60">
        <v>14621</v>
      </c>
      <c r="D72" s="60">
        <v>13725</v>
      </c>
      <c r="E72" s="60">
        <v>12090</v>
      </c>
      <c r="F72" s="60">
        <v>10384</v>
      </c>
      <c r="G72" s="60">
        <v>11394</v>
      </c>
      <c r="H72" s="60">
        <v>12272</v>
      </c>
      <c r="I72" s="60">
        <v>11241</v>
      </c>
      <c r="J72" s="60">
        <v>11246</v>
      </c>
      <c r="K72" s="60">
        <v>11748</v>
      </c>
      <c r="L72" s="60">
        <v>11792</v>
      </c>
      <c r="M72" s="60">
        <v>12659</v>
      </c>
      <c r="N72" s="60">
        <v>13582</v>
      </c>
      <c r="O72" s="60">
        <v>13717</v>
      </c>
      <c r="P72" s="60">
        <v>14923</v>
      </c>
      <c r="Q72" s="60">
        <v>16583</v>
      </c>
      <c r="R72" s="60">
        <v>16477</v>
      </c>
      <c r="S72" s="60">
        <v>16658</v>
      </c>
      <c r="T72" s="60">
        <v>16786</v>
      </c>
    </row>
    <row r="73" spans="1:20" ht="12.75">
      <c r="A73" s="62" t="s">
        <v>137</v>
      </c>
      <c r="B73" s="60"/>
      <c r="C73" s="60">
        <v>797</v>
      </c>
      <c r="D73" s="60">
        <v>890</v>
      </c>
      <c r="E73" s="60">
        <v>418</v>
      </c>
      <c r="F73" s="60">
        <v>370</v>
      </c>
      <c r="G73" s="60">
        <v>307</v>
      </c>
      <c r="H73" s="60">
        <v>246</v>
      </c>
      <c r="I73" s="60">
        <v>226</v>
      </c>
      <c r="J73" s="60">
        <v>180</v>
      </c>
      <c r="K73" s="60">
        <v>158</v>
      </c>
      <c r="L73" s="60">
        <v>134</v>
      </c>
      <c r="M73" s="60">
        <v>98</v>
      </c>
      <c r="N73" s="60">
        <v>89</v>
      </c>
      <c r="O73" s="60">
        <v>147</v>
      </c>
      <c r="P73" s="60">
        <v>187</v>
      </c>
      <c r="Q73" s="60">
        <v>182</v>
      </c>
      <c r="R73" s="60">
        <v>201</v>
      </c>
      <c r="S73" s="60">
        <v>274</v>
      </c>
      <c r="T73" s="60">
        <v>265</v>
      </c>
    </row>
    <row r="74" spans="1:20" ht="12.75">
      <c r="A74" s="62" t="s">
        <v>138</v>
      </c>
      <c r="B74" s="60"/>
      <c r="C74" s="60">
        <v>1134</v>
      </c>
      <c r="D74" s="60">
        <v>1070</v>
      </c>
      <c r="E74" s="60">
        <v>1011</v>
      </c>
      <c r="F74" s="60">
        <v>1040</v>
      </c>
      <c r="G74" s="60">
        <v>905</v>
      </c>
      <c r="H74" s="60">
        <v>514</v>
      </c>
      <c r="I74" s="60">
        <v>485</v>
      </c>
      <c r="J74" s="60">
        <v>312</v>
      </c>
      <c r="K74" s="60">
        <v>112</v>
      </c>
      <c r="L74" s="60">
        <v>113</v>
      </c>
      <c r="M74" s="60">
        <v>125</v>
      </c>
      <c r="N74" s="60">
        <v>110</v>
      </c>
      <c r="O74" s="60">
        <v>93</v>
      </c>
      <c r="P74" s="60">
        <v>78</v>
      </c>
      <c r="Q74" s="60">
        <v>94</v>
      </c>
      <c r="R74" s="60">
        <v>82</v>
      </c>
      <c r="S74" s="60">
        <v>110</v>
      </c>
      <c r="T74" s="60">
        <v>80</v>
      </c>
    </row>
    <row r="75" spans="1:20" ht="12.75">
      <c r="A75" s="62" t="s">
        <v>139</v>
      </c>
      <c r="B75" s="60"/>
      <c r="C75" s="60">
        <v>711</v>
      </c>
      <c r="D75" s="60">
        <v>621</v>
      </c>
      <c r="E75" s="60">
        <v>546</v>
      </c>
      <c r="F75" s="60">
        <v>519</v>
      </c>
      <c r="G75" s="60">
        <v>440</v>
      </c>
      <c r="H75" s="60">
        <v>273</v>
      </c>
      <c r="I75" s="60">
        <v>255</v>
      </c>
      <c r="J75" s="60">
        <v>226</v>
      </c>
      <c r="K75" s="60">
        <v>166</v>
      </c>
      <c r="L75" s="60">
        <v>128</v>
      </c>
      <c r="M75" s="60">
        <v>135</v>
      </c>
      <c r="N75" s="60">
        <v>124</v>
      </c>
      <c r="O75" s="60">
        <v>100</v>
      </c>
      <c r="P75" s="60">
        <v>89</v>
      </c>
      <c r="Q75" s="60">
        <v>68</v>
      </c>
      <c r="R75" s="60">
        <v>82</v>
      </c>
      <c r="S75" s="60">
        <v>87</v>
      </c>
      <c r="T75" s="60">
        <v>106</v>
      </c>
    </row>
    <row r="76" spans="1:20" ht="12.75">
      <c r="A76" s="62" t="s">
        <v>140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12.75">
      <c r="A77" s="62" t="s">
        <v>141</v>
      </c>
      <c r="B77" s="60"/>
      <c r="C77" s="60">
        <v>9206</v>
      </c>
      <c r="D77" s="60">
        <v>8096</v>
      </c>
      <c r="E77" s="60">
        <v>8493</v>
      </c>
      <c r="F77" s="60">
        <v>8779</v>
      </c>
      <c r="G77" s="60">
        <v>8864</v>
      </c>
      <c r="H77" s="60">
        <v>9098</v>
      </c>
      <c r="I77" s="60">
        <v>9152</v>
      </c>
      <c r="J77" s="60">
        <v>9138</v>
      </c>
      <c r="K77" s="60">
        <v>9271</v>
      </c>
      <c r="L77" s="60">
        <v>7525</v>
      </c>
      <c r="M77" s="60">
        <v>8035</v>
      </c>
      <c r="N77" s="60">
        <v>8416</v>
      </c>
      <c r="O77" s="60">
        <v>8470</v>
      </c>
      <c r="P77" s="60">
        <v>8820</v>
      </c>
      <c r="Q77" s="60">
        <v>9261</v>
      </c>
      <c r="R77" s="60">
        <v>8190</v>
      </c>
      <c r="S77" s="60">
        <v>7924</v>
      </c>
      <c r="T77" s="60">
        <v>8359</v>
      </c>
    </row>
    <row r="78" spans="1:20" ht="12.75">
      <c r="A78" s="62" t="s">
        <v>142</v>
      </c>
      <c r="B78" s="60"/>
      <c r="C78" s="60">
        <v>860</v>
      </c>
      <c r="D78" s="60">
        <v>782</v>
      </c>
      <c r="E78" s="60">
        <v>763</v>
      </c>
      <c r="F78" s="60">
        <v>845</v>
      </c>
      <c r="G78" s="60">
        <v>980</v>
      </c>
      <c r="H78" s="60">
        <v>1015</v>
      </c>
      <c r="I78" s="60">
        <v>1004</v>
      </c>
      <c r="J78" s="60">
        <v>1024</v>
      </c>
      <c r="K78" s="60">
        <v>1070</v>
      </c>
      <c r="L78" s="60">
        <v>1066</v>
      </c>
      <c r="M78" s="60">
        <v>1079</v>
      </c>
      <c r="N78" s="60">
        <v>946</v>
      </c>
      <c r="O78" s="60">
        <v>813</v>
      </c>
      <c r="P78" s="60">
        <v>789</v>
      </c>
      <c r="Q78" s="60">
        <v>927</v>
      </c>
      <c r="R78" s="60">
        <v>777</v>
      </c>
      <c r="S78" s="60">
        <v>713</v>
      </c>
      <c r="T78" s="60">
        <v>753</v>
      </c>
    </row>
    <row r="79" spans="1:20" ht="12.75">
      <c r="A79" s="62" t="s">
        <v>143</v>
      </c>
      <c r="B79" s="60"/>
      <c r="C79" s="60">
        <v>75349</v>
      </c>
      <c r="D79" s="60">
        <v>75208</v>
      </c>
      <c r="E79" s="60">
        <v>73859</v>
      </c>
      <c r="F79" s="60">
        <v>74452</v>
      </c>
      <c r="G79" s="60">
        <v>68787</v>
      </c>
      <c r="H79" s="60">
        <v>70448</v>
      </c>
      <c r="I79" s="60">
        <v>72156</v>
      </c>
      <c r="J79" s="60">
        <v>70253</v>
      </c>
      <c r="K79" s="60">
        <v>63503</v>
      </c>
      <c r="L79" s="60">
        <v>60708</v>
      </c>
      <c r="M79" s="60">
        <v>56316</v>
      </c>
      <c r="N79" s="60">
        <v>55775</v>
      </c>
      <c r="O79" s="60">
        <v>54748</v>
      </c>
      <c r="P79" s="60">
        <v>56172</v>
      </c>
      <c r="Q79" s="60">
        <v>54198</v>
      </c>
      <c r="R79" s="60">
        <v>54732</v>
      </c>
      <c r="S79" s="60">
        <v>56987</v>
      </c>
      <c r="T79" s="60">
        <v>55513</v>
      </c>
    </row>
    <row r="80" spans="1:20" ht="12.75">
      <c r="A80" s="62" t="s">
        <v>144</v>
      </c>
      <c r="B80" s="60"/>
      <c r="C80" s="60">
        <v>2580</v>
      </c>
      <c r="D80" s="60">
        <v>2938</v>
      </c>
      <c r="E80" s="60">
        <v>2952</v>
      </c>
      <c r="F80" s="60">
        <v>3133</v>
      </c>
      <c r="G80" s="60">
        <v>3313</v>
      </c>
      <c r="H80" s="60">
        <v>3493</v>
      </c>
      <c r="I80" s="60">
        <v>3463</v>
      </c>
      <c r="J80" s="60">
        <v>3491</v>
      </c>
      <c r="K80" s="60">
        <v>3171</v>
      </c>
      <c r="L80" s="60">
        <v>3790</v>
      </c>
      <c r="M80" s="60">
        <v>3803</v>
      </c>
      <c r="N80" s="60">
        <v>3192</v>
      </c>
      <c r="O80" s="60">
        <v>3476</v>
      </c>
      <c r="P80" s="60">
        <v>3281</v>
      </c>
      <c r="Q80" s="60">
        <v>3372</v>
      </c>
      <c r="R80" s="60">
        <v>3347</v>
      </c>
      <c r="S80" s="60">
        <v>3308</v>
      </c>
      <c r="T80" s="60">
        <v>2886</v>
      </c>
    </row>
    <row r="81" spans="1:20" ht="12.75">
      <c r="A81" s="62" t="s">
        <v>145</v>
      </c>
      <c r="B81" s="60"/>
      <c r="C81" s="60">
        <v>12369</v>
      </c>
      <c r="D81" s="60">
        <v>10913</v>
      </c>
      <c r="E81" s="60">
        <v>10800</v>
      </c>
      <c r="F81" s="60">
        <v>10124</v>
      </c>
      <c r="G81" s="60">
        <v>10422</v>
      </c>
      <c r="H81" s="60">
        <v>10785</v>
      </c>
      <c r="I81" s="60">
        <v>10708</v>
      </c>
      <c r="J81" s="60">
        <v>9768</v>
      </c>
      <c r="K81" s="60">
        <v>8225</v>
      </c>
      <c r="L81" s="60">
        <v>6861</v>
      </c>
      <c r="M81" s="60">
        <v>7772</v>
      </c>
      <c r="N81" s="60">
        <v>7642</v>
      </c>
      <c r="O81" s="60">
        <v>8819</v>
      </c>
      <c r="P81" s="60">
        <v>9356</v>
      </c>
      <c r="Q81" s="60">
        <v>9204</v>
      </c>
      <c r="R81" s="60">
        <v>8798</v>
      </c>
      <c r="S81" s="60">
        <v>9517</v>
      </c>
      <c r="T81" s="60">
        <v>10186</v>
      </c>
    </row>
    <row r="82" spans="1:20" ht="12.75">
      <c r="A82" s="62" t="s">
        <v>146</v>
      </c>
      <c r="B82" s="60"/>
      <c r="C82" s="60">
        <v>2683</v>
      </c>
      <c r="D82" s="60">
        <v>2674</v>
      </c>
      <c r="E82" s="60">
        <v>2532</v>
      </c>
      <c r="F82" s="60">
        <v>2722</v>
      </c>
      <c r="G82" s="60">
        <v>2901</v>
      </c>
      <c r="H82" s="60">
        <v>2890</v>
      </c>
      <c r="I82" s="60">
        <v>3061</v>
      </c>
      <c r="J82" s="60">
        <v>2608</v>
      </c>
      <c r="K82" s="60">
        <v>2579</v>
      </c>
      <c r="L82" s="60">
        <v>2438</v>
      </c>
      <c r="M82" s="60">
        <v>2442</v>
      </c>
      <c r="N82" s="60">
        <v>2753</v>
      </c>
      <c r="O82" s="60">
        <v>2846</v>
      </c>
      <c r="P82" s="60">
        <v>2678</v>
      </c>
      <c r="Q82" s="60">
        <v>2944</v>
      </c>
      <c r="R82" s="60">
        <v>2629</v>
      </c>
      <c r="S82" s="60">
        <v>2691</v>
      </c>
      <c r="T82" s="60">
        <v>2656</v>
      </c>
    </row>
    <row r="83" spans="1:20" ht="12.75">
      <c r="A83" s="62" t="s">
        <v>147</v>
      </c>
      <c r="B83" s="60"/>
      <c r="C83" s="60">
        <v>1644</v>
      </c>
      <c r="D83" s="60">
        <v>1540</v>
      </c>
      <c r="E83" s="60">
        <v>1601</v>
      </c>
      <c r="F83" s="60">
        <v>1490</v>
      </c>
      <c r="G83" s="60">
        <v>1377</v>
      </c>
      <c r="H83" s="60">
        <v>1401</v>
      </c>
      <c r="I83" s="60">
        <v>1325</v>
      </c>
      <c r="J83" s="60">
        <v>1360</v>
      </c>
      <c r="K83" s="60">
        <v>1431</v>
      </c>
      <c r="L83" s="60">
        <v>1309</v>
      </c>
      <c r="M83" s="60">
        <v>1304</v>
      </c>
      <c r="N83" s="60">
        <v>1430</v>
      </c>
      <c r="O83" s="60">
        <v>1566</v>
      </c>
      <c r="P83" s="60">
        <v>1489</v>
      </c>
      <c r="Q83" s="60">
        <v>1535</v>
      </c>
      <c r="R83" s="60">
        <v>1540</v>
      </c>
      <c r="S83" s="60">
        <v>1564</v>
      </c>
      <c r="T83" s="60">
        <v>1607</v>
      </c>
    </row>
    <row r="84" spans="1:20" ht="12.75">
      <c r="A84" s="62" t="s">
        <v>148</v>
      </c>
      <c r="B84" s="60"/>
      <c r="C84" s="60">
        <v>7784</v>
      </c>
      <c r="D84" s="60">
        <v>6935</v>
      </c>
      <c r="E84" s="60">
        <v>5778</v>
      </c>
      <c r="F84" s="60">
        <v>6106</v>
      </c>
      <c r="G84" s="60">
        <v>5521</v>
      </c>
      <c r="H84" s="60">
        <v>5418</v>
      </c>
      <c r="I84" s="60">
        <v>5302</v>
      </c>
      <c r="J84" s="60">
        <v>5061</v>
      </c>
      <c r="K84" s="60">
        <v>4704</v>
      </c>
      <c r="L84" s="60">
        <v>4566</v>
      </c>
      <c r="M84" s="60">
        <v>4261</v>
      </c>
      <c r="N84" s="60">
        <v>4429</v>
      </c>
      <c r="O84" s="60">
        <v>4285</v>
      </c>
      <c r="P84" s="60">
        <v>4608</v>
      </c>
      <c r="Q84" s="60">
        <v>4526</v>
      </c>
      <c r="R84" s="60">
        <v>4232</v>
      </c>
      <c r="S84" s="60">
        <v>4456</v>
      </c>
      <c r="T84" s="60">
        <v>4006</v>
      </c>
    </row>
    <row r="85" spans="1:20" ht="12.75">
      <c r="A85" s="62" t="s">
        <v>149</v>
      </c>
      <c r="B85" s="60"/>
      <c r="C85" s="60">
        <v>16922</v>
      </c>
      <c r="D85" s="60">
        <v>17679</v>
      </c>
      <c r="E85" s="60">
        <v>17176</v>
      </c>
      <c r="F85" s="60">
        <v>15982</v>
      </c>
      <c r="G85" s="60">
        <v>16001</v>
      </c>
      <c r="H85" s="60">
        <v>16616</v>
      </c>
      <c r="I85" s="60">
        <v>18890</v>
      </c>
      <c r="J85" s="60">
        <v>21085</v>
      </c>
      <c r="K85" s="60">
        <v>21976</v>
      </c>
      <c r="L85" s="60">
        <v>20078</v>
      </c>
      <c r="M85" s="60">
        <v>23346</v>
      </c>
      <c r="N85" s="60">
        <v>19308</v>
      </c>
      <c r="O85" s="60">
        <v>19601</v>
      </c>
      <c r="P85" s="60">
        <v>21514</v>
      </c>
      <c r="Q85" s="60">
        <v>22205</v>
      </c>
      <c r="R85" s="60">
        <v>22296</v>
      </c>
      <c r="S85" s="60">
        <v>26593</v>
      </c>
      <c r="T85" s="60">
        <v>29387</v>
      </c>
    </row>
    <row r="86" spans="1:20" ht="12.75">
      <c r="A86" s="62" t="s">
        <v>150</v>
      </c>
      <c r="B86" s="60"/>
      <c r="C86" s="60">
        <v>64305</v>
      </c>
      <c r="D86" s="60">
        <v>62798</v>
      </c>
      <c r="E86" s="60">
        <v>59420</v>
      </c>
      <c r="F86" s="60">
        <v>52350</v>
      </c>
      <c r="G86" s="60">
        <v>49641</v>
      </c>
      <c r="H86" s="60">
        <v>45866</v>
      </c>
      <c r="I86" s="60">
        <v>44228</v>
      </c>
      <c r="J86" s="60">
        <v>39974</v>
      </c>
      <c r="K86" s="60">
        <v>41169</v>
      </c>
      <c r="L86" s="60">
        <v>34216</v>
      </c>
      <c r="M86" s="60">
        <v>36816</v>
      </c>
      <c r="N86" s="60">
        <v>38751</v>
      </c>
      <c r="O86" s="60">
        <v>35753</v>
      </c>
      <c r="P86" s="60">
        <v>38831</v>
      </c>
      <c r="Q86" s="60">
        <v>38347</v>
      </c>
      <c r="R86" s="60">
        <v>38164</v>
      </c>
      <c r="S86" s="60">
        <v>41091</v>
      </c>
      <c r="T86" s="60">
        <v>38711</v>
      </c>
    </row>
    <row r="87" spans="1:26" ht="12.75">
      <c r="A87" s="62" t="s">
        <v>23</v>
      </c>
      <c r="B87" s="60"/>
      <c r="C87" s="60">
        <f aca="true" t="shared" si="3" ref="C87:T87">SUM(C56:C86)</f>
        <v>471161</v>
      </c>
      <c r="D87" s="60">
        <f t="shared" si="3"/>
        <v>449344</v>
      </c>
      <c r="E87" s="60">
        <f t="shared" si="3"/>
        <v>421862</v>
      </c>
      <c r="F87" s="60">
        <f t="shared" si="3"/>
        <v>397534</v>
      </c>
      <c r="G87" s="60">
        <f t="shared" si="3"/>
        <v>385693</v>
      </c>
      <c r="H87" s="60">
        <f t="shared" si="3"/>
        <v>382018</v>
      </c>
      <c r="I87" s="60">
        <f t="shared" si="3"/>
        <v>383396</v>
      </c>
      <c r="J87" s="60">
        <f t="shared" si="3"/>
        <v>371187</v>
      </c>
      <c r="K87" s="60">
        <f t="shared" si="3"/>
        <v>360541</v>
      </c>
      <c r="L87" s="60">
        <f t="shared" si="3"/>
        <v>333803</v>
      </c>
      <c r="M87" s="60">
        <f t="shared" si="3"/>
        <v>345724</v>
      </c>
      <c r="N87" s="60">
        <f t="shared" si="3"/>
        <v>342424</v>
      </c>
      <c r="O87" s="60">
        <f t="shared" si="3"/>
        <v>341564</v>
      </c>
      <c r="P87" s="60">
        <f t="shared" si="3"/>
        <v>354434</v>
      </c>
      <c r="Q87" s="60">
        <f t="shared" si="3"/>
        <v>353333</v>
      </c>
      <c r="R87" s="60">
        <f t="shared" si="3"/>
        <v>342855</v>
      </c>
      <c r="S87" s="60">
        <f t="shared" si="3"/>
        <v>352669</v>
      </c>
      <c r="T87" s="60">
        <f t="shared" si="3"/>
        <v>361603</v>
      </c>
      <c r="U87" s="18"/>
      <c r="W87" s="19"/>
      <c r="Z87" s="40"/>
    </row>
    <row r="88" spans="1:26" ht="12.75">
      <c r="A88" s="62" t="s">
        <v>24</v>
      </c>
      <c r="B88" s="60"/>
      <c r="C88" s="60">
        <f aca="true" t="shared" si="4" ref="C88:T88">SUM(C56:C86)-C59-C71-C78-C85</f>
        <v>452956</v>
      </c>
      <c r="D88" s="60">
        <f t="shared" si="4"/>
        <v>430515</v>
      </c>
      <c r="E88" s="60">
        <f t="shared" si="4"/>
        <v>403667</v>
      </c>
      <c r="F88" s="60">
        <f t="shared" si="4"/>
        <v>380486</v>
      </c>
      <c r="G88" s="60">
        <f t="shared" si="4"/>
        <v>368466</v>
      </c>
      <c r="H88" s="60">
        <f t="shared" si="4"/>
        <v>364141</v>
      </c>
      <c r="I88" s="60">
        <f t="shared" si="4"/>
        <v>363297</v>
      </c>
      <c r="J88" s="60">
        <f t="shared" si="4"/>
        <v>348910</v>
      </c>
      <c r="K88" s="60">
        <f t="shared" si="4"/>
        <v>337339</v>
      </c>
      <c r="L88" s="60">
        <f t="shared" si="4"/>
        <v>312509</v>
      </c>
      <c r="M88" s="60">
        <f t="shared" si="4"/>
        <v>321055</v>
      </c>
      <c r="N88" s="60">
        <f t="shared" si="4"/>
        <v>321926</v>
      </c>
      <c r="O88" s="60">
        <f t="shared" si="4"/>
        <v>320914</v>
      </c>
      <c r="P88" s="60">
        <f t="shared" si="4"/>
        <v>331899</v>
      </c>
      <c r="Q88" s="60">
        <f t="shared" si="4"/>
        <v>329952</v>
      </c>
      <c r="R88" s="60">
        <f t="shared" si="4"/>
        <v>319517</v>
      </c>
      <c r="S88" s="60">
        <f t="shared" si="4"/>
        <v>325097</v>
      </c>
      <c r="T88" s="60">
        <f t="shared" si="4"/>
        <v>331190</v>
      </c>
      <c r="U88" s="18"/>
      <c r="W88" s="19"/>
      <c r="Z88" s="40"/>
    </row>
    <row r="89" spans="1:20" ht="13.5" thickBot="1">
      <c r="A89" s="114" t="s">
        <v>178</v>
      </c>
      <c r="B89" s="60"/>
      <c r="C89" s="60">
        <f>C87-C88</f>
        <v>18205</v>
      </c>
      <c r="D89" s="60">
        <f aca="true" t="shared" si="5" ref="D89:T89">D87-D88</f>
        <v>18829</v>
      </c>
      <c r="E89" s="60">
        <f t="shared" si="5"/>
        <v>18195</v>
      </c>
      <c r="F89" s="60">
        <f t="shared" si="5"/>
        <v>17048</v>
      </c>
      <c r="G89" s="60">
        <f t="shared" si="5"/>
        <v>17227</v>
      </c>
      <c r="H89" s="60">
        <f t="shared" si="5"/>
        <v>17877</v>
      </c>
      <c r="I89" s="60">
        <f t="shared" si="5"/>
        <v>20099</v>
      </c>
      <c r="J89" s="60">
        <f t="shared" si="5"/>
        <v>22277</v>
      </c>
      <c r="K89" s="60">
        <f t="shared" si="5"/>
        <v>23202</v>
      </c>
      <c r="L89" s="60">
        <f t="shared" si="5"/>
        <v>21294</v>
      </c>
      <c r="M89" s="60">
        <f t="shared" si="5"/>
        <v>24669</v>
      </c>
      <c r="N89" s="60">
        <f t="shared" si="5"/>
        <v>20498</v>
      </c>
      <c r="O89" s="60">
        <f t="shared" si="5"/>
        <v>20650</v>
      </c>
      <c r="P89" s="60">
        <f t="shared" si="5"/>
        <v>22535</v>
      </c>
      <c r="Q89" s="60">
        <f t="shared" si="5"/>
        <v>23381</v>
      </c>
      <c r="R89" s="60">
        <f t="shared" si="5"/>
        <v>23338</v>
      </c>
      <c r="S89" s="60">
        <f t="shared" si="5"/>
        <v>27572</v>
      </c>
      <c r="T89" s="60">
        <f t="shared" si="5"/>
        <v>30413</v>
      </c>
    </row>
    <row r="90" spans="1:19" ht="13.5" thickTop="1">
      <c r="A90" s="20" t="s">
        <v>110</v>
      </c>
      <c r="B90" s="2"/>
      <c r="C90" s="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 thickBot="1">
      <c r="A91" s="7" t="s">
        <v>101</v>
      </c>
      <c r="B91" s="8"/>
      <c r="C91" s="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3.5" thickTop="1">
      <c r="A92" s="9"/>
      <c r="B92" s="10" t="s">
        <v>1</v>
      </c>
      <c r="C92" s="11" t="s">
        <v>75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5"/>
      <c r="B93" s="12" t="s">
        <v>2</v>
      </c>
      <c r="C93" s="13" t="s">
        <v>76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2.75">
      <c r="A94" s="5"/>
      <c r="B94" s="12" t="s">
        <v>3</v>
      </c>
      <c r="C94" s="13" t="s">
        <v>79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2.75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</row>
    <row r="96" spans="1:20" ht="12.75">
      <c r="A96" s="14" t="s">
        <v>4</v>
      </c>
      <c r="B96" s="15" t="s">
        <v>5</v>
      </c>
      <c r="C96" s="16" t="s">
        <v>6</v>
      </c>
      <c r="D96" s="16" t="s">
        <v>7</v>
      </c>
      <c r="E96" s="16" t="s">
        <v>8</v>
      </c>
      <c r="F96" s="16" t="s">
        <v>9</v>
      </c>
      <c r="G96" s="16" t="s">
        <v>10</v>
      </c>
      <c r="H96" s="16" t="s">
        <v>11</v>
      </c>
      <c r="I96" s="16" t="s">
        <v>12</v>
      </c>
      <c r="J96" s="16" t="s">
        <v>13</v>
      </c>
      <c r="K96" s="16" t="s">
        <v>14</v>
      </c>
      <c r="L96" s="16" t="s">
        <v>15</v>
      </c>
      <c r="M96" s="16" t="s">
        <v>16</v>
      </c>
      <c r="N96" s="16" t="s">
        <v>17</v>
      </c>
      <c r="O96" s="16" t="s">
        <v>18</v>
      </c>
      <c r="P96" s="16" t="s">
        <v>19</v>
      </c>
      <c r="Q96" s="16" t="s">
        <v>20</v>
      </c>
      <c r="R96" s="16" t="s">
        <v>21</v>
      </c>
      <c r="S96" s="16" t="s">
        <v>102</v>
      </c>
      <c r="T96" s="16" t="s">
        <v>119</v>
      </c>
    </row>
    <row r="97" spans="1:20" ht="12.75">
      <c r="A97" s="17" t="s">
        <v>22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2.75">
      <c r="A98" s="62" t="s">
        <v>120</v>
      </c>
      <c r="B98" s="60"/>
      <c r="C98" s="60">
        <v>10862</v>
      </c>
      <c r="D98" s="60">
        <v>11663</v>
      </c>
      <c r="E98" s="60">
        <v>11430</v>
      </c>
      <c r="F98" s="60">
        <v>11597</v>
      </c>
      <c r="G98" s="60">
        <v>11515</v>
      </c>
      <c r="H98" s="60">
        <v>11484</v>
      </c>
      <c r="I98" s="60">
        <v>12494</v>
      </c>
      <c r="J98" s="60">
        <v>12549</v>
      </c>
      <c r="K98" s="60">
        <v>13131</v>
      </c>
      <c r="L98" s="60">
        <v>12491</v>
      </c>
      <c r="M98" s="60">
        <v>12285</v>
      </c>
      <c r="N98" s="60">
        <v>13058</v>
      </c>
      <c r="O98" s="60">
        <v>13397</v>
      </c>
      <c r="P98" s="60">
        <v>14201</v>
      </c>
      <c r="Q98" s="60">
        <v>14410</v>
      </c>
      <c r="R98" s="60">
        <v>14349</v>
      </c>
      <c r="S98" s="60">
        <v>14522</v>
      </c>
      <c r="T98" s="60">
        <v>13893</v>
      </c>
    </row>
    <row r="99" spans="1:20" ht="12.75">
      <c r="A99" s="62" t="s">
        <v>121</v>
      </c>
      <c r="B99" s="60"/>
      <c r="C99" s="60">
        <v>18497</v>
      </c>
      <c r="D99" s="60">
        <v>20317</v>
      </c>
      <c r="E99" s="60">
        <v>21063</v>
      </c>
      <c r="F99" s="60">
        <v>20387</v>
      </c>
      <c r="G99" s="60">
        <v>22837</v>
      </c>
      <c r="H99" s="60">
        <v>22877</v>
      </c>
      <c r="I99" s="60">
        <v>24471</v>
      </c>
      <c r="J99" s="60">
        <v>24622</v>
      </c>
      <c r="K99" s="60">
        <v>24971</v>
      </c>
      <c r="L99" s="60">
        <v>24783</v>
      </c>
      <c r="M99" s="60">
        <v>24100</v>
      </c>
      <c r="N99" s="60">
        <v>24252</v>
      </c>
      <c r="O99" s="60">
        <v>22673</v>
      </c>
      <c r="P99" s="60">
        <v>25090</v>
      </c>
      <c r="Q99" s="60">
        <v>24685</v>
      </c>
      <c r="R99" s="60">
        <v>24747</v>
      </c>
      <c r="S99" s="60">
        <v>23670</v>
      </c>
      <c r="T99" s="60">
        <v>22630</v>
      </c>
    </row>
    <row r="100" spans="1:20" ht="12.75">
      <c r="A100" s="62" t="s">
        <v>122</v>
      </c>
      <c r="B100" s="60"/>
      <c r="C100" s="60">
        <v>9609</v>
      </c>
      <c r="D100" s="60">
        <v>6046</v>
      </c>
      <c r="E100" s="60">
        <v>5560</v>
      </c>
      <c r="F100" s="60">
        <v>6338</v>
      </c>
      <c r="G100" s="60">
        <v>5832</v>
      </c>
      <c r="H100" s="60">
        <v>6253</v>
      </c>
      <c r="I100" s="60">
        <v>5620</v>
      </c>
      <c r="J100" s="60">
        <v>4422</v>
      </c>
      <c r="K100" s="60">
        <v>4841</v>
      </c>
      <c r="L100" s="60">
        <v>4509</v>
      </c>
      <c r="M100" s="60">
        <v>4218</v>
      </c>
      <c r="N100" s="60">
        <v>4263</v>
      </c>
      <c r="O100" s="60">
        <v>4430</v>
      </c>
      <c r="P100" s="60">
        <v>4634</v>
      </c>
      <c r="Q100" s="60">
        <v>4404</v>
      </c>
      <c r="R100" s="60">
        <v>4946</v>
      </c>
      <c r="S100" s="60">
        <v>5116</v>
      </c>
      <c r="T100" s="60">
        <v>5067</v>
      </c>
    </row>
    <row r="101" spans="1:20" ht="12.75">
      <c r="A101" s="62" t="s">
        <v>123</v>
      </c>
      <c r="B101" s="60"/>
      <c r="C101" s="60">
        <v>13236</v>
      </c>
      <c r="D101" s="60">
        <v>13288</v>
      </c>
      <c r="E101" s="60">
        <v>13449</v>
      </c>
      <c r="F101" s="60">
        <v>12784</v>
      </c>
      <c r="G101" s="60">
        <v>13010</v>
      </c>
      <c r="H101" s="60">
        <v>12255</v>
      </c>
      <c r="I101" s="60">
        <v>12499</v>
      </c>
      <c r="J101" s="60">
        <v>13191</v>
      </c>
      <c r="K101" s="60">
        <v>13304</v>
      </c>
      <c r="L101" s="60">
        <v>13023</v>
      </c>
      <c r="M101" s="60">
        <v>12523</v>
      </c>
      <c r="N101" s="60">
        <v>13647</v>
      </c>
      <c r="O101" s="60">
        <v>12766</v>
      </c>
      <c r="P101" s="60">
        <v>12377</v>
      </c>
      <c r="Q101" s="60">
        <v>12353</v>
      </c>
      <c r="R101" s="60">
        <v>12605</v>
      </c>
      <c r="S101" s="60">
        <v>12948</v>
      </c>
      <c r="T101" s="60">
        <v>11740</v>
      </c>
    </row>
    <row r="102" spans="1:20" ht="12.75">
      <c r="A102" s="62" t="s">
        <v>124</v>
      </c>
      <c r="B102" s="60"/>
      <c r="C102" s="60">
        <v>1453</v>
      </c>
      <c r="D102" s="60">
        <v>1572</v>
      </c>
      <c r="E102" s="60">
        <v>1769</v>
      </c>
      <c r="F102" s="60">
        <v>1828</v>
      </c>
      <c r="G102" s="60">
        <v>2112</v>
      </c>
      <c r="H102" s="60">
        <v>1920</v>
      </c>
      <c r="I102" s="60">
        <v>2067</v>
      </c>
      <c r="J102" s="60">
        <v>2017</v>
      </c>
      <c r="K102" s="60">
        <v>2159</v>
      </c>
      <c r="L102" s="60">
        <v>2207</v>
      </c>
      <c r="M102" s="60">
        <v>2310</v>
      </c>
      <c r="N102" s="60">
        <v>2337</v>
      </c>
      <c r="O102" s="60">
        <v>2355</v>
      </c>
      <c r="P102" s="60">
        <v>2565</v>
      </c>
      <c r="Q102" s="60">
        <v>2362</v>
      </c>
      <c r="R102" s="60">
        <v>2382</v>
      </c>
      <c r="S102" s="60">
        <v>2520</v>
      </c>
      <c r="T102" s="60">
        <v>2618</v>
      </c>
    </row>
    <row r="103" spans="1:20" ht="12.75">
      <c r="A103" s="62" t="s">
        <v>125</v>
      </c>
      <c r="B103" s="60"/>
      <c r="C103" s="60">
        <v>9025</v>
      </c>
      <c r="D103" s="60">
        <v>7485</v>
      </c>
      <c r="E103" s="60">
        <v>8051</v>
      </c>
      <c r="F103" s="60">
        <v>7604</v>
      </c>
      <c r="G103" s="60">
        <v>7816</v>
      </c>
      <c r="H103" s="60">
        <v>8174</v>
      </c>
      <c r="I103" s="60">
        <v>8432</v>
      </c>
      <c r="J103" s="60">
        <v>8082</v>
      </c>
      <c r="K103" s="60">
        <v>8399</v>
      </c>
      <c r="L103" s="60">
        <v>8369</v>
      </c>
      <c r="M103" s="60">
        <v>8036</v>
      </c>
      <c r="N103" s="60">
        <v>8512</v>
      </c>
      <c r="O103" s="60">
        <v>8648</v>
      </c>
      <c r="P103" s="60">
        <v>8905</v>
      </c>
      <c r="Q103" s="60">
        <v>9712</v>
      </c>
      <c r="R103" s="60">
        <v>10068</v>
      </c>
      <c r="S103" s="60">
        <v>10041</v>
      </c>
      <c r="T103" s="60">
        <v>10037</v>
      </c>
    </row>
    <row r="104" spans="1:20" ht="12.75">
      <c r="A104" s="62" t="s">
        <v>126</v>
      </c>
      <c r="B104" s="60"/>
      <c r="C104" s="60">
        <v>127598</v>
      </c>
      <c r="D104" s="60">
        <v>134527</v>
      </c>
      <c r="E104" s="60">
        <v>136397</v>
      </c>
      <c r="F104" s="60">
        <v>138347</v>
      </c>
      <c r="G104" s="60">
        <v>137376</v>
      </c>
      <c r="H104" s="60">
        <v>135829</v>
      </c>
      <c r="I104" s="60">
        <v>138987</v>
      </c>
      <c r="J104" s="60">
        <v>139248</v>
      </c>
      <c r="K104" s="60">
        <v>139930</v>
      </c>
      <c r="L104" s="60">
        <v>135339</v>
      </c>
      <c r="M104" s="60">
        <v>132114</v>
      </c>
      <c r="N104" s="60">
        <v>134746</v>
      </c>
      <c r="O104" s="60">
        <v>129362</v>
      </c>
      <c r="P104" s="60">
        <v>127155</v>
      </c>
      <c r="Q104" s="60">
        <v>125909</v>
      </c>
      <c r="R104" s="60">
        <v>124236</v>
      </c>
      <c r="S104" s="60">
        <v>124629</v>
      </c>
      <c r="T104" s="60">
        <v>112727</v>
      </c>
    </row>
    <row r="105" spans="1:20" ht="12.75">
      <c r="A105" s="62" t="s">
        <v>127</v>
      </c>
      <c r="B105" s="60"/>
      <c r="C105" s="60">
        <v>8181</v>
      </c>
      <c r="D105" s="60">
        <v>8404</v>
      </c>
      <c r="E105" s="60">
        <v>8323</v>
      </c>
      <c r="F105" s="60">
        <v>8291</v>
      </c>
      <c r="G105" s="60">
        <v>8742</v>
      </c>
      <c r="H105" s="60">
        <v>9143</v>
      </c>
      <c r="I105" s="60">
        <v>9817</v>
      </c>
      <c r="J105" s="60">
        <v>9529</v>
      </c>
      <c r="K105" s="60">
        <v>9359</v>
      </c>
      <c r="L105" s="60">
        <v>9237</v>
      </c>
      <c r="M105" s="60">
        <v>8905</v>
      </c>
      <c r="N105" s="60">
        <v>9084</v>
      </c>
      <c r="O105" s="60">
        <v>8689</v>
      </c>
      <c r="P105" s="60">
        <v>8398</v>
      </c>
      <c r="Q105" s="60">
        <v>8367</v>
      </c>
      <c r="R105" s="60">
        <v>8175</v>
      </c>
      <c r="S105" s="60">
        <v>8235</v>
      </c>
      <c r="T105" s="60">
        <v>8322</v>
      </c>
    </row>
    <row r="106" spans="1:20" ht="12.75">
      <c r="A106" s="62" t="s">
        <v>128</v>
      </c>
      <c r="B106" s="60"/>
      <c r="C106" s="60">
        <v>3103</v>
      </c>
      <c r="D106" s="60">
        <v>2705</v>
      </c>
      <c r="E106" s="60">
        <v>1515</v>
      </c>
      <c r="F106" s="60">
        <v>1575</v>
      </c>
      <c r="G106" s="60">
        <v>1529</v>
      </c>
      <c r="H106" s="60">
        <v>1196</v>
      </c>
      <c r="I106" s="60">
        <v>1266</v>
      </c>
      <c r="J106" s="60">
        <v>1233</v>
      </c>
      <c r="K106" s="60">
        <v>1225</v>
      </c>
      <c r="L106" s="60">
        <v>1110</v>
      </c>
      <c r="M106" s="60">
        <v>930</v>
      </c>
      <c r="N106" s="60">
        <v>995</v>
      </c>
      <c r="O106" s="60">
        <v>1033</v>
      </c>
      <c r="P106" s="60">
        <v>1036</v>
      </c>
      <c r="Q106" s="60">
        <v>1093</v>
      </c>
      <c r="R106" s="60">
        <v>1118</v>
      </c>
      <c r="S106" s="60">
        <v>1103</v>
      </c>
      <c r="T106" s="60">
        <v>1160</v>
      </c>
    </row>
    <row r="107" spans="1:20" ht="12.75">
      <c r="A107" s="62" t="s">
        <v>129</v>
      </c>
      <c r="B107" s="60"/>
      <c r="C107" s="60">
        <v>45863</v>
      </c>
      <c r="D107" s="60">
        <v>49006</v>
      </c>
      <c r="E107" s="60">
        <v>50025</v>
      </c>
      <c r="F107" s="60">
        <v>47245</v>
      </c>
      <c r="G107" s="60">
        <v>52129</v>
      </c>
      <c r="H107" s="60">
        <v>55298</v>
      </c>
      <c r="I107" s="60">
        <v>55045</v>
      </c>
      <c r="J107" s="60">
        <v>56646</v>
      </c>
      <c r="K107" s="60">
        <v>60716</v>
      </c>
      <c r="L107" s="60">
        <v>63064</v>
      </c>
      <c r="M107" s="60">
        <v>64191</v>
      </c>
      <c r="N107" s="60">
        <v>67234</v>
      </c>
      <c r="O107" s="60">
        <v>66580</v>
      </c>
      <c r="P107" s="60">
        <v>68397</v>
      </c>
      <c r="Q107" s="60">
        <v>70093</v>
      </c>
      <c r="R107" s="60">
        <v>70610</v>
      </c>
      <c r="S107" s="60">
        <v>70316</v>
      </c>
      <c r="T107" s="60">
        <v>70790</v>
      </c>
    </row>
    <row r="108" spans="1:20" ht="12.75">
      <c r="A108" s="62" t="s">
        <v>130</v>
      </c>
      <c r="B108" s="60"/>
      <c r="C108" s="60">
        <v>10029</v>
      </c>
      <c r="D108" s="60">
        <v>10540</v>
      </c>
      <c r="E108" s="60">
        <v>9606</v>
      </c>
      <c r="F108" s="60">
        <v>9618</v>
      </c>
      <c r="G108" s="60">
        <v>10197</v>
      </c>
      <c r="H108" s="60">
        <v>8455</v>
      </c>
      <c r="I108" s="60">
        <v>9384</v>
      </c>
      <c r="J108" s="60">
        <v>10324</v>
      </c>
      <c r="K108" s="60">
        <v>11049</v>
      </c>
      <c r="L108" s="60">
        <v>9999</v>
      </c>
      <c r="M108" s="60">
        <v>9266</v>
      </c>
      <c r="N108" s="60">
        <v>9000</v>
      </c>
      <c r="O108" s="60">
        <v>10359</v>
      </c>
      <c r="P108" s="60">
        <v>10506</v>
      </c>
      <c r="Q108" s="60">
        <v>11086</v>
      </c>
      <c r="R108" s="60">
        <v>10625</v>
      </c>
      <c r="S108" s="60">
        <v>10979</v>
      </c>
      <c r="T108" s="60">
        <v>11013</v>
      </c>
    </row>
    <row r="109" spans="1:20" ht="12.75">
      <c r="A109" s="62" t="s">
        <v>131</v>
      </c>
      <c r="B109" s="60"/>
      <c r="C109" s="60">
        <v>88098</v>
      </c>
      <c r="D109" s="60">
        <v>91182</v>
      </c>
      <c r="E109" s="60">
        <v>89943</v>
      </c>
      <c r="F109" s="60">
        <v>88865</v>
      </c>
      <c r="G109" s="60">
        <v>83820</v>
      </c>
      <c r="H109" s="60">
        <v>86319</v>
      </c>
      <c r="I109" s="60">
        <v>91194</v>
      </c>
      <c r="J109" s="60">
        <v>88340</v>
      </c>
      <c r="K109" s="60">
        <v>92671</v>
      </c>
      <c r="L109" s="60">
        <v>91780</v>
      </c>
      <c r="M109" s="60">
        <v>89217</v>
      </c>
      <c r="N109" s="60">
        <v>95803</v>
      </c>
      <c r="O109" s="60">
        <v>93126</v>
      </c>
      <c r="P109" s="60">
        <v>93013</v>
      </c>
      <c r="Q109" s="60">
        <v>93769</v>
      </c>
      <c r="R109" s="60">
        <v>92991</v>
      </c>
      <c r="S109" s="60">
        <v>92248</v>
      </c>
      <c r="T109" s="60">
        <v>90900</v>
      </c>
    </row>
    <row r="110" spans="1:20" ht="12.75">
      <c r="A110" s="62" t="s">
        <v>132</v>
      </c>
      <c r="B110" s="60"/>
      <c r="C110" s="60">
        <v>12942</v>
      </c>
      <c r="D110" s="60">
        <v>13373</v>
      </c>
      <c r="E110" s="60">
        <v>13615</v>
      </c>
      <c r="F110" s="60">
        <v>13411</v>
      </c>
      <c r="G110" s="60">
        <v>13897</v>
      </c>
      <c r="H110" s="60">
        <v>14006</v>
      </c>
      <c r="I110" s="60">
        <v>14974</v>
      </c>
      <c r="J110" s="60">
        <v>15122</v>
      </c>
      <c r="K110" s="60">
        <v>15592</v>
      </c>
      <c r="L110" s="60">
        <v>15627</v>
      </c>
      <c r="M110" s="60">
        <v>16007</v>
      </c>
      <c r="N110" s="60">
        <v>16499</v>
      </c>
      <c r="O110" s="60">
        <v>17057</v>
      </c>
      <c r="P110" s="60">
        <v>17619</v>
      </c>
      <c r="Q110" s="60">
        <v>17612</v>
      </c>
      <c r="R110" s="60">
        <v>18063</v>
      </c>
      <c r="S110" s="60">
        <v>18207</v>
      </c>
      <c r="T110" s="60">
        <v>17240</v>
      </c>
    </row>
    <row r="111" spans="1:20" ht="12.75">
      <c r="A111" s="62" t="s">
        <v>133</v>
      </c>
      <c r="B111" s="60"/>
      <c r="C111" s="60">
        <v>8774</v>
      </c>
      <c r="D111" s="60">
        <v>8073</v>
      </c>
      <c r="E111" s="60">
        <v>7906</v>
      </c>
      <c r="F111" s="60">
        <v>7792</v>
      </c>
      <c r="G111" s="60">
        <v>7643</v>
      </c>
      <c r="H111" s="60">
        <v>7721</v>
      </c>
      <c r="I111" s="60">
        <v>7054</v>
      </c>
      <c r="J111" s="60">
        <v>7197</v>
      </c>
      <c r="K111" s="60">
        <v>7487</v>
      </c>
      <c r="L111" s="60">
        <v>7225</v>
      </c>
      <c r="M111" s="60">
        <v>6923</v>
      </c>
      <c r="N111" s="60">
        <v>6727</v>
      </c>
      <c r="O111" s="60">
        <v>6620</v>
      </c>
      <c r="P111" s="60">
        <v>7008</v>
      </c>
      <c r="Q111" s="60">
        <v>6613</v>
      </c>
      <c r="R111" s="60">
        <v>7537</v>
      </c>
      <c r="S111" s="60">
        <v>7824</v>
      </c>
      <c r="T111" s="60">
        <v>7608</v>
      </c>
    </row>
    <row r="112" spans="1:20" ht="12.75">
      <c r="A112" s="62" t="s">
        <v>134</v>
      </c>
      <c r="B112" s="60"/>
      <c r="C112" s="60">
        <v>4789</v>
      </c>
      <c r="D112" s="60">
        <v>4850</v>
      </c>
      <c r="E112" s="60">
        <v>4812</v>
      </c>
      <c r="F112" s="60">
        <v>5031</v>
      </c>
      <c r="G112" s="60">
        <v>5575</v>
      </c>
      <c r="H112" s="60">
        <v>5598</v>
      </c>
      <c r="I112" s="60">
        <v>5920</v>
      </c>
      <c r="J112" s="60">
        <v>6436</v>
      </c>
      <c r="K112" s="60">
        <v>7151</v>
      </c>
      <c r="L112" s="60">
        <v>8059</v>
      </c>
      <c r="M112" s="60">
        <v>7938</v>
      </c>
      <c r="N112" s="60">
        <v>8403</v>
      </c>
      <c r="O112" s="60">
        <v>8599</v>
      </c>
      <c r="P112" s="60">
        <v>8379</v>
      </c>
      <c r="Q112" s="60">
        <v>9325</v>
      </c>
      <c r="R112" s="60">
        <v>8426</v>
      </c>
      <c r="S112" s="60">
        <v>8500</v>
      </c>
      <c r="T112" s="60">
        <v>8727</v>
      </c>
    </row>
    <row r="113" spans="1:20" ht="12.75">
      <c r="A113" s="62" t="s">
        <v>135</v>
      </c>
      <c r="B113" s="60"/>
      <c r="C113" s="60">
        <v>697</v>
      </c>
      <c r="D113" s="60">
        <v>612</v>
      </c>
      <c r="E113" s="60">
        <v>664</v>
      </c>
      <c r="F113" s="60">
        <v>707</v>
      </c>
      <c r="G113" s="60">
        <v>704</v>
      </c>
      <c r="H113" s="60">
        <v>699</v>
      </c>
      <c r="I113" s="60">
        <v>791</v>
      </c>
      <c r="J113" s="60">
        <v>782</v>
      </c>
      <c r="K113" s="60">
        <v>808</v>
      </c>
      <c r="L113" s="60">
        <v>830</v>
      </c>
      <c r="M113" s="60">
        <v>829</v>
      </c>
      <c r="N113" s="60">
        <v>809</v>
      </c>
      <c r="O113" s="60">
        <v>827</v>
      </c>
      <c r="P113" s="60">
        <v>828</v>
      </c>
      <c r="Q113" s="60">
        <v>864</v>
      </c>
      <c r="R113" s="60">
        <v>878</v>
      </c>
      <c r="S113" s="60">
        <v>989</v>
      </c>
      <c r="T113" s="60">
        <f>S113</f>
        <v>989</v>
      </c>
    </row>
    <row r="114" spans="1:20" ht="12.75">
      <c r="A114" s="62" t="s">
        <v>136</v>
      </c>
      <c r="B114" s="60"/>
      <c r="C114" s="60">
        <v>90274</v>
      </c>
      <c r="D114" s="60">
        <v>91509</v>
      </c>
      <c r="E114" s="60">
        <v>90517</v>
      </c>
      <c r="F114" s="60">
        <v>90244</v>
      </c>
      <c r="G114" s="60">
        <v>89739</v>
      </c>
      <c r="H114" s="60">
        <v>93660</v>
      </c>
      <c r="I114" s="60">
        <v>92506</v>
      </c>
      <c r="J114" s="60">
        <v>93161</v>
      </c>
      <c r="K114" s="60">
        <v>93137</v>
      </c>
      <c r="L114" s="60">
        <v>90671</v>
      </c>
      <c r="M114" s="60">
        <v>89365</v>
      </c>
      <c r="N114" s="60">
        <v>88158</v>
      </c>
      <c r="O114" s="60">
        <v>88974</v>
      </c>
      <c r="P114" s="60">
        <v>89200</v>
      </c>
      <c r="Q114" s="60">
        <v>85489</v>
      </c>
      <c r="R114" s="60">
        <v>83691</v>
      </c>
      <c r="S114" s="60">
        <v>83173</v>
      </c>
      <c r="T114" s="60">
        <v>80341</v>
      </c>
    </row>
    <row r="115" spans="1:20" ht="12.75">
      <c r="A115" s="62" t="s">
        <v>137</v>
      </c>
      <c r="B115" s="60"/>
      <c r="C115" s="60">
        <v>6899</v>
      </c>
      <c r="D115" s="60">
        <v>7501</v>
      </c>
      <c r="E115" s="60">
        <v>4029</v>
      </c>
      <c r="F115" s="60">
        <v>3729</v>
      </c>
      <c r="G115" s="60">
        <v>3447</v>
      </c>
      <c r="H115" s="60">
        <v>3085</v>
      </c>
      <c r="I115" s="60">
        <v>3275</v>
      </c>
      <c r="J115" s="60">
        <v>3354</v>
      </c>
      <c r="K115" s="60">
        <v>3838</v>
      </c>
      <c r="L115" s="60">
        <v>3007</v>
      </c>
      <c r="M115" s="60">
        <v>2203</v>
      </c>
      <c r="N115" s="60">
        <v>2628</v>
      </c>
      <c r="O115" s="60">
        <v>2529</v>
      </c>
      <c r="P115" s="60">
        <v>2388</v>
      </c>
      <c r="Q115" s="60">
        <v>2604</v>
      </c>
      <c r="R115" s="60">
        <v>2769</v>
      </c>
      <c r="S115" s="60">
        <v>2721</v>
      </c>
      <c r="T115" s="60">
        <v>2764</v>
      </c>
    </row>
    <row r="116" spans="1:20" ht="12.75">
      <c r="A116" s="62" t="s">
        <v>138</v>
      </c>
      <c r="B116" s="60"/>
      <c r="C116" s="60">
        <v>1614</v>
      </c>
      <c r="D116" s="60">
        <v>1877</v>
      </c>
      <c r="E116" s="60">
        <v>1934</v>
      </c>
      <c r="F116" s="60">
        <v>1930</v>
      </c>
      <c r="G116" s="60">
        <v>1935</v>
      </c>
      <c r="H116" s="60">
        <v>1794</v>
      </c>
      <c r="I116" s="60">
        <v>1850</v>
      </c>
      <c r="J116" s="60">
        <v>1928</v>
      </c>
      <c r="K116" s="60">
        <v>2021</v>
      </c>
      <c r="L116" s="60">
        <v>2156</v>
      </c>
      <c r="M116" s="60">
        <v>2292</v>
      </c>
      <c r="N116" s="60">
        <v>2435</v>
      </c>
      <c r="O116" s="60">
        <v>2492</v>
      </c>
      <c r="P116" s="60">
        <v>2688</v>
      </c>
      <c r="Q116" s="60">
        <v>2964</v>
      </c>
      <c r="R116" s="60">
        <v>3100</v>
      </c>
      <c r="S116" s="60">
        <v>2983</v>
      </c>
      <c r="T116" s="60">
        <v>2915</v>
      </c>
    </row>
    <row r="117" spans="1:20" ht="12.75">
      <c r="A117" s="62" t="s">
        <v>139</v>
      </c>
      <c r="B117" s="60"/>
      <c r="C117" s="60">
        <v>3487</v>
      </c>
      <c r="D117" s="60">
        <v>3064</v>
      </c>
      <c r="E117" s="60">
        <v>2528</v>
      </c>
      <c r="F117" s="60">
        <v>2352</v>
      </c>
      <c r="G117" s="60">
        <v>2271</v>
      </c>
      <c r="H117" s="60">
        <v>1893</v>
      </c>
      <c r="I117" s="60">
        <v>1966</v>
      </c>
      <c r="J117" s="60">
        <v>1690</v>
      </c>
      <c r="K117" s="60">
        <v>1676</v>
      </c>
      <c r="L117" s="60">
        <v>1414</v>
      </c>
      <c r="M117" s="60">
        <v>1174</v>
      </c>
      <c r="N117" s="60">
        <v>1241</v>
      </c>
      <c r="O117" s="60">
        <v>1169</v>
      </c>
      <c r="P117" s="60">
        <v>1294</v>
      </c>
      <c r="Q117" s="60">
        <v>1358</v>
      </c>
      <c r="R117" s="60">
        <v>1382</v>
      </c>
      <c r="S117" s="60">
        <v>1479</v>
      </c>
      <c r="T117" s="60">
        <v>1622</v>
      </c>
    </row>
    <row r="118" spans="1:20" ht="12.75">
      <c r="A118" s="62" t="s">
        <v>140</v>
      </c>
      <c r="B118" s="60"/>
      <c r="C118" s="60">
        <v>582</v>
      </c>
      <c r="D118" s="60">
        <v>604</v>
      </c>
      <c r="E118" s="60">
        <v>619</v>
      </c>
      <c r="F118" s="60">
        <v>746</v>
      </c>
      <c r="G118" s="60">
        <v>726</v>
      </c>
      <c r="H118" s="60">
        <v>807</v>
      </c>
      <c r="I118" s="60">
        <v>778</v>
      </c>
      <c r="J118" s="60">
        <v>941</v>
      </c>
      <c r="K118" s="60">
        <v>828</v>
      </c>
      <c r="L118" s="60">
        <v>855</v>
      </c>
      <c r="M118" s="60">
        <v>807</v>
      </c>
      <c r="N118" s="60">
        <v>908</v>
      </c>
      <c r="O118" s="60">
        <v>829</v>
      </c>
      <c r="P118" s="60">
        <v>911</v>
      </c>
      <c r="Q118" s="60">
        <v>930</v>
      </c>
      <c r="R118" s="60">
        <v>943</v>
      </c>
      <c r="S118" s="60">
        <v>897</v>
      </c>
      <c r="T118" s="60">
        <v>946</v>
      </c>
    </row>
    <row r="119" spans="1:20" ht="12.75">
      <c r="A119" s="62" t="s">
        <v>141</v>
      </c>
      <c r="B119" s="60"/>
      <c r="C119" s="60">
        <v>25308</v>
      </c>
      <c r="D119" s="60">
        <v>25978</v>
      </c>
      <c r="E119" s="60">
        <v>26462</v>
      </c>
      <c r="F119" s="60">
        <v>25810</v>
      </c>
      <c r="G119" s="60">
        <v>26584</v>
      </c>
      <c r="H119" s="60">
        <v>28142</v>
      </c>
      <c r="I119" s="60">
        <v>27218</v>
      </c>
      <c r="J119" s="60">
        <v>28405</v>
      </c>
      <c r="K119" s="60">
        <v>28155</v>
      </c>
      <c r="L119" s="60">
        <v>29086</v>
      </c>
      <c r="M119" s="60">
        <v>29610</v>
      </c>
      <c r="N119" s="60">
        <v>30516</v>
      </c>
      <c r="O119" s="60">
        <v>30694</v>
      </c>
      <c r="P119" s="60">
        <v>32498</v>
      </c>
      <c r="Q119" s="60">
        <v>32997</v>
      </c>
      <c r="R119" s="60">
        <v>33527</v>
      </c>
      <c r="S119" s="60">
        <v>32674</v>
      </c>
      <c r="T119" s="60">
        <v>37168</v>
      </c>
    </row>
    <row r="120" spans="1:20" ht="12.75">
      <c r="A120" s="62" t="s">
        <v>142</v>
      </c>
      <c r="B120" s="60"/>
      <c r="C120" s="60">
        <v>8670</v>
      </c>
      <c r="D120" s="60">
        <v>9093</v>
      </c>
      <c r="E120" s="60">
        <v>8208</v>
      </c>
      <c r="F120" s="60">
        <v>8630</v>
      </c>
      <c r="G120" s="60">
        <v>7850</v>
      </c>
      <c r="H120" s="60">
        <v>8258</v>
      </c>
      <c r="I120" s="60">
        <v>8442</v>
      </c>
      <c r="J120" s="60">
        <v>8526</v>
      </c>
      <c r="K120" s="60">
        <v>8634</v>
      </c>
      <c r="L120" s="60">
        <v>9134</v>
      </c>
      <c r="M120" s="60">
        <v>9737</v>
      </c>
      <c r="N120" s="60">
        <v>8392</v>
      </c>
      <c r="O120" s="60">
        <v>7637</v>
      </c>
      <c r="P120" s="60">
        <v>10055</v>
      </c>
      <c r="Q120" s="60">
        <v>10665</v>
      </c>
      <c r="R120" s="60">
        <v>14345</v>
      </c>
      <c r="S120" s="60">
        <v>7855</v>
      </c>
      <c r="T120" s="60">
        <v>10023</v>
      </c>
    </row>
    <row r="121" spans="1:20" ht="12.75">
      <c r="A121" s="62" t="s">
        <v>143</v>
      </c>
      <c r="B121" s="60"/>
      <c r="C121" s="60">
        <v>13449</v>
      </c>
      <c r="D121" s="60">
        <v>13298</v>
      </c>
      <c r="E121" s="60">
        <v>13884</v>
      </c>
      <c r="F121" s="60">
        <v>14502</v>
      </c>
      <c r="G121" s="60">
        <v>15292</v>
      </c>
      <c r="H121" s="60">
        <v>16050</v>
      </c>
      <c r="I121" s="60">
        <v>17990</v>
      </c>
      <c r="J121" s="60">
        <v>18678</v>
      </c>
      <c r="K121" s="60">
        <v>19162</v>
      </c>
      <c r="L121" s="60">
        <v>20064</v>
      </c>
      <c r="M121" s="60">
        <v>20831</v>
      </c>
      <c r="N121" s="60">
        <v>20702</v>
      </c>
      <c r="O121" s="60">
        <v>20521</v>
      </c>
      <c r="P121" s="60">
        <v>20557</v>
      </c>
      <c r="Q121" s="60">
        <v>22146</v>
      </c>
      <c r="R121" s="60">
        <v>22604</v>
      </c>
      <c r="S121" s="60">
        <v>24130</v>
      </c>
      <c r="T121" s="60">
        <v>25059</v>
      </c>
    </row>
    <row r="122" spans="1:20" ht="12.75">
      <c r="A122" s="62" t="s">
        <v>144</v>
      </c>
      <c r="B122" s="60"/>
      <c r="C122" s="60">
        <v>11644</v>
      </c>
      <c r="D122" s="60">
        <v>11625</v>
      </c>
      <c r="E122" s="60">
        <v>13144</v>
      </c>
      <c r="F122" s="60">
        <v>12394</v>
      </c>
      <c r="G122" s="60">
        <v>12562</v>
      </c>
      <c r="H122" s="60">
        <v>13576</v>
      </c>
      <c r="I122" s="60">
        <v>13055</v>
      </c>
      <c r="J122" s="60">
        <v>14111</v>
      </c>
      <c r="K122" s="60">
        <v>15546</v>
      </c>
      <c r="L122" s="60">
        <v>15856</v>
      </c>
      <c r="M122" s="60">
        <v>15335</v>
      </c>
      <c r="N122" s="60">
        <v>15691</v>
      </c>
      <c r="O122" s="60">
        <v>16253</v>
      </c>
      <c r="P122" s="60">
        <v>15167</v>
      </c>
      <c r="Q122" s="60">
        <v>15274</v>
      </c>
      <c r="R122" s="60">
        <v>15768</v>
      </c>
      <c r="S122" s="60">
        <v>13593</v>
      </c>
      <c r="T122" s="60">
        <v>14047</v>
      </c>
    </row>
    <row r="123" spans="1:20" ht="12.75">
      <c r="A123" s="62" t="s">
        <v>145</v>
      </c>
      <c r="B123" s="60"/>
      <c r="C123" s="60">
        <v>19107</v>
      </c>
      <c r="D123" s="60">
        <v>15183</v>
      </c>
      <c r="E123" s="60">
        <v>12415</v>
      </c>
      <c r="F123" s="60">
        <v>13330</v>
      </c>
      <c r="G123" s="60">
        <v>12301</v>
      </c>
      <c r="H123" s="60">
        <v>13892</v>
      </c>
      <c r="I123" s="60">
        <v>13765</v>
      </c>
      <c r="J123" s="60">
        <v>13434</v>
      </c>
      <c r="K123" s="60">
        <v>12260</v>
      </c>
      <c r="L123" s="60">
        <v>10624</v>
      </c>
      <c r="M123" s="60">
        <v>10193</v>
      </c>
      <c r="N123" s="60">
        <v>11137</v>
      </c>
      <c r="O123" s="60">
        <v>11009</v>
      </c>
      <c r="P123" s="60">
        <v>10973</v>
      </c>
      <c r="Q123" s="60">
        <v>10468</v>
      </c>
      <c r="R123" s="60">
        <v>10300</v>
      </c>
      <c r="S123" s="60">
        <v>10831</v>
      </c>
      <c r="T123" s="60">
        <v>10248</v>
      </c>
    </row>
    <row r="124" spans="1:20" ht="12.75">
      <c r="A124" s="62" t="s">
        <v>146</v>
      </c>
      <c r="B124" s="60"/>
      <c r="C124" s="60">
        <v>14596</v>
      </c>
      <c r="D124" s="60">
        <v>14471</v>
      </c>
      <c r="E124" s="60">
        <v>14445</v>
      </c>
      <c r="F124" s="60">
        <v>14475</v>
      </c>
      <c r="G124" s="60">
        <v>15464</v>
      </c>
      <c r="H124" s="60">
        <v>15786</v>
      </c>
      <c r="I124" s="60">
        <v>15953</v>
      </c>
      <c r="J124" s="60">
        <v>15329</v>
      </c>
      <c r="K124" s="60">
        <v>15468</v>
      </c>
      <c r="L124" s="60">
        <v>15260</v>
      </c>
      <c r="M124" s="60">
        <v>14429</v>
      </c>
      <c r="N124" s="60">
        <v>15219</v>
      </c>
      <c r="O124" s="60">
        <v>15822</v>
      </c>
      <c r="P124" s="60">
        <v>15612</v>
      </c>
      <c r="Q124" s="60">
        <v>15427</v>
      </c>
      <c r="R124" s="60">
        <v>14858</v>
      </c>
      <c r="S124" s="60">
        <v>14099</v>
      </c>
      <c r="T124" s="60">
        <v>13939</v>
      </c>
    </row>
    <row r="125" spans="1:20" ht="12.75">
      <c r="A125" s="62" t="s">
        <v>147</v>
      </c>
      <c r="B125" s="60"/>
      <c r="C125" s="60">
        <v>1754</v>
      </c>
      <c r="D125" s="60">
        <v>1697</v>
      </c>
      <c r="E125" s="60">
        <v>1594</v>
      </c>
      <c r="F125" s="60">
        <v>1929</v>
      </c>
      <c r="G125" s="60">
        <v>2080</v>
      </c>
      <c r="H125" s="60">
        <v>2290</v>
      </c>
      <c r="I125" s="60">
        <v>2686</v>
      </c>
      <c r="J125" s="60">
        <v>2664</v>
      </c>
      <c r="K125" s="60">
        <v>2503</v>
      </c>
      <c r="L125" s="60">
        <v>2622</v>
      </c>
      <c r="M125" s="60">
        <v>2393</v>
      </c>
      <c r="N125" s="60">
        <v>2485</v>
      </c>
      <c r="O125" s="60">
        <v>2413</v>
      </c>
      <c r="P125" s="60">
        <v>2446</v>
      </c>
      <c r="Q125" s="60">
        <v>2522</v>
      </c>
      <c r="R125" s="60">
        <v>2554</v>
      </c>
      <c r="S125" s="60">
        <v>2658</v>
      </c>
      <c r="T125" s="60">
        <v>2588</v>
      </c>
    </row>
    <row r="126" spans="1:20" ht="12.75">
      <c r="A126" s="62" t="s">
        <v>148</v>
      </c>
      <c r="B126" s="60"/>
      <c r="C126" s="60">
        <v>4236</v>
      </c>
      <c r="D126" s="60">
        <v>3806</v>
      </c>
      <c r="E126" s="60">
        <v>3474</v>
      </c>
      <c r="F126" s="60">
        <v>2897</v>
      </c>
      <c r="G126" s="60">
        <v>3260</v>
      </c>
      <c r="H126" s="60">
        <v>3536</v>
      </c>
      <c r="I126" s="60">
        <v>3409</v>
      </c>
      <c r="J126" s="60">
        <v>3574</v>
      </c>
      <c r="K126" s="60">
        <v>3535</v>
      </c>
      <c r="L126" s="60">
        <v>3232</v>
      </c>
      <c r="M126" s="60">
        <v>2987</v>
      </c>
      <c r="N126" s="60">
        <v>3222</v>
      </c>
      <c r="O126" s="60">
        <v>3672</v>
      </c>
      <c r="P126" s="60">
        <v>3423</v>
      </c>
      <c r="Q126" s="60">
        <v>3496</v>
      </c>
      <c r="R126" s="60">
        <v>3750</v>
      </c>
      <c r="S126" s="60">
        <v>3671</v>
      </c>
      <c r="T126" s="60">
        <v>3850</v>
      </c>
    </row>
    <row r="127" spans="1:20" ht="12.75">
      <c r="A127" s="62" t="s">
        <v>149</v>
      </c>
      <c r="B127" s="60"/>
      <c r="C127" s="60">
        <v>22996</v>
      </c>
      <c r="D127" s="60">
        <v>22439</v>
      </c>
      <c r="E127" s="60">
        <v>23789</v>
      </c>
      <c r="F127" s="60">
        <v>27165</v>
      </c>
      <c r="G127" s="60">
        <v>25977</v>
      </c>
      <c r="H127" s="60">
        <v>29040</v>
      </c>
      <c r="I127" s="60">
        <v>30494</v>
      </c>
      <c r="J127" s="60">
        <v>30355</v>
      </c>
      <c r="K127" s="60">
        <v>29881</v>
      </c>
      <c r="L127" s="60">
        <v>29660</v>
      </c>
      <c r="M127" s="60">
        <v>31186</v>
      </c>
      <c r="N127" s="60">
        <v>29135</v>
      </c>
      <c r="O127" s="60">
        <v>30768</v>
      </c>
      <c r="P127" s="60">
        <v>30072</v>
      </c>
      <c r="Q127" s="60">
        <v>30361</v>
      </c>
      <c r="R127" s="60">
        <v>30197</v>
      </c>
      <c r="S127" s="60">
        <v>31672</v>
      </c>
      <c r="T127" s="60">
        <v>32195</v>
      </c>
    </row>
    <row r="128" spans="1:20" ht="12.75">
      <c r="A128" s="62" t="s">
        <v>150</v>
      </c>
      <c r="B128" s="60"/>
      <c r="C128" s="60">
        <v>81124</v>
      </c>
      <c r="D128" s="60">
        <v>82098</v>
      </c>
      <c r="E128" s="60">
        <v>83987</v>
      </c>
      <c r="F128" s="60">
        <v>83137</v>
      </c>
      <c r="G128" s="60">
        <v>84834</v>
      </c>
      <c r="H128" s="60">
        <v>82806</v>
      </c>
      <c r="I128" s="60">
        <v>82955</v>
      </c>
      <c r="J128" s="60">
        <v>80156</v>
      </c>
      <c r="K128" s="60">
        <v>80930</v>
      </c>
      <c r="L128" s="60">
        <v>82501</v>
      </c>
      <c r="M128" s="60">
        <v>81857</v>
      </c>
      <c r="N128" s="60">
        <v>79705</v>
      </c>
      <c r="O128" s="60">
        <v>78591</v>
      </c>
      <c r="P128" s="60">
        <v>79926</v>
      </c>
      <c r="Q128" s="60">
        <v>81294</v>
      </c>
      <c r="R128" s="60">
        <v>82974</v>
      </c>
      <c r="S128" s="60">
        <v>82259</v>
      </c>
      <c r="T128" s="60">
        <v>78711</v>
      </c>
    </row>
    <row r="129" spans="1:26" ht="12.75">
      <c r="A129" s="62" t="s">
        <v>23</v>
      </c>
      <c r="B129" s="60"/>
      <c r="C129" s="60">
        <f aca="true" t="shared" si="6" ref="C129:T129">SUM(C98:C128)</f>
        <v>678496</v>
      </c>
      <c r="D129" s="60">
        <f t="shared" si="6"/>
        <v>687886</v>
      </c>
      <c r="E129" s="60">
        <f t="shared" si="6"/>
        <v>685157</v>
      </c>
      <c r="F129" s="60">
        <f t="shared" si="6"/>
        <v>684690</v>
      </c>
      <c r="G129" s="60">
        <f t="shared" si="6"/>
        <v>689056</v>
      </c>
      <c r="H129" s="60">
        <f t="shared" si="6"/>
        <v>701842</v>
      </c>
      <c r="I129" s="60">
        <f t="shared" si="6"/>
        <v>716357</v>
      </c>
      <c r="J129" s="60">
        <f t="shared" si="6"/>
        <v>716046</v>
      </c>
      <c r="K129" s="60">
        <f t="shared" si="6"/>
        <v>730367</v>
      </c>
      <c r="L129" s="60">
        <f t="shared" si="6"/>
        <v>723794</v>
      </c>
      <c r="M129" s="60">
        <f t="shared" si="6"/>
        <v>714191</v>
      </c>
      <c r="N129" s="60">
        <f t="shared" si="6"/>
        <v>726943</v>
      </c>
      <c r="O129" s="60">
        <f t="shared" si="6"/>
        <v>719894</v>
      </c>
      <c r="P129" s="60">
        <f t="shared" si="6"/>
        <v>727321</v>
      </c>
      <c r="Q129" s="60">
        <f t="shared" si="6"/>
        <v>730652</v>
      </c>
      <c r="R129" s="60">
        <f t="shared" si="6"/>
        <v>734518</v>
      </c>
      <c r="S129" s="60">
        <f t="shared" si="6"/>
        <v>726542</v>
      </c>
      <c r="T129" s="60">
        <f t="shared" si="6"/>
        <v>711877</v>
      </c>
      <c r="U129" s="18"/>
      <c r="W129" s="19"/>
      <c r="Z129" s="40"/>
    </row>
    <row r="130" spans="1:26" ht="12.75">
      <c r="A130" s="62" t="s">
        <v>24</v>
      </c>
      <c r="B130" s="60"/>
      <c r="C130" s="60">
        <f aca="true" t="shared" si="7" ref="C130:T130">SUM(C98:C128)-C101-C113-C120-C127</f>
        <v>632897</v>
      </c>
      <c r="D130" s="60">
        <f t="shared" si="7"/>
        <v>642454</v>
      </c>
      <c r="E130" s="60">
        <f t="shared" si="7"/>
        <v>639047</v>
      </c>
      <c r="F130" s="60">
        <f t="shared" si="7"/>
        <v>635404</v>
      </c>
      <c r="G130" s="60">
        <f t="shared" si="7"/>
        <v>641515</v>
      </c>
      <c r="H130" s="60">
        <f t="shared" si="7"/>
        <v>651590</v>
      </c>
      <c r="I130" s="60">
        <f t="shared" si="7"/>
        <v>664131</v>
      </c>
      <c r="J130" s="60">
        <f t="shared" si="7"/>
        <v>663192</v>
      </c>
      <c r="K130" s="60">
        <f t="shared" si="7"/>
        <v>677740</v>
      </c>
      <c r="L130" s="60">
        <f t="shared" si="7"/>
        <v>671147</v>
      </c>
      <c r="M130" s="60">
        <f t="shared" si="7"/>
        <v>659916</v>
      </c>
      <c r="N130" s="60">
        <f t="shared" si="7"/>
        <v>674960</v>
      </c>
      <c r="O130" s="60">
        <f t="shared" si="7"/>
        <v>667896</v>
      </c>
      <c r="P130" s="60">
        <f t="shared" si="7"/>
        <v>673989</v>
      </c>
      <c r="Q130" s="60">
        <f t="shared" si="7"/>
        <v>676409</v>
      </c>
      <c r="R130" s="60">
        <f t="shared" si="7"/>
        <v>676493</v>
      </c>
      <c r="S130" s="60">
        <f t="shared" si="7"/>
        <v>673078</v>
      </c>
      <c r="T130" s="60">
        <f t="shared" si="7"/>
        <v>656930</v>
      </c>
      <c r="U130" s="18"/>
      <c r="W130" s="19"/>
      <c r="Z130" s="40"/>
    </row>
    <row r="131" spans="1:20" ht="12.75">
      <c r="A131" s="114" t="s">
        <v>178</v>
      </c>
      <c r="B131" s="60"/>
      <c r="C131" s="60">
        <f aca="true" t="shared" si="8" ref="C131:T131">C129-C130</f>
        <v>45599</v>
      </c>
      <c r="D131" s="60">
        <f t="shared" si="8"/>
        <v>45432</v>
      </c>
      <c r="E131" s="60">
        <f t="shared" si="8"/>
        <v>46110</v>
      </c>
      <c r="F131" s="60">
        <f t="shared" si="8"/>
        <v>49286</v>
      </c>
      <c r="G131" s="60">
        <f t="shared" si="8"/>
        <v>47541</v>
      </c>
      <c r="H131" s="60">
        <f t="shared" si="8"/>
        <v>50252</v>
      </c>
      <c r="I131" s="60">
        <f t="shared" si="8"/>
        <v>52226</v>
      </c>
      <c r="J131" s="60">
        <f t="shared" si="8"/>
        <v>52854</v>
      </c>
      <c r="K131" s="60">
        <f t="shared" si="8"/>
        <v>52627</v>
      </c>
      <c r="L131" s="60">
        <f t="shared" si="8"/>
        <v>52647</v>
      </c>
      <c r="M131" s="60">
        <f t="shared" si="8"/>
        <v>54275</v>
      </c>
      <c r="N131" s="60">
        <f t="shared" si="8"/>
        <v>51983</v>
      </c>
      <c r="O131" s="60">
        <f t="shared" si="8"/>
        <v>51998</v>
      </c>
      <c r="P131" s="60">
        <f t="shared" si="8"/>
        <v>53332</v>
      </c>
      <c r="Q131" s="60">
        <f t="shared" si="8"/>
        <v>54243</v>
      </c>
      <c r="R131" s="60">
        <f t="shared" si="8"/>
        <v>58025</v>
      </c>
      <c r="S131" s="60">
        <f t="shared" si="8"/>
        <v>53464</v>
      </c>
      <c r="T131" s="60">
        <f t="shared" si="8"/>
        <v>54947</v>
      </c>
    </row>
    <row r="133" ht="13.5" thickBot="1"/>
    <row r="134" spans="1:19" ht="13.5" thickTop="1">
      <c r="A134" s="20" t="s">
        <v>111</v>
      </c>
      <c r="B134" s="2"/>
      <c r="C134" s="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 thickBot="1">
      <c r="A135" s="7" t="s">
        <v>103</v>
      </c>
      <c r="B135" s="8"/>
      <c r="C135" s="8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3.5" thickTop="1">
      <c r="A136" s="9"/>
      <c r="B136" s="10" t="s">
        <v>1</v>
      </c>
      <c r="C136" s="11" t="s">
        <v>75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5"/>
      <c r="B137" s="12" t="s">
        <v>2</v>
      </c>
      <c r="C137" s="13" t="s">
        <v>76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2.75">
      <c r="A138" s="5"/>
      <c r="B138" s="12" t="s">
        <v>3</v>
      </c>
      <c r="C138" s="13" t="s">
        <v>80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2.75">
      <c r="A139" s="132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spans="1:20" ht="12.75">
      <c r="A140" s="14" t="s">
        <v>4</v>
      </c>
      <c r="B140" s="15" t="s">
        <v>5</v>
      </c>
      <c r="C140" s="16" t="s">
        <v>6</v>
      </c>
      <c r="D140" s="16" t="s">
        <v>7</v>
      </c>
      <c r="E140" s="16" t="s">
        <v>8</v>
      </c>
      <c r="F140" s="16" t="s">
        <v>9</v>
      </c>
      <c r="G140" s="16" t="s">
        <v>10</v>
      </c>
      <c r="H140" s="16" t="s">
        <v>11</v>
      </c>
      <c r="I140" s="16" t="s">
        <v>12</v>
      </c>
      <c r="J140" s="16" t="s">
        <v>13</v>
      </c>
      <c r="K140" s="16" t="s">
        <v>14</v>
      </c>
      <c r="L140" s="16" t="s">
        <v>15</v>
      </c>
      <c r="M140" s="16" t="s">
        <v>16</v>
      </c>
      <c r="N140" s="16" t="s">
        <v>17</v>
      </c>
      <c r="O140" s="16" t="s">
        <v>18</v>
      </c>
      <c r="P140" s="16" t="s">
        <v>19</v>
      </c>
      <c r="Q140" s="16" t="s">
        <v>20</v>
      </c>
      <c r="R140" s="16" t="s">
        <v>21</v>
      </c>
      <c r="S140" s="16" t="s">
        <v>102</v>
      </c>
      <c r="T140" s="16" t="s">
        <v>119</v>
      </c>
    </row>
    <row r="141" spans="1:20" ht="12.75">
      <c r="A141" s="17" t="s">
        <v>22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2.75">
      <c r="A142" s="62" t="s">
        <v>120</v>
      </c>
      <c r="B142" s="60"/>
      <c r="C142" s="60">
        <v>5184</v>
      </c>
      <c r="D142" s="60">
        <v>5481</v>
      </c>
      <c r="E142" s="60">
        <v>5382</v>
      </c>
      <c r="F142" s="60">
        <v>5676</v>
      </c>
      <c r="G142" s="60">
        <v>5838</v>
      </c>
      <c r="H142" s="60">
        <v>6374</v>
      </c>
      <c r="I142" s="60">
        <v>6785</v>
      </c>
      <c r="J142" s="60">
        <v>6539</v>
      </c>
      <c r="K142" s="60">
        <v>6713</v>
      </c>
      <c r="L142" s="60">
        <v>6831</v>
      </c>
      <c r="M142" s="60">
        <v>6519</v>
      </c>
      <c r="N142" s="60">
        <v>6909</v>
      </c>
      <c r="O142" s="60">
        <v>6987</v>
      </c>
      <c r="P142" s="60">
        <v>7554</v>
      </c>
      <c r="Q142" s="60">
        <v>7465</v>
      </c>
      <c r="R142" s="60">
        <v>8178</v>
      </c>
      <c r="S142" s="60">
        <v>7458</v>
      </c>
      <c r="T142" s="60">
        <v>6979</v>
      </c>
    </row>
    <row r="143" spans="1:20" ht="12.75">
      <c r="A143" s="62" t="s">
        <v>121</v>
      </c>
      <c r="B143" s="60"/>
      <c r="C143" s="60">
        <v>8169</v>
      </c>
      <c r="D143" s="60">
        <v>8735</v>
      </c>
      <c r="E143" s="60">
        <v>9050</v>
      </c>
      <c r="F143" s="60">
        <v>9407</v>
      </c>
      <c r="G143" s="60">
        <v>9673</v>
      </c>
      <c r="H143" s="60">
        <v>10611</v>
      </c>
      <c r="I143" s="60">
        <v>11816</v>
      </c>
      <c r="J143" s="60">
        <v>11265</v>
      </c>
      <c r="K143" s="60">
        <v>12474</v>
      </c>
      <c r="L143" s="60">
        <v>13335</v>
      </c>
      <c r="M143" s="60">
        <v>13369</v>
      </c>
      <c r="N143" s="60">
        <v>13180</v>
      </c>
      <c r="O143" s="60">
        <v>13378</v>
      </c>
      <c r="P143" s="60">
        <v>14402</v>
      </c>
      <c r="Q143" s="60">
        <v>14570</v>
      </c>
      <c r="R143" s="60">
        <v>14740</v>
      </c>
      <c r="S143" s="60">
        <v>14995</v>
      </c>
      <c r="T143" s="60">
        <v>14929</v>
      </c>
    </row>
    <row r="144" spans="1:20" ht="12.75">
      <c r="A144" s="62" t="s">
        <v>122</v>
      </c>
      <c r="B144" s="60"/>
      <c r="C144" s="60">
        <v>5395</v>
      </c>
      <c r="D144" s="60">
        <v>4617</v>
      </c>
      <c r="E144" s="60">
        <v>4067</v>
      </c>
      <c r="F144" s="60">
        <v>3802</v>
      </c>
      <c r="G144" s="60">
        <v>3820</v>
      </c>
      <c r="H144" s="60">
        <v>4584</v>
      </c>
      <c r="I144" s="60">
        <v>4676</v>
      </c>
      <c r="J144" s="60">
        <v>3700</v>
      </c>
      <c r="K144" s="60">
        <v>3129</v>
      </c>
      <c r="L144" s="60">
        <v>2686</v>
      </c>
      <c r="M144" s="60">
        <v>2932</v>
      </c>
      <c r="N144" s="60">
        <v>2739</v>
      </c>
      <c r="O144" s="60">
        <v>2404</v>
      </c>
      <c r="P144" s="60">
        <v>2501</v>
      </c>
      <c r="Q144" s="60">
        <v>2493</v>
      </c>
      <c r="R144" s="60">
        <v>2804</v>
      </c>
      <c r="S144" s="60">
        <v>2901</v>
      </c>
      <c r="T144" s="60">
        <v>3010</v>
      </c>
    </row>
    <row r="145" spans="1:20" ht="12.75">
      <c r="A145" s="62" t="s">
        <v>123</v>
      </c>
      <c r="B145" s="60"/>
      <c r="C145" s="60">
        <v>1632</v>
      </c>
      <c r="D145" s="60">
        <v>1832</v>
      </c>
      <c r="E145" s="60">
        <v>1925</v>
      </c>
      <c r="F145" s="60">
        <v>2020</v>
      </c>
      <c r="G145" s="60">
        <v>1992</v>
      </c>
      <c r="H145" s="60">
        <v>2196</v>
      </c>
      <c r="I145" s="60">
        <v>2376</v>
      </c>
      <c r="J145" s="60">
        <v>2294</v>
      </c>
      <c r="K145" s="60">
        <v>2362</v>
      </c>
      <c r="L145" s="60">
        <v>2447</v>
      </c>
      <c r="M145" s="60">
        <v>2433</v>
      </c>
      <c r="N145" s="60">
        <v>2533</v>
      </c>
      <c r="O145" s="60">
        <v>2486</v>
      </c>
      <c r="P145" s="60">
        <v>2628</v>
      </c>
      <c r="Q145" s="60">
        <v>2711</v>
      </c>
      <c r="R145" s="60">
        <v>2783</v>
      </c>
      <c r="S145" s="60">
        <v>2706</v>
      </c>
      <c r="T145" s="60">
        <v>2635</v>
      </c>
    </row>
    <row r="146" spans="1:20" ht="12.75">
      <c r="A146" s="62" t="s">
        <v>124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2.75">
      <c r="A147" s="62" t="s">
        <v>125</v>
      </c>
      <c r="B147" s="60"/>
      <c r="C147" s="60">
        <v>5248</v>
      </c>
      <c r="D147" s="60">
        <v>5064</v>
      </c>
      <c r="E147" s="60">
        <v>5800</v>
      </c>
      <c r="F147" s="60">
        <v>5927</v>
      </c>
      <c r="G147" s="60">
        <v>5789</v>
      </c>
      <c r="H147" s="60">
        <v>6552</v>
      </c>
      <c r="I147" s="60">
        <v>7540</v>
      </c>
      <c r="J147" s="60">
        <v>7669</v>
      </c>
      <c r="K147" s="60">
        <v>7685</v>
      </c>
      <c r="L147" s="60">
        <v>7727</v>
      </c>
      <c r="M147" s="60">
        <v>7500</v>
      </c>
      <c r="N147" s="60">
        <v>8032</v>
      </c>
      <c r="O147" s="60">
        <v>7762</v>
      </c>
      <c r="P147" s="60">
        <v>7842</v>
      </c>
      <c r="Q147" s="60">
        <v>7788</v>
      </c>
      <c r="R147" s="60">
        <v>7703</v>
      </c>
      <c r="S147" s="60">
        <v>7576</v>
      </c>
      <c r="T147" s="60">
        <v>7161</v>
      </c>
    </row>
    <row r="148" spans="1:20" ht="12.75">
      <c r="A148" s="62" t="s">
        <v>126</v>
      </c>
      <c r="B148" s="60"/>
      <c r="C148" s="60">
        <v>54976</v>
      </c>
      <c r="D148" s="60">
        <v>57720</v>
      </c>
      <c r="E148" s="60">
        <v>56796</v>
      </c>
      <c r="F148" s="60">
        <v>59684</v>
      </c>
      <c r="G148" s="60">
        <v>61189</v>
      </c>
      <c r="H148" s="60">
        <v>67298</v>
      </c>
      <c r="I148" s="60">
        <v>75262</v>
      </c>
      <c r="J148" s="60">
        <v>71948</v>
      </c>
      <c r="K148" s="60">
        <v>72729</v>
      </c>
      <c r="L148" s="60">
        <v>71996</v>
      </c>
      <c r="M148" s="60">
        <v>71853</v>
      </c>
      <c r="N148" s="60">
        <v>75591</v>
      </c>
      <c r="O148" s="60">
        <v>75571</v>
      </c>
      <c r="P148" s="60">
        <v>79131</v>
      </c>
      <c r="Q148" s="60">
        <v>78731</v>
      </c>
      <c r="R148" s="60">
        <v>80856</v>
      </c>
      <c r="S148" s="60">
        <v>79495</v>
      </c>
      <c r="T148" s="60">
        <v>76644</v>
      </c>
    </row>
    <row r="149" spans="1:20" ht="12.75">
      <c r="A149" s="62" t="s">
        <v>127</v>
      </c>
      <c r="B149" s="60"/>
      <c r="C149" s="60">
        <v>1818</v>
      </c>
      <c r="D149" s="60">
        <v>2058</v>
      </c>
      <c r="E149" s="60">
        <v>2164</v>
      </c>
      <c r="F149" s="60">
        <v>2450</v>
      </c>
      <c r="G149" s="60">
        <v>2738</v>
      </c>
      <c r="H149" s="60">
        <v>3170</v>
      </c>
      <c r="I149" s="60">
        <v>3735</v>
      </c>
      <c r="J149" s="60">
        <v>3932</v>
      </c>
      <c r="K149" s="60">
        <v>4272</v>
      </c>
      <c r="L149" s="60">
        <v>4491</v>
      </c>
      <c r="M149" s="60">
        <v>4449</v>
      </c>
      <c r="N149" s="60">
        <v>4631</v>
      </c>
      <c r="O149" s="60">
        <v>4627</v>
      </c>
      <c r="P149" s="60">
        <v>4661</v>
      </c>
      <c r="Q149" s="60">
        <v>4634</v>
      </c>
      <c r="R149" s="60">
        <v>4399</v>
      </c>
      <c r="S149" s="60">
        <v>4537</v>
      </c>
      <c r="T149" s="60">
        <v>4062</v>
      </c>
    </row>
    <row r="150" spans="1:20" ht="12.75">
      <c r="A150" s="62" t="s">
        <v>128</v>
      </c>
      <c r="B150" s="60"/>
      <c r="C150" s="60">
        <v>1222</v>
      </c>
      <c r="D150" s="60">
        <v>1227</v>
      </c>
      <c r="E150" s="60">
        <v>718</v>
      </c>
      <c r="F150" s="60">
        <v>356</v>
      </c>
      <c r="G150" s="60">
        <v>511</v>
      </c>
      <c r="H150" s="60">
        <v>583</v>
      </c>
      <c r="I150" s="60">
        <v>642</v>
      </c>
      <c r="J150" s="60">
        <v>624</v>
      </c>
      <c r="K150" s="60">
        <v>592</v>
      </c>
      <c r="L150" s="60">
        <v>576</v>
      </c>
      <c r="M150" s="60">
        <v>662</v>
      </c>
      <c r="N150" s="60">
        <v>710</v>
      </c>
      <c r="O150" s="60">
        <v>596</v>
      </c>
      <c r="P150" s="60">
        <v>680</v>
      </c>
      <c r="Q150" s="60">
        <v>775</v>
      </c>
      <c r="R150" s="60">
        <v>800</v>
      </c>
      <c r="S150" s="60">
        <v>808</v>
      </c>
      <c r="T150" s="60">
        <v>803</v>
      </c>
    </row>
    <row r="151" spans="1:20" ht="12.75">
      <c r="A151" s="62" t="s">
        <v>129</v>
      </c>
      <c r="B151" s="60"/>
      <c r="C151" s="60">
        <v>4970</v>
      </c>
      <c r="D151" s="60">
        <v>5600</v>
      </c>
      <c r="E151" s="60">
        <v>5855</v>
      </c>
      <c r="F151" s="60">
        <v>5743</v>
      </c>
      <c r="G151" s="60">
        <v>6297</v>
      </c>
      <c r="H151" s="60">
        <v>7722</v>
      </c>
      <c r="I151" s="60">
        <v>8642</v>
      </c>
      <c r="J151" s="60">
        <v>11308</v>
      </c>
      <c r="K151" s="60">
        <v>11609</v>
      </c>
      <c r="L151" s="60">
        <v>13289</v>
      </c>
      <c r="M151" s="60">
        <v>15219</v>
      </c>
      <c r="N151" s="60">
        <v>16400</v>
      </c>
      <c r="O151" s="60">
        <v>18751</v>
      </c>
      <c r="P151" s="60">
        <v>21353</v>
      </c>
      <c r="Q151" s="60">
        <v>25172</v>
      </c>
      <c r="R151" s="60">
        <v>29844</v>
      </c>
      <c r="S151" s="60">
        <v>31233</v>
      </c>
      <c r="T151" s="60">
        <v>31855</v>
      </c>
    </row>
    <row r="152" spans="1:20" ht="12.75">
      <c r="A152" s="62" t="s">
        <v>130</v>
      </c>
      <c r="B152" s="60"/>
      <c r="C152" s="60">
        <v>2261</v>
      </c>
      <c r="D152" s="60">
        <v>2390</v>
      </c>
      <c r="E152" s="60">
        <v>2476</v>
      </c>
      <c r="F152" s="60">
        <v>2571</v>
      </c>
      <c r="G152" s="60">
        <v>2843</v>
      </c>
      <c r="H152" s="60">
        <v>2839</v>
      </c>
      <c r="I152" s="60">
        <v>2967</v>
      </c>
      <c r="J152" s="60">
        <v>2907</v>
      </c>
      <c r="K152" s="60">
        <v>3336</v>
      </c>
      <c r="L152" s="60">
        <v>3338</v>
      </c>
      <c r="M152" s="60">
        <v>3422</v>
      </c>
      <c r="N152" s="60">
        <v>3707</v>
      </c>
      <c r="O152" s="60">
        <v>3684</v>
      </c>
      <c r="P152" s="60">
        <v>4084</v>
      </c>
      <c r="Q152" s="60">
        <v>3951</v>
      </c>
      <c r="R152" s="60">
        <v>3598</v>
      </c>
      <c r="S152" s="60">
        <v>3876</v>
      </c>
      <c r="T152" s="60">
        <v>3722</v>
      </c>
    </row>
    <row r="153" spans="1:20" ht="12.75">
      <c r="A153" s="62" t="s">
        <v>131</v>
      </c>
      <c r="B153" s="60"/>
      <c r="C153" s="60">
        <v>26032</v>
      </c>
      <c r="D153" s="60">
        <v>28518</v>
      </c>
      <c r="E153" s="60">
        <v>28460</v>
      </c>
      <c r="F153" s="60">
        <v>29107</v>
      </c>
      <c r="G153" s="60">
        <v>27786</v>
      </c>
      <c r="H153" s="60">
        <v>29577</v>
      </c>
      <c r="I153" s="60">
        <v>32687</v>
      </c>
      <c r="J153" s="60">
        <v>31339</v>
      </c>
      <c r="K153" s="60">
        <v>33413</v>
      </c>
      <c r="L153" s="60">
        <v>34068</v>
      </c>
      <c r="M153" s="60">
        <v>35766</v>
      </c>
      <c r="N153" s="60">
        <v>37548</v>
      </c>
      <c r="O153" s="60">
        <v>37484</v>
      </c>
      <c r="P153" s="60">
        <v>39318</v>
      </c>
      <c r="Q153" s="60">
        <v>40148</v>
      </c>
      <c r="R153" s="60">
        <v>41077</v>
      </c>
      <c r="S153" s="60">
        <v>39624</v>
      </c>
      <c r="T153" s="60">
        <v>38482</v>
      </c>
    </row>
    <row r="154" spans="1:20" ht="12.75">
      <c r="A154" s="62" t="s">
        <v>132</v>
      </c>
      <c r="B154" s="60"/>
      <c r="C154" s="60">
        <v>138</v>
      </c>
      <c r="D154" s="60">
        <v>136</v>
      </c>
      <c r="E154" s="60">
        <v>126</v>
      </c>
      <c r="F154" s="60">
        <v>93</v>
      </c>
      <c r="G154" s="60">
        <v>48</v>
      </c>
      <c r="H154" s="60">
        <v>44</v>
      </c>
      <c r="I154" s="60">
        <v>49</v>
      </c>
      <c r="J154" s="60">
        <v>171</v>
      </c>
      <c r="K154" s="60">
        <v>725</v>
      </c>
      <c r="L154" s="60">
        <v>1218</v>
      </c>
      <c r="M154" s="60">
        <v>1705</v>
      </c>
      <c r="N154" s="60">
        <v>1683</v>
      </c>
      <c r="O154" s="60">
        <v>1801</v>
      </c>
      <c r="P154" s="60">
        <v>2026</v>
      </c>
      <c r="Q154" s="60">
        <v>2229</v>
      </c>
      <c r="R154" s="60">
        <v>2354</v>
      </c>
      <c r="S154" s="60">
        <v>2747</v>
      </c>
      <c r="T154" s="60">
        <v>3350</v>
      </c>
    </row>
    <row r="155" spans="1:20" ht="12.75">
      <c r="A155" s="62" t="s">
        <v>133</v>
      </c>
      <c r="B155" s="60"/>
      <c r="C155" s="60">
        <v>8913</v>
      </c>
      <c r="D155" s="60">
        <v>8838</v>
      </c>
      <c r="E155" s="60">
        <v>7770</v>
      </c>
      <c r="F155" s="60">
        <v>8361</v>
      </c>
      <c r="G155" s="60">
        <v>8443</v>
      </c>
      <c r="H155" s="60">
        <v>9175</v>
      </c>
      <c r="I155" s="60">
        <v>10237</v>
      </c>
      <c r="J155" s="60">
        <v>9709</v>
      </c>
      <c r="K155" s="60">
        <v>9776</v>
      </c>
      <c r="L155" s="60">
        <v>9905</v>
      </c>
      <c r="M155" s="60">
        <v>9657</v>
      </c>
      <c r="N155" s="60">
        <v>10711</v>
      </c>
      <c r="O155" s="60">
        <v>10811</v>
      </c>
      <c r="P155" s="60">
        <v>11886</v>
      </c>
      <c r="Q155" s="60">
        <v>11712</v>
      </c>
      <c r="R155" s="60">
        <v>12094</v>
      </c>
      <c r="S155" s="60">
        <v>11457</v>
      </c>
      <c r="T155" s="60">
        <v>10705</v>
      </c>
    </row>
    <row r="156" spans="1:20" ht="12.75">
      <c r="A156" s="62" t="s">
        <v>134</v>
      </c>
      <c r="B156" s="60"/>
      <c r="C156" s="60">
        <v>1873</v>
      </c>
      <c r="D156" s="60">
        <v>1919</v>
      </c>
      <c r="E156" s="60">
        <v>1899</v>
      </c>
      <c r="F156" s="60">
        <v>2156</v>
      </c>
      <c r="G156" s="60">
        <v>2194</v>
      </c>
      <c r="H156" s="60">
        <v>2334</v>
      </c>
      <c r="I156" s="60">
        <v>2651</v>
      </c>
      <c r="J156" s="60">
        <v>2772</v>
      </c>
      <c r="K156" s="60">
        <v>2803</v>
      </c>
      <c r="L156" s="60">
        <v>2997</v>
      </c>
      <c r="M156" s="60">
        <v>3436</v>
      </c>
      <c r="N156" s="60">
        <v>3584</v>
      </c>
      <c r="O156" s="60">
        <v>3679</v>
      </c>
      <c r="P156" s="60">
        <v>3653</v>
      </c>
      <c r="Q156" s="60">
        <v>3645</v>
      </c>
      <c r="R156" s="60">
        <v>3470</v>
      </c>
      <c r="S156" s="60">
        <v>4013</v>
      </c>
      <c r="T156" s="60">
        <v>4284</v>
      </c>
    </row>
    <row r="157" spans="1:20" ht="12.75">
      <c r="A157" s="62" t="s">
        <v>135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2.75">
      <c r="A158" s="62" t="s">
        <v>136</v>
      </c>
      <c r="B158" s="60"/>
      <c r="C158" s="60">
        <v>39001</v>
      </c>
      <c r="D158" s="60">
        <v>41475</v>
      </c>
      <c r="E158" s="60">
        <v>41112</v>
      </c>
      <c r="F158" s="60">
        <v>41950</v>
      </c>
      <c r="G158" s="60">
        <v>40537</v>
      </c>
      <c r="H158" s="60">
        <v>44652</v>
      </c>
      <c r="I158" s="60">
        <v>46067</v>
      </c>
      <c r="J158" s="60">
        <v>47486</v>
      </c>
      <c r="K158" s="60">
        <v>51126</v>
      </c>
      <c r="L158" s="60">
        <v>55569</v>
      </c>
      <c r="M158" s="60">
        <v>57940</v>
      </c>
      <c r="N158" s="60">
        <v>58099</v>
      </c>
      <c r="O158" s="60">
        <v>57706</v>
      </c>
      <c r="P158" s="60">
        <v>63621</v>
      </c>
      <c r="Q158" s="60">
        <v>66019</v>
      </c>
      <c r="R158" s="60">
        <v>70651</v>
      </c>
      <c r="S158" s="60">
        <v>69192</v>
      </c>
      <c r="T158" s="60">
        <v>69531</v>
      </c>
    </row>
    <row r="159" spans="1:20" ht="12.75">
      <c r="A159" s="62" t="s">
        <v>137</v>
      </c>
      <c r="B159" s="60"/>
      <c r="C159" s="60">
        <v>4678</v>
      </c>
      <c r="D159" s="60">
        <v>4843</v>
      </c>
      <c r="E159" s="60">
        <v>2767</v>
      </c>
      <c r="F159" s="60">
        <v>1496</v>
      </c>
      <c r="G159" s="60">
        <v>1731</v>
      </c>
      <c r="H159" s="60">
        <v>2029</v>
      </c>
      <c r="I159" s="60">
        <v>2169</v>
      </c>
      <c r="J159" s="60">
        <v>2002</v>
      </c>
      <c r="K159" s="60">
        <v>1754</v>
      </c>
      <c r="L159" s="60">
        <v>1813</v>
      </c>
      <c r="M159" s="60">
        <v>2064</v>
      </c>
      <c r="N159" s="60">
        <v>2146</v>
      </c>
      <c r="O159" s="60">
        <v>2170</v>
      </c>
      <c r="P159" s="60">
        <v>2354</v>
      </c>
      <c r="Q159" s="60">
        <v>2348</v>
      </c>
      <c r="R159" s="60">
        <v>2476</v>
      </c>
      <c r="S159" s="60">
        <v>2454</v>
      </c>
      <c r="T159" s="60">
        <v>2892</v>
      </c>
    </row>
    <row r="160" spans="1:20" ht="12.75">
      <c r="A160" s="62" t="s">
        <v>138</v>
      </c>
      <c r="B160" s="60"/>
      <c r="C160" s="60">
        <v>430</v>
      </c>
      <c r="D160" s="60">
        <v>447</v>
      </c>
      <c r="E160" s="60">
        <v>466</v>
      </c>
      <c r="F160" s="60">
        <v>484</v>
      </c>
      <c r="G160" s="60">
        <v>488</v>
      </c>
      <c r="H160" s="60">
        <v>557</v>
      </c>
      <c r="I160" s="60">
        <v>611</v>
      </c>
      <c r="J160" s="60">
        <v>626</v>
      </c>
      <c r="K160" s="60">
        <v>633</v>
      </c>
      <c r="L160" s="60">
        <v>656</v>
      </c>
      <c r="M160" s="60">
        <v>670</v>
      </c>
      <c r="N160" s="60">
        <v>695</v>
      </c>
      <c r="O160" s="60">
        <v>1053</v>
      </c>
      <c r="P160" s="60">
        <v>1064</v>
      </c>
      <c r="Q160" s="60">
        <v>1199</v>
      </c>
      <c r="R160" s="60">
        <v>1179</v>
      </c>
      <c r="S160" s="60">
        <v>1234</v>
      </c>
      <c r="T160" s="60">
        <v>1203</v>
      </c>
    </row>
    <row r="161" spans="1:20" ht="12.75">
      <c r="A161" s="62" t="s">
        <v>139</v>
      </c>
      <c r="B161" s="60"/>
      <c r="C161" s="60">
        <v>2380</v>
      </c>
      <c r="D161" s="60">
        <v>2400</v>
      </c>
      <c r="E161" s="60">
        <v>1725</v>
      </c>
      <c r="F161" s="60">
        <v>1136</v>
      </c>
      <c r="G161" s="60">
        <v>827</v>
      </c>
      <c r="H161" s="60">
        <v>1010</v>
      </c>
      <c r="I161" s="60">
        <v>865</v>
      </c>
      <c r="J161" s="60">
        <v>1054</v>
      </c>
      <c r="K161" s="60">
        <v>1033</v>
      </c>
      <c r="L161" s="60">
        <v>990</v>
      </c>
      <c r="M161" s="60">
        <v>1092</v>
      </c>
      <c r="N161" s="60">
        <v>1270</v>
      </c>
      <c r="O161" s="60">
        <v>1291</v>
      </c>
      <c r="P161" s="60">
        <v>1347</v>
      </c>
      <c r="Q161" s="60">
        <v>1332</v>
      </c>
      <c r="R161" s="60">
        <v>1358</v>
      </c>
      <c r="S161" s="60">
        <v>1407</v>
      </c>
      <c r="T161" s="60">
        <v>1360</v>
      </c>
    </row>
    <row r="162" spans="1:20" ht="12.75">
      <c r="A162" s="62" t="s">
        <v>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2.75">
      <c r="A163" s="62" t="s">
        <v>141</v>
      </c>
      <c r="B163" s="60"/>
      <c r="C163" s="60">
        <v>30810</v>
      </c>
      <c r="D163" s="60">
        <v>34453</v>
      </c>
      <c r="E163" s="60">
        <v>33381</v>
      </c>
      <c r="F163" s="60">
        <v>34271</v>
      </c>
      <c r="G163" s="60">
        <v>33363</v>
      </c>
      <c r="H163" s="60">
        <v>34085</v>
      </c>
      <c r="I163" s="60">
        <v>37461</v>
      </c>
      <c r="J163" s="60">
        <v>35333</v>
      </c>
      <c r="K163" s="60">
        <v>34946</v>
      </c>
      <c r="L163" s="60">
        <v>34581</v>
      </c>
      <c r="M163" s="60">
        <v>34711</v>
      </c>
      <c r="N163" s="60">
        <v>35547</v>
      </c>
      <c r="O163" s="60">
        <v>35842</v>
      </c>
      <c r="P163" s="60">
        <v>35998</v>
      </c>
      <c r="Q163" s="60">
        <v>36745</v>
      </c>
      <c r="R163" s="60">
        <v>35324</v>
      </c>
      <c r="S163" s="60">
        <v>34300</v>
      </c>
      <c r="T163" s="60">
        <v>33396</v>
      </c>
    </row>
    <row r="164" spans="1:20" ht="12.75">
      <c r="A164" s="62" t="s">
        <v>142</v>
      </c>
      <c r="B164" s="60"/>
      <c r="C164" s="60">
        <v>1976</v>
      </c>
      <c r="D164" s="60">
        <v>1932</v>
      </c>
      <c r="E164" s="60">
        <v>3237</v>
      </c>
      <c r="F164" s="60">
        <v>3696</v>
      </c>
      <c r="G164" s="60">
        <v>3927</v>
      </c>
      <c r="H164" s="60">
        <v>3461</v>
      </c>
      <c r="I164" s="60">
        <v>2984</v>
      </c>
      <c r="J164" s="60">
        <v>3922</v>
      </c>
      <c r="K164" s="60">
        <v>4306</v>
      </c>
      <c r="L164" s="60">
        <v>4757</v>
      </c>
      <c r="M164" s="60">
        <v>3632</v>
      </c>
      <c r="N164" s="60">
        <v>5425</v>
      </c>
      <c r="O164" s="60">
        <v>4110</v>
      </c>
      <c r="P164" s="60">
        <v>5321</v>
      </c>
      <c r="Q164" s="60">
        <v>5076</v>
      </c>
      <c r="R164" s="60">
        <v>5160</v>
      </c>
      <c r="S164" s="60">
        <v>4739</v>
      </c>
      <c r="T164" s="60">
        <v>4818</v>
      </c>
    </row>
    <row r="165" spans="1:20" ht="12.75">
      <c r="A165" s="62" t="s">
        <v>143</v>
      </c>
      <c r="B165" s="60"/>
      <c r="C165" s="60">
        <v>8938</v>
      </c>
      <c r="D165" s="60">
        <v>8334</v>
      </c>
      <c r="E165" s="60">
        <v>7762</v>
      </c>
      <c r="F165" s="60">
        <v>8154</v>
      </c>
      <c r="G165" s="60">
        <v>8216</v>
      </c>
      <c r="H165" s="60">
        <v>8995</v>
      </c>
      <c r="I165" s="60">
        <v>9445</v>
      </c>
      <c r="J165" s="60">
        <v>9417</v>
      </c>
      <c r="K165" s="60">
        <v>9514</v>
      </c>
      <c r="L165" s="60">
        <v>9263</v>
      </c>
      <c r="M165" s="60">
        <v>9960</v>
      </c>
      <c r="N165" s="60">
        <v>10377</v>
      </c>
      <c r="O165" s="60">
        <v>10113</v>
      </c>
      <c r="P165" s="60">
        <v>11261</v>
      </c>
      <c r="Q165" s="60">
        <v>11881</v>
      </c>
      <c r="R165" s="60">
        <v>12235</v>
      </c>
      <c r="S165" s="60">
        <v>12373</v>
      </c>
      <c r="T165" s="60">
        <v>12377</v>
      </c>
    </row>
    <row r="166" spans="1:20" ht="12.75">
      <c r="A166" s="62" t="s">
        <v>144</v>
      </c>
      <c r="B166" s="60"/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87</v>
      </c>
      <c r="K166" s="60">
        <v>697</v>
      </c>
      <c r="L166" s="60">
        <v>1945</v>
      </c>
      <c r="M166" s="60">
        <v>2034</v>
      </c>
      <c r="N166" s="60">
        <v>2255</v>
      </c>
      <c r="O166" s="60">
        <v>2729</v>
      </c>
      <c r="P166" s="60">
        <v>2636</v>
      </c>
      <c r="Q166" s="60">
        <v>3303</v>
      </c>
      <c r="R166" s="60">
        <v>3751</v>
      </c>
      <c r="S166" s="60">
        <v>3640</v>
      </c>
      <c r="T166" s="60">
        <v>3808</v>
      </c>
    </row>
    <row r="167" spans="1:20" ht="12.75">
      <c r="A167" s="62" t="s">
        <v>145</v>
      </c>
      <c r="B167" s="60"/>
      <c r="C167" s="60">
        <v>28838</v>
      </c>
      <c r="D167" s="60">
        <v>23798</v>
      </c>
      <c r="E167" s="60">
        <v>21195</v>
      </c>
      <c r="F167" s="60">
        <v>20376</v>
      </c>
      <c r="G167" s="60">
        <v>18559</v>
      </c>
      <c r="H167" s="60">
        <v>19240</v>
      </c>
      <c r="I167" s="60">
        <v>19418</v>
      </c>
      <c r="J167" s="60">
        <v>15939</v>
      </c>
      <c r="K167" s="60">
        <v>14985</v>
      </c>
      <c r="L167" s="60">
        <v>13731</v>
      </c>
      <c r="M167" s="60">
        <v>13680</v>
      </c>
      <c r="N167" s="60">
        <v>13180</v>
      </c>
      <c r="O167" s="60">
        <v>13629</v>
      </c>
      <c r="P167" s="60">
        <v>14729</v>
      </c>
      <c r="Q167" s="60">
        <v>13937</v>
      </c>
      <c r="R167" s="60">
        <v>13942</v>
      </c>
      <c r="S167" s="60">
        <v>14438</v>
      </c>
      <c r="T167" s="60">
        <v>12982</v>
      </c>
    </row>
    <row r="168" spans="1:20" ht="12.75">
      <c r="A168" s="62" t="s">
        <v>146</v>
      </c>
      <c r="B168" s="60"/>
      <c r="C168" s="60">
        <v>577</v>
      </c>
      <c r="D168" s="60">
        <v>616</v>
      </c>
      <c r="E168" s="60">
        <v>696</v>
      </c>
      <c r="F168" s="60">
        <v>759</v>
      </c>
      <c r="G168" s="60">
        <v>754</v>
      </c>
      <c r="H168" s="60">
        <v>755</v>
      </c>
      <c r="I168" s="60">
        <v>809</v>
      </c>
      <c r="J168" s="60">
        <v>799</v>
      </c>
      <c r="K168" s="60">
        <v>792</v>
      </c>
      <c r="L168" s="60">
        <v>793</v>
      </c>
      <c r="M168" s="60">
        <v>776</v>
      </c>
      <c r="N168" s="60">
        <v>875</v>
      </c>
      <c r="O168" s="60">
        <v>891</v>
      </c>
      <c r="P168" s="60">
        <v>888</v>
      </c>
      <c r="Q168" s="60">
        <v>884</v>
      </c>
      <c r="R168" s="60">
        <v>843</v>
      </c>
      <c r="S168" s="60">
        <v>882</v>
      </c>
      <c r="T168" s="60">
        <v>911</v>
      </c>
    </row>
    <row r="169" spans="1:20" ht="12.75">
      <c r="A169" s="62" t="s">
        <v>147</v>
      </c>
      <c r="B169" s="60"/>
      <c r="C169" s="60">
        <v>763</v>
      </c>
      <c r="D169" s="60">
        <v>726</v>
      </c>
      <c r="E169" s="60">
        <v>616</v>
      </c>
      <c r="F169" s="60">
        <v>615</v>
      </c>
      <c r="G169" s="60">
        <v>630</v>
      </c>
      <c r="H169" s="60">
        <v>746</v>
      </c>
      <c r="I169" s="60">
        <v>729</v>
      </c>
      <c r="J169" s="60">
        <v>795</v>
      </c>
      <c r="K169" s="60">
        <v>819</v>
      </c>
      <c r="L169" s="60">
        <v>854</v>
      </c>
      <c r="M169" s="60">
        <v>826</v>
      </c>
      <c r="N169" s="60">
        <v>850</v>
      </c>
      <c r="O169" s="60">
        <v>820</v>
      </c>
      <c r="P169" s="60">
        <v>907</v>
      </c>
      <c r="Q169" s="60">
        <v>899</v>
      </c>
      <c r="R169" s="60">
        <v>929</v>
      </c>
      <c r="S169" s="60">
        <v>899</v>
      </c>
      <c r="T169" s="60">
        <v>914</v>
      </c>
    </row>
    <row r="170" spans="1:20" ht="12.75">
      <c r="A170" s="62" t="s">
        <v>148</v>
      </c>
      <c r="B170" s="60"/>
      <c r="C170" s="60">
        <v>5088</v>
      </c>
      <c r="D170" s="60">
        <v>4525</v>
      </c>
      <c r="E170" s="60">
        <v>4978</v>
      </c>
      <c r="F170" s="60">
        <v>4929</v>
      </c>
      <c r="G170" s="60">
        <v>4706</v>
      </c>
      <c r="H170" s="60">
        <v>5217</v>
      </c>
      <c r="I170" s="60">
        <v>5498</v>
      </c>
      <c r="J170" s="60">
        <v>5580</v>
      </c>
      <c r="K170" s="60">
        <v>5670</v>
      </c>
      <c r="L170" s="60">
        <v>5738</v>
      </c>
      <c r="M170" s="60">
        <v>5776</v>
      </c>
      <c r="N170" s="60">
        <v>6716</v>
      </c>
      <c r="O170" s="60">
        <v>6321</v>
      </c>
      <c r="P170" s="60">
        <v>6136</v>
      </c>
      <c r="Q170" s="60">
        <v>6111</v>
      </c>
      <c r="R170" s="60">
        <v>5921</v>
      </c>
      <c r="S170" s="60">
        <v>5378</v>
      </c>
      <c r="T170" s="60">
        <v>5089</v>
      </c>
    </row>
    <row r="171" spans="1:20" ht="12.75">
      <c r="A171" s="62" t="s">
        <v>149</v>
      </c>
      <c r="B171" s="60"/>
      <c r="C171" s="60">
        <v>2855</v>
      </c>
      <c r="D171" s="60">
        <v>3488</v>
      </c>
      <c r="E171" s="60">
        <v>3815</v>
      </c>
      <c r="F171" s="60">
        <v>4240</v>
      </c>
      <c r="G171" s="60">
        <v>4521</v>
      </c>
      <c r="H171" s="60">
        <v>5787</v>
      </c>
      <c r="I171" s="60">
        <v>6986</v>
      </c>
      <c r="J171" s="60">
        <v>8341</v>
      </c>
      <c r="K171" s="60">
        <v>8946</v>
      </c>
      <c r="L171" s="60">
        <v>10591</v>
      </c>
      <c r="M171" s="60">
        <v>12638</v>
      </c>
      <c r="N171" s="60">
        <v>13372</v>
      </c>
      <c r="O171" s="60">
        <v>14735</v>
      </c>
      <c r="P171" s="60">
        <v>17721</v>
      </c>
      <c r="Q171" s="60">
        <v>18709</v>
      </c>
      <c r="R171" s="60">
        <v>22792</v>
      </c>
      <c r="S171" s="60">
        <v>25973</v>
      </c>
      <c r="T171" s="60">
        <v>30424</v>
      </c>
    </row>
    <row r="172" spans="1:23" ht="12.75">
      <c r="A172" s="62" t="s">
        <v>150</v>
      </c>
      <c r="B172" s="60"/>
      <c r="C172" s="60">
        <v>47203</v>
      </c>
      <c r="D172" s="60">
        <v>50880</v>
      </c>
      <c r="E172" s="60">
        <v>50714</v>
      </c>
      <c r="F172" s="60">
        <v>57778</v>
      </c>
      <c r="G172" s="60">
        <v>60218</v>
      </c>
      <c r="H172" s="60">
        <v>65119</v>
      </c>
      <c r="I172" s="60">
        <v>75962</v>
      </c>
      <c r="J172" s="60">
        <v>76220</v>
      </c>
      <c r="K172" s="60">
        <v>79378</v>
      </c>
      <c r="L172" s="60">
        <v>84197</v>
      </c>
      <c r="M172" s="60">
        <v>87399</v>
      </c>
      <c r="N172" s="60">
        <v>86650</v>
      </c>
      <c r="O172" s="60">
        <v>85855</v>
      </c>
      <c r="P172" s="60">
        <v>85882</v>
      </c>
      <c r="Q172" s="60">
        <v>87752</v>
      </c>
      <c r="R172" s="60">
        <v>85473</v>
      </c>
      <c r="S172" s="60">
        <v>81062</v>
      </c>
      <c r="T172" s="60">
        <v>81964</v>
      </c>
      <c r="U172" s="116" t="s">
        <v>177</v>
      </c>
      <c r="V172" s="117" t="s">
        <v>179</v>
      </c>
      <c r="W172" s="118" t="s">
        <v>176</v>
      </c>
    </row>
    <row r="173" spans="1:26" ht="12.75">
      <c r="A173" s="62" t="s">
        <v>23</v>
      </c>
      <c r="B173" s="60"/>
      <c r="C173" s="60">
        <f>SUM(C142:C172)</f>
        <v>301368</v>
      </c>
      <c r="D173" s="60">
        <f aca="true" t="shared" si="9" ref="D173:T173">SUM(D142:D172)</f>
        <v>312052</v>
      </c>
      <c r="E173" s="60">
        <f t="shared" si="9"/>
        <v>304952</v>
      </c>
      <c r="F173" s="60">
        <f t="shared" si="9"/>
        <v>317237</v>
      </c>
      <c r="G173" s="60">
        <f t="shared" si="9"/>
        <v>317638</v>
      </c>
      <c r="H173" s="60">
        <f t="shared" si="9"/>
        <v>344712</v>
      </c>
      <c r="I173" s="60">
        <f t="shared" si="9"/>
        <v>379069</v>
      </c>
      <c r="J173" s="60">
        <f t="shared" si="9"/>
        <v>373778</v>
      </c>
      <c r="K173" s="60">
        <f t="shared" si="9"/>
        <v>386217</v>
      </c>
      <c r="L173" s="60">
        <f t="shared" si="9"/>
        <v>400382</v>
      </c>
      <c r="M173" s="60">
        <f t="shared" si="9"/>
        <v>412120</v>
      </c>
      <c r="N173" s="60">
        <f t="shared" si="9"/>
        <v>425415</v>
      </c>
      <c r="O173" s="60">
        <f t="shared" si="9"/>
        <v>427286</v>
      </c>
      <c r="P173" s="60">
        <f t="shared" si="9"/>
        <v>451584</v>
      </c>
      <c r="Q173" s="60">
        <f t="shared" si="9"/>
        <v>462219</v>
      </c>
      <c r="R173" s="60">
        <f t="shared" si="9"/>
        <v>476734</v>
      </c>
      <c r="S173" s="60">
        <f t="shared" si="9"/>
        <v>471397</v>
      </c>
      <c r="T173" s="60">
        <f t="shared" si="9"/>
        <v>470290</v>
      </c>
      <c r="U173" s="119">
        <f>T173/C173-1</f>
        <v>0.5605173741074037</v>
      </c>
      <c r="V173" s="120">
        <f>(T173/C173)^(1/17)-1</f>
        <v>0.026523135109524976</v>
      </c>
      <c r="W173" s="121">
        <f>T173/S173-1</f>
        <v>-0.0023483390857387265</v>
      </c>
      <c r="Z173" s="40"/>
    </row>
    <row r="174" spans="1:26" ht="12.75">
      <c r="A174" s="62" t="s">
        <v>24</v>
      </c>
      <c r="B174" s="60"/>
      <c r="C174" s="60">
        <f>SUM(C142:C172)-C145-C157-C164-C171</f>
        <v>294905</v>
      </c>
      <c r="D174" s="60">
        <f aca="true" t="shared" si="10" ref="D174:T174">SUM(D142:D172)-D145-D157-D164-D171</f>
        <v>304800</v>
      </c>
      <c r="E174" s="60">
        <f t="shared" si="10"/>
        <v>295975</v>
      </c>
      <c r="F174" s="60">
        <f t="shared" si="10"/>
        <v>307281</v>
      </c>
      <c r="G174" s="60">
        <f t="shared" si="10"/>
        <v>307198</v>
      </c>
      <c r="H174" s="60">
        <f t="shared" si="10"/>
        <v>333268</v>
      </c>
      <c r="I174" s="60">
        <f t="shared" si="10"/>
        <v>366723</v>
      </c>
      <c r="J174" s="60">
        <f t="shared" si="10"/>
        <v>359221</v>
      </c>
      <c r="K174" s="60">
        <f t="shared" si="10"/>
        <v>370603</v>
      </c>
      <c r="L174" s="60">
        <f t="shared" si="10"/>
        <v>382587</v>
      </c>
      <c r="M174" s="60">
        <f t="shared" si="10"/>
        <v>393417</v>
      </c>
      <c r="N174" s="60">
        <f t="shared" si="10"/>
        <v>404085</v>
      </c>
      <c r="O174" s="60">
        <f t="shared" si="10"/>
        <v>405955</v>
      </c>
      <c r="P174" s="60">
        <f t="shared" si="10"/>
        <v>425914</v>
      </c>
      <c r="Q174" s="60">
        <f t="shared" si="10"/>
        <v>435723</v>
      </c>
      <c r="R174" s="60">
        <f t="shared" si="10"/>
        <v>445999</v>
      </c>
      <c r="S174" s="60">
        <f t="shared" si="10"/>
        <v>437979</v>
      </c>
      <c r="T174" s="60">
        <f t="shared" si="10"/>
        <v>432413</v>
      </c>
      <c r="U174" s="119">
        <f>T174/C174-1</f>
        <v>0.4662789711941133</v>
      </c>
      <c r="V174" s="120">
        <f>(T174/C174)^(1/17)-1</f>
        <v>0.022768743956104176</v>
      </c>
      <c r="W174" s="121">
        <f>T174/S174-1</f>
        <v>-0.012708371862577894</v>
      </c>
      <c r="Z174" s="40"/>
    </row>
    <row r="175" spans="1:20" ht="13.5" thickBot="1">
      <c r="A175" s="114" t="s">
        <v>178</v>
      </c>
      <c r="B175" s="60"/>
      <c r="C175" s="60">
        <f aca="true" t="shared" si="11" ref="C175:T175">C173-C174</f>
        <v>6463</v>
      </c>
      <c r="D175" s="60">
        <f t="shared" si="11"/>
        <v>7252</v>
      </c>
      <c r="E175" s="60">
        <f t="shared" si="11"/>
        <v>8977</v>
      </c>
      <c r="F175" s="60">
        <f t="shared" si="11"/>
        <v>9956</v>
      </c>
      <c r="G175" s="60">
        <f t="shared" si="11"/>
        <v>10440</v>
      </c>
      <c r="H175" s="60">
        <f t="shared" si="11"/>
        <v>11444</v>
      </c>
      <c r="I175" s="60">
        <f t="shared" si="11"/>
        <v>12346</v>
      </c>
      <c r="J175" s="60">
        <f t="shared" si="11"/>
        <v>14557</v>
      </c>
      <c r="K175" s="60">
        <f t="shared" si="11"/>
        <v>15614</v>
      </c>
      <c r="L175" s="60">
        <f t="shared" si="11"/>
        <v>17795</v>
      </c>
      <c r="M175" s="60">
        <f t="shared" si="11"/>
        <v>18703</v>
      </c>
      <c r="N175" s="60">
        <f t="shared" si="11"/>
        <v>21330</v>
      </c>
      <c r="O175" s="60">
        <f t="shared" si="11"/>
        <v>21331</v>
      </c>
      <c r="P175" s="60">
        <f t="shared" si="11"/>
        <v>25670</v>
      </c>
      <c r="Q175" s="60">
        <f t="shared" si="11"/>
        <v>26496</v>
      </c>
      <c r="R175" s="60">
        <f t="shared" si="11"/>
        <v>30735</v>
      </c>
      <c r="S175" s="60">
        <f t="shared" si="11"/>
        <v>33418</v>
      </c>
      <c r="T175" s="60">
        <f t="shared" si="11"/>
        <v>37877</v>
      </c>
    </row>
    <row r="176" spans="1:19" ht="13.5" thickTop="1">
      <c r="A176" s="20" t="s">
        <v>112</v>
      </c>
      <c r="B176" s="2"/>
      <c r="C176" s="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 thickBot="1">
      <c r="A177" s="7" t="s">
        <v>104</v>
      </c>
      <c r="B177" s="8"/>
      <c r="C177" s="8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 thickTop="1">
      <c r="A178" s="9"/>
      <c r="B178" s="10" t="s">
        <v>1</v>
      </c>
      <c r="C178" s="11" t="s">
        <v>75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5"/>
      <c r="B179" s="12" t="s">
        <v>2</v>
      </c>
      <c r="C179" s="13" t="s">
        <v>76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2.75">
      <c r="A180" s="5"/>
      <c r="B180" s="12" t="s">
        <v>3</v>
      </c>
      <c r="C180" s="13" t="s">
        <v>81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2.75">
      <c r="A181" s="132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</row>
    <row r="182" spans="1:20" ht="12.75">
      <c r="A182" s="14" t="s">
        <v>4</v>
      </c>
      <c r="B182" s="15" t="s">
        <v>5</v>
      </c>
      <c r="C182" s="16" t="s">
        <v>6</v>
      </c>
      <c r="D182" s="16" t="s">
        <v>7</v>
      </c>
      <c r="E182" s="16" t="s">
        <v>8</v>
      </c>
      <c r="F182" s="16" t="s">
        <v>9</v>
      </c>
      <c r="G182" s="16" t="s">
        <v>10</v>
      </c>
      <c r="H182" s="16" t="s">
        <v>11</v>
      </c>
      <c r="I182" s="16" t="s">
        <v>12</v>
      </c>
      <c r="J182" s="16" t="s">
        <v>13</v>
      </c>
      <c r="K182" s="16" t="s">
        <v>14</v>
      </c>
      <c r="L182" s="16" t="s">
        <v>15</v>
      </c>
      <c r="M182" s="16" t="s">
        <v>16</v>
      </c>
      <c r="N182" s="16" t="s">
        <v>17</v>
      </c>
      <c r="O182" s="16" t="s">
        <v>18</v>
      </c>
      <c r="P182" s="16" t="s">
        <v>19</v>
      </c>
      <c r="Q182" s="16" t="s">
        <v>20</v>
      </c>
      <c r="R182" s="16" t="s">
        <v>21</v>
      </c>
      <c r="S182" s="16" t="s">
        <v>102</v>
      </c>
      <c r="T182" s="16" t="s">
        <v>119</v>
      </c>
    </row>
    <row r="183" spans="1:20" ht="12.75">
      <c r="A183" s="17" t="s">
        <v>22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2.75">
      <c r="A184" s="62" t="s">
        <v>120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1" ht="12.75">
      <c r="A185" s="62" t="s">
        <v>121</v>
      </c>
      <c r="B185" s="60"/>
      <c r="C185" s="60">
        <v>10707</v>
      </c>
      <c r="D185" s="60">
        <v>10715</v>
      </c>
      <c r="E185" s="60">
        <v>10738</v>
      </c>
      <c r="F185" s="60">
        <v>10420</v>
      </c>
      <c r="G185" s="60">
        <v>10203</v>
      </c>
      <c r="H185" s="60">
        <v>10340</v>
      </c>
      <c r="I185" s="60">
        <v>10692</v>
      </c>
      <c r="J185" s="60">
        <v>11958</v>
      </c>
      <c r="K185" s="60">
        <v>11394</v>
      </c>
      <c r="L185" s="60">
        <v>12644</v>
      </c>
      <c r="M185" s="60">
        <v>12422</v>
      </c>
      <c r="N185" s="60">
        <v>11956</v>
      </c>
      <c r="O185" s="60">
        <v>12217</v>
      </c>
      <c r="P185" s="60">
        <v>12222</v>
      </c>
      <c r="Q185" s="60">
        <v>12204</v>
      </c>
      <c r="R185" s="60">
        <v>12277</v>
      </c>
      <c r="S185" s="60">
        <v>12032</v>
      </c>
      <c r="T185" s="60">
        <v>12440</v>
      </c>
      <c r="U185" s="115"/>
    </row>
    <row r="186" spans="1:21" ht="12.75">
      <c r="A186" s="62" t="s">
        <v>122</v>
      </c>
      <c r="B186" s="60"/>
      <c r="C186" s="60">
        <v>3783</v>
      </c>
      <c r="D186" s="60">
        <v>3401</v>
      </c>
      <c r="E186" s="60">
        <v>2980</v>
      </c>
      <c r="F186" s="60">
        <v>3604</v>
      </c>
      <c r="G186" s="60">
        <v>3956</v>
      </c>
      <c r="H186" s="60">
        <v>4453</v>
      </c>
      <c r="I186" s="60">
        <v>4664</v>
      </c>
      <c r="J186" s="60">
        <v>4579</v>
      </c>
      <c r="K186" s="60">
        <v>4359</v>
      </c>
      <c r="L186" s="60">
        <v>4079</v>
      </c>
      <c r="M186" s="60">
        <v>4689</v>
      </c>
      <c r="N186" s="60">
        <v>5044</v>
      </c>
      <c r="O186" s="60">
        <v>5216</v>
      </c>
      <c r="P186" s="60">
        <v>4457</v>
      </c>
      <c r="Q186" s="60">
        <v>4337</v>
      </c>
      <c r="R186" s="60">
        <v>4812</v>
      </c>
      <c r="S186" s="60">
        <v>5028</v>
      </c>
      <c r="T186" s="60">
        <v>3777</v>
      </c>
      <c r="U186" s="115"/>
    </row>
    <row r="187" spans="1:21" ht="12.75">
      <c r="A187" s="62" t="s">
        <v>123</v>
      </c>
      <c r="B187" s="60"/>
      <c r="C187" s="60">
        <v>6097</v>
      </c>
      <c r="D187" s="60">
        <v>5921</v>
      </c>
      <c r="E187" s="60">
        <v>6048</v>
      </c>
      <c r="F187" s="60">
        <v>6023</v>
      </c>
      <c r="G187" s="60">
        <v>6285</v>
      </c>
      <c r="H187" s="60">
        <v>6422</v>
      </c>
      <c r="I187" s="60">
        <v>6485</v>
      </c>
      <c r="J187" s="60">
        <v>6554</v>
      </c>
      <c r="K187" s="60">
        <v>6663</v>
      </c>
      <c r="L187" s="60">
        <v>6663</v>
      </c>
      <c r="M187" s="60">
        <v>6822</v>
      </c>
      <c r="N187" s="60">
        <v>6916</v>
      </c>
      <c r="O187" s="60">
        <v>7025</v>
      </c>
      <c r="P187" s="60">
        <v>7090</v>
      </c>
      <c r="Q187" s="60">
        <v>6954</v>
      </c>
      <c r="R187" s="60">
        <v>6021</v>
      </c>
      <c r="S187" s="60">
        <v>7176</v>
      </c>
      <c r="T187" s="60">
        <v>7203</v>
      </c>
      <c r="U187" s="115"/>
    </row>
    <row r="188" spans="1:21" ht="12.75">
      <c r="A188" s="62" t="s">
        <v>124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115"/>
    </row>
    <row r="189" spans="1:21" ht="12.75">
      <c r="A189" s="62" t="s">
        <v>125</v>
      </c>
      <c r="B189" s="60"/>
      <c r="C189" s="60">
        <v>3246</v>
      </c>
      <c r="D189" s="60">
        <v>3130</v>
      </c>
      <c r="E189" s="60">
        <v>3160</v>
      </c>
      <c r="F189" s="60">
        <v>3257</v>
      </c>
      <c r="G189" s="60">
        <v>3347</v>
      </c>
      <c r="H189" s="60">
        <v>3155</v>
      </c>
      <c r="I189" s="60">
        <v>3315</v>
      </c>
      <c r="J189" s="60">
        <v>3223</v>
      </c>
      <c r="K189" s="60">
        <v>3399</v>
      </c>
      <c r="L189" s="60">
        <v>3445</v>
      </c>
      <c r="M189" s="60">
        <v>3506</v>
      </c>
      <c r="N189" s="60">
        <v>3805</v>
      </c>
      <c r="O189" s="60">
        <v>4834</v>
      </c>
      <c r="P189" s="60">
        <v>6674</v>
      </c>
      <c r="Q189" s="60">
        <v>6791</v>
      </c>
      <c r="R189" s="60">
        <v>6379</v>
      </c>
      <c r="S189" s="60">
        <v>6719</v>
      </c>
      <c r="T189" s="60">
        <v>6751</v>
      </c>
      <c r="U189" s="115"/>
    </row>
    <row r="190" spans="1:21" ht="12.75">
      <c r="A190" s="62" t="s">
        <v>126</v>
      </c>
      <c r="B190" s="60"/>
      <c r="C190" s="60">
        <v>37674</v>
      </c>
      <c r="D190" s="60">
        <v>36128</v>
      </c>
      <c r="E190" s="60">
        <v>39000</v>
      </c>
      <c r="F190" s="60">
        <v>37543</v>
      </c>
      <c r="G190" s="60">
        <v>36842</v>
      </c>
      <c r="H190" s="60">
        <v>37322</v>
      </c>
      <c r="I190" s="60">
        <v>38925</v>
      </c>
      <c r="J190" s="60">
        <v>41114</v>
      </c>
      <c r="K190" s="60">
        <v>38912</v>
      </c>
      <c r="L190" s="60">
        <v>43853</v>
      </c>
      <c r="M190" s="60">
        <v>43750</v>
      </c>
      <c r="N190" s="60">
        <v>44189</v>
      </c>
      <c r="O190" s="60">
        <v>42522</v>
      </c>
      <c r="P190" s="60">
        <v>42578</v>
      </c>
      <c r="Q190" s="60">
        <v>43095</v>
      </c>
      <c r="R190" s="60">
        <v>42061</v>
      </c>
      <c r="S190" s="60">
        <v>43148</v>
      </c>
      <c r="T190" s="60">
        <v>36251</v>
      </c>
      <c r="U190" s="115"/>
    </row>
    <row r="191" spans="1:21" ht="12.75">
      <c r="A191" s="62" t="s">
        <v>127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115"/>
    </row>
    <row r="192" spans="1:21" ht="12.75">
      <c r="A192" s="62" t="s">
        <v>128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115"/>
    </row>
    <row r="193" spans="1:21" ht="12.75">
      <c r="A193" s="62" t="s">
        <v>129</v>
      </c>
      <c r="B193" s="60"/>
      <c r="C193" s="60">
        <v>13701</v>
      </c>
      <c r="D193" s="60">
        <v>14034</v>
      </c>
      <c r="E193" s="60">
        <v>13595</v>
      </c>
      <c r="F193" s="60">
        <v>14039</v>
      </c>
      <c r="G193" s="60">
        <v>14268</v>
      </c>
      <c r="H193" s="60">
        <v>14305</v>
      </c>
      <c r="I193" s="60">
        <v>13994</v>
      </c>
      <c r="J193" s="60">
        <v>13511</v>
      </c>
      <c r="K193" s="60">
        <v>15217</v>
      </c>
      <c r="L193" s="60">
        <v>15181</v>
      </c>
      <c r="M193" s="60">
        <v>16046</v>
      </c>
      <c r="N193" s="60">
        <v>16434</v>
      </c>
      <c r="O193" s="60">
        <v>16255</v>
      </c>
      <c r="P193" s="60">
        <v>15961</v>
      </c>
      <c r="Q193" s="60">
        <v>16407</v>
      </c>
      <c r="R193" s="60">
        <v>14842</v>
      </c>
      <c r="S193" s="60">
        <v>15510</v>
      </c>
      <c r="T193" s="60">
        <v>14214</v>
      </c>
      <c r="U193" s="115"/>
    </row>
    <row r="194" spans="1:21" ht="12.75">
      <c r="A194" s="62" t="s">
        <v>130</v>
      </c>
      <c r="B194" s="60"/>
      <c r="C194" s="60">
        <v>5006</v>
      </c>
      <c r="D194" s="60">
        <v>5033</v>
      </c>
      <c r="E194" s="60">
        <v>5025</v>
      </c>
      <c r="F194" s="60">
        <v>5140</v>
      </c>
      <c r="G194" s="60">
        <v>5011</v>
      </c>
      <c r="H194" s="60">
        <v>4957</v>
      </c>
      <c r="I194" s="60">
        <v>5024</v>
      </c>
      <c r="J194" s="60">
        <v>5390</v>
      </c>
      <c r="K194" s="60">
        <v>5370</v>
      </c>
      <c r="L194" s="60">
        <v>5926</v>
      </c>
      <c r="M194" s="60">
        <v>5799</v>
      </c>
      <c r="N194" s="60">
        <v>5874</v>
      </c>
      <c r="O194" s="60">
        <v>5751</v>
      </c>
      <c r="P194" s="60">
        <v>5864</v>
      </c>
      <c r="Q194" s="60">
        <v>5860</v>
      </c>
      <c r="R194" s="60">
        <v>6003</v>
      </c>
      <c r="S194" s="60">
        <v>5909</v>
      </c>
      <c r="T194" s="60">
        <v>6042</v>
      </c>
      <c r="U194" s="115"/>
    </row>
    <row r="195" spans="1:21" ht="12.75">
      <c r="A195" s="62" t="s">
        <v>131</v>
      </c>
      <c r="B195" s="60"/>
      <c r="C195" s="60">
        <v>81018</v>
      </c>
      <c r="D195" s="60">
        <v>85470</v>
      </c>
      <c r="E195" s="60">
        <v>87303</v>
      </c>
      <c r="F195" s="60">
        <v>94975</v>
      </c>
      <c r="G195" s="60">
        <v>92858</v>
      </c>
      <c r="H195" s="60">
        <v>97308</v>
      </c>
      <c r="I195" s="60">
        <v>102495</v>
      </c>
      <c r="J195" s="60">
        <v>102016</v>
      </c>
      <c r="K195" s="60">
        <v>100083</v>
      </c>
      <c r="L195" s="60">
        <v>101697</v>
      </c>
      <c r="M195" s="60">
        <v>107093</v>
      </c>
      <c r="N195" s="60">
        <v>108618</v>
      </c>
      <c r="O195" s="60">
        <v>112664</v>
      </c>
      <c r="P195" s="60">
        <v>113776</v>
      </c>
      <c r="Q195" s="60">
        <v>115625</v>
      </c>
      <c r="R195" s="60">
        <v>116474</v>
      </c>
      <c r="S195" s="60">
        <v>116128</v>
      </c>
      <c r="T195" s="60">
        <v>113430</v>
      </c>
      <c r="U195" s="115"/>
    </row>
    <row r="196" spans="1:21" ht="12.75">
      <c r="A196" s="62" t="s">
        <v>132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115"/>
    </row>
    <row r="197" spans="1:21" ht="12.75">
      <c r="A197" s="62" t="s">
        <v>133</v>
      </c>
      <c r="B197" s="60"/>
      <c r="C197" s="60">
        <v>3544</v>
      </c>
      <c r="D197" s="60">
        <v>3541</v>
      </c>
      <c r="E197" s="60">
        <v>3602</v>
      </c>
      <c r="F197" s="60">
        <v>3559</v>
      </c>
      <c r="G197" s="60">
        <v>3624</v>
      </c>
      <c r="H197" s="60">
        <v>3618</v>
      </c>
      <c r="I197" s="60">
        <v>3658</v>
      </c>
      <c r="J197" s="60">
        <v>3603</v>
      </c>
      <c r="K197" s="60">
        <v>3599</v>
      </c>
      <c r="L197" s="60">
        <v>3636</v>
      </c>
      <c r="M197" s="60">
        <v>3658</v>
      </c>
      <c r="N197" s="60">
        <v>3644</v>
      </c>
      <c r="O197" s="60">
        <v>3599</v>
      </c>
      <c r="P197" s="60">
        <v>2841</v>
      </c>
      <c r="Q197" s="60">
        <v>3074</v>
      </c>
      <c r="R197" s="60">
        <v>3569</v>
      </c>
      <c r="S197" s="60">
        <v>3472</v>
      </c>
      <c r="T197" s="60">
        <v>3786</v>
      </c>
      <c r="U197" s="115"/>
    </row>
    <row r="198" spans="1:21" ht="12.75">
      <c r="A198" s="62" t="s">
        <v>134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115"/>
    </row>
    <row r="199" spans="1:21" ht="12.75">
      <c r="A199" s="62" t="s">
        <v>135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115"/>
    </row>
    <row r="200" spans="1:21" ht="12.75">
      <c r="A200" s="62" t="s">
        <v>136</v>
      </c>
      <c r="B200" s="60"/>
      <c r="C200" s="60">
        <v>0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0</v>
      </c>
      <c r="U200" s="115"/>
    </row>
    <row r="201" spans="1:21" ht="12.75">
      <c r="A201" s="62" t="s">
        <v>137</v>
      </c>
      <c r="B201" s="60"/>
      <c r="C201" s="60">
        <v>4394</v>
      </c>
      <c r="D201" s="60">
        <v>4385</v>
      </c>
      <c r="E201" s="60">
        <v>3776</v>
      </c>
      <c r="F201" s="60">
        <v>3163</v>
      </c>
      <c r="G201" s="60">
        <v>1988</v>
      </c>
      <c r="H201" s="60">
        <v>3050</v>
      </c>
      <c r="I201" s="60">
        <v>3596</v>
      </c>
      <c r="J201" s="60">
        <v>3102</v>
      </c>
      <c r="K201" s="60">
        <v>3496</v>
      </c>
      <c r="L201" s="60">
        <v>2544</v>
      </c>
      <c r="M201" s="60">
        <v>2172</v>
      </c>
      <c r="N201" s="60">
        <v>2931</v>
      </c>
      <c r="O201" s="60">
        <v>3648</v>
      </c>
      <c r="P201" s="60">
        <v>3994</v>
      </c>
      <c r="Q201" s="60">
        <v>3896</v>
      </c>
      <c r="R201" s="60">
        <v>2666</v>
      </c>
      <c r="S201" s="60">
        <v>2232</v>
      </c>
      <c r="T201" s="60">
        <v>2536</v>
      </c>
      <c r="U201" s="115"/>
    </row>
    <row r="202" spans="1:21" ht="12.75">
      <c r="A202" s="62" t="s">
        <v>138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115"/>
    </row>
    <row r="203" spans="1:21" ht="12.75">
      <c r="A203" s="62" t="s">
        <v>139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115"/>
    </row>
    <row r="204" spans="1:21" ht="12.75">
      <c r="A204" s="62" t="s">
        <v>140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115"/>
    </row>
    <row r="205" spans="1:21" ht="12.75">
      <c r="A205" s="62" t="s">
        <v>141</v>
      </c>
      <c r="B205" s="60"/>
      <c r="C205" s="60">
        <v>881</v>
      </c>
      <c r="D205" s="60">
        <v>837</v>
      </c>
      <c r="E205" s="60">
        <v>867</v>
      </c>
      <c r="F205" s="60">
        <v>987</v>
      </c>
      <c r="G205" s="60">
        <v>1023</v>
      </c>
      <c r="H205" s="60">
        <v>1036</v>
      </c>
      <c r="I205" s="60">
        <v>1037</v>
      </c>
      <c r="J205" s="60">
        <v>591</v>
      </c>
      <c r="K205" s="60">
        <v>937</v>
      </c>
      <c r="L205" s="60">
        <v>988</v>
      </c>
      <c r="M205" s="60">
        <v>1013</v>
      </c>
      <c r="N205" s="60">
        <v>1026</v>
      </c>
      <c r="O205" s="60">
        <v>1010</v>
      </c>
      <c r="P205" s="60">
        <v>1036</v>
      </c>
      <c r="Q205" s="60">
        <v>986</v>
      </c>
      <c r="R205" s="60">
        <v>1031</v>
      </c>
      <c r="S205" s="60">
        <v>895</v>
      </c>
      <c r="T205" s="60">
        <v>1083</v>
      </c>
      <c r="U205" s="115"/>
    </row>
    <row r="206" spans="1:21" ht="12.75">
      <c r="A206" s="62" t="s">
        <v>142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115"/>
    </row>
    <row r="207" spans="1:21" ht="12.75">
      <c r="A207" s="62" t="s">
        <v>143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115"/>
    </row>
    <row r="208" spans="1:21" ht="12.75">
      <c r="A208" s="62" t="s">
        <v>144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115"/>
    </row>
    <row r="209" spans="1:21" ht="12.75">
      <c r="A209" s="62" t="s">
        <v>145</v>
      </c>
      <c r="B209" s="60"/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358</v>
      </c>
      <c r="J209" s="60">
        <v>1393</v>
      </c>
      <c r="K209" s="60">
        <v>1369</v>
      </c>
      <c r="L209" s="60">
        <v>1341</v>
      </c>
      <c r="M209" s="60">
        <v>1407</v>
      </c>
      <c r="N209" s="60">
        <v>1405</v>
      </c>
      <c r="O209" s="60">
        <v>1422</v>
      </c>
      <c r="P209" s="60">
        <v>1266</v>
      </c>
      <c r="Q209" s="60">
        <v>1431</v>
      </c>
      <c r="R209" s="60">
        <v>1433</v>
      </c>
      <c r="S209" s="60">
        <v>1453</v>
      </c>
      <c r="T209" s="60">
        <v>1989</v>
      </c>
      <c r="U209" s="115"/>
    </row>
    <row r="210" spans="1:21" ht="12.75">
      <c r="A210" s="62" t="s">
        <v>146</v>
      </c>
      <c r="B210" s="60"/>
      <c r="C210" s="60">
        <v>17764</v>
      </c>
      <c r="D210" s="60">
        <v>19999</v>
      </c>
      <c r="E210" s="60">
        <v>16555</v>
      </c>
      <c r="F210" s="60">
        <v>15984</v>
      </c>
      <c r="G210" s="60">
        <v>18871</v>
      </c>
      <c r="H210" s="60">
        <v>18040</v>
      </c>
      <c r="I210" s="60">
        <v>19159</v>
      </c>
      <c r="J210" s="60">
        <v>18038</v>
      </c>
      <c r="K210" s="60">
        <v>18554</v>
      </c>
      <c r="L210" s="60">
        <v>18879</v>
      </c>
      <c r="M210" s="60">
        <v>14781</v>
      </c>
      <c r="N210" s="60">
        <v>18601</v>
      </c>
      <c r="O210" s="60">
        <v>17569</v>
      </c>
      <c r="P210" s="60">
        <v>17390</v>
      </c>
      <c r="Q210" s="60">
        <v>19988</v>
      </c>
      <c r="R210" s="60">
        <v>18670</v>
      </c>
      <c r="S210" s="60">
        <v>17277</v>
      </c>
      <c r="T210" s="60">
        <v>17275</v>
      </c>
      <c r="U210" s="115"/>
    </row>
    <row r="211" spans="1:21" ht="12.75">
      <c r="A211" s="62" t="s">
        <v>147</v>
      </c>
      <c r="B211" s="60"/>
      <c r="C211" s="60">
        <v>1192</v>
      </c>
      <c r="D211" s="60">
        <v>1277</v>
      </c>
      <c r="E211" s="60">
        <v>1035</v>
      </c>
      <c r="F211" s="60">
        <v>1031</v>
      </c>
      <c r="G211" s="60">
        <v>1201</v>
      </c>
      <c r="H211" s="60">
        <v>1245</v>
      </c>
      <c r="I211" s="60">
        <v>1189</v>
      </c>
      <c r="J211" s="60">
        <v>1308</v>
      </c>
      <c r="K211" s="60">
        <v>1301</v>
      </c>
      <c r="L211" s="60">
        <v>1211</v>
      </c>
      <c r="M211" s="60">
        <v>1228</v>
      </c>
      <c r="N211" s="60">
        <v>1356</v>
      </c>
      <c r="O211" s="60">
        <v>1426</v>
      </c>
      <c r="P211" s="60">
        <v>1343</v>
      </c>
      <c r="Q211" s="60">
        <v>1408</v>
      </c>
      <c r="R211" s="60">
        <v>1518</v>
      </c>
      <c r="S211" s="60">
        <v>1431</v>
      </c>
      <c r="T211" s="60">
        <v>1469</v>
      </c>
      <c r="U211" s="115"/>
    </row>
    <row r="212" spans="1:21" ht="12.75">
      <c r="A212" s="62" t="s">
        <v>148</v>
      </c>
      <c r="B212" s="60"/>
      <c r="C212" s="60">
        <v>3105</v>
      </c>
      <c r="D212" s="60">
        <v>3015</v>
      </c>
      <c r="E212" s="60">
        <v>2850</v>
      </c>
      <c r="F212" s="60">
        <v>2843</v>
      </c>
      <c r="G212" s="60">
        <v>3130</v>
      </c>
      <c r="H212" s="60">
        <v>2950</v>
      </c>
      <c r="I212" s="60">
        <v>2905</v>
      </c>
      <c r="J212" s="60">
        <v>2785</v>
      </c>
      <c r="K212" s="60">
        <v>2939</v>
      </c>
      <c r="L212" s="60">
        <v>3384</v>
      </c>
      <c r="M212" s="60">
        <v>4255</v>
      </c>
      <c r="N212" s="60">
        <v>4412</v>
      </c>
      <c r="O212" s="60">
        <v>4631</v>
      </c>
      <c r="P212" s="60">
        <v>4608</v>
      </c>
      <c r="Q212" s="60">
        <v>4392</v>
      </c>
      <c r="R212" s="60">
        <v>4573</v>
      </c>
      <c r="S212" s="60">
        <v>4646</v>
      </c>
      <c r="T212" s="60">
        <v>3955</v>
      </c>
      <c r="U212" s="115"/>
    </row>
    <row r="213" spans="1:21" ht="12.75">
      <c r="A213" s="62" t="s">
        <v>149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115"/>
    </row>
    <row r="214" spans="1:21" ht="12.75">
      <c r="A214" s="62" t="s">
        <v>150</v>
      </c>
      <c r="B214" s="60"/>
      <c r="C214" s="60">
        <v>16574</v>
      </c>
      <c r="D214" s="60">
        <v>17292</v>
      </c>
      <c r="E214" s="60">
        <v>18745</v>
      </c>
      <c r="F214" s="60">
        <v>22086</v>
      </c>
      <c r="G214" s="60">
        <v>21204</v>
      </c>
      <c r="H214" s="60">
        <v>21249</v>
      </c>
      <c r="I214" s="60">
        <v>22180</v>
      </c>
      <c r="J214" s="60">
        <v>23248</v>
      </c>
      <c r="K214" s="60">
        <v>25831</v>
      </c>
      <c r="L214" s="60">
        <v>24540</v>
      </c>
      <c r="M214" s="60">
        <v>21942</v>
      </c>
      <c r="N214" s="60">
        <v>23240</v>
      </c>
      <c r="O214" s="60">
        <v>22661</v>
      </c>
      <c r="P214" s="60">
        <v>22877</v>
      </c>
      <c r="Q214" s="60">
        <v>20636</v>
      </c>
      <c r="R214" s="60">
        <v>21054</v>
      </c>
      <c r="S214" s="60">
        <v>19463</v>
      </c>
      <c r="T214" s="60">
        <v>16258</v>
      </c>
      <c r="U214" s="115"/>
    </row>
    <row r="215" spans="1:26" ht="12.75">
      <c r="A215" s="62" t="s">
        <v>23</v>
      </c>
      <c r="B215" s="60"/>
      <c r="C215" s="60">
        <f aca="true" t="shared" si="12" ref="C215:T215">SUM(C184:C214)</f>
        <v>208686</v>
      </c>
      <c r="D215" s="60">
        <f t="shared" si="12"/>
        <v>214178</v>
      </c>
      <c r="E215" s="60">
        <f t="shared" si="12"/>
        <v>215279</v>
      </c>
      <c r="F215" s="60">
        <f t="shared" si="12"/>
        <v>224654</v>
      </c>
      <c r="G215" s="60">
        <f t="shared" si="12"/>
        <v>223811</v>
      </c>
      <c r="H215" s="60">
        <f t="shared" si="12"/>
        <v>229450</v>
      </c>
      <c r="I215" s="60">
        <f t="shared" si="12"/>
        <v>239676</v>
      </c>
      <c r="J215" s="60">
        <f t="shared" si="12"/>
        <v>242413</v>
      </c>
      <c r="K215" s="60">
        <f t="shared" si="12"/>
        <v>243423</v>
      </c>
      <c r="L215" s="60">
        <f t="shared" si="12"/>
        <v>250011</v>
      </c>
      <c r="M215" s="60">
        <f t="shared" si="12"/>
        <v>250583</v>
      </c>
      <c r="N215" s="60">
        <f t="shared" si="12"/>
        <v>259451</v>
      </c>
      <c r="O215" s="60">
        <f t="shared" si="12"/>
        <v>262450</v>
      </c>
      <c r="P215" s="60">
        <f t="shared" si="12"/>
        <v>263977</v>
      </c>
      <c r="Q215" s="60">
        <f t="shared" si="12"/>
        <v>267084</v>
      </c>
      <c r="R215" s="60">
        <f t="shared" si="12"/>
        <v>263383</v>
      </c>
      <c r="S215" s="60">
        <f t="shared" si="12"/>
        <v>262519</v>
      </c>
      <c r="T215" s="60">
        <f t="shared" si="12"/>
        <v>248459</v>
      </c>
      <c r="U215" s="115"/>
      <c r="W215" s="19"/>
      <c r="Z215" s="40"/>
    </row>
    <row r="216" spans="1:26" ht="12.75">
      <c r="A216" s="62" t="s">
        <v>24</v>
      </c>
      <c r="B216" s="60"/>
      <c r="C216" s="60">
        <f aca="true" t="shared" si="13" ref="C216:T216">SUM(C184:C214)-C187-C199-C206-C213</f>
        <v>202589</v>
      </c>
      <c r="D216" s="60">
        <f t="shared" si="13"/>
        <v>208257</v>
      </c>
      <c r="E216" s="60">
        <f t="shared" si="13"/>
        <v>209231</v>
      </c>
      <c r="F216" s="60">
        <f t="shared" si="13"/>
        <v>218631</v>
      </c>
      <c r="G216" s="60">
        <f t="shared" si="13"/>
        <v>217526</v>
      </c>
      <c r="H216" s="60">
        <f t="shared" si="13"/>
        <v>223028</v>
      </c>
      <c r="I216" s="60">
        <f t="shared" si="13"/>
        <v>233191</v>
      </c>
      <c r="J216" s="60">
        <f t="shared" si="13"/>
        <v>235859</v>
      </c>
      <c r="K216" s="60">
        <f t="shared" si="13"/>
        <v>236760</v>
      </c>
      <c r="L216" s="60">
        <f t="shared" si="13"/>
        <v>243348</v>
      </c>
      <c r="M216" s="60">
        <f t="shared" si="13"/>
        <v>243761</v>
      </c>
      <c r="N216" s="60">
        <f t="shared" si="13"/>
        <v>252535</v>
      </c>
      <c r="O216" s="60">
        <f t="shared" si="13"/>
        <v>255425</v>
      </c>
      <c r="P216" s="60">
        <f t="shared" si="13"/>
        <v>256887</v>
      </c>
      <c r="Q216" s="60">
        <f t="shared" si="13"/>
        <v>260130</v>
      </c>
      <c r="R216" s="60">
        <f t="shared" si="13"/>
        <v>257362</v>
      </c>
      <c r="S216" s="60">
        <f t="shared" si="13"/>
        <v>255343</v>
      </c>
      <c r="T216" s="60">
        <f t="shared" si="13"/>
        <v>241256</v>
      </c>
      <c r="U216" s="115"/>
      <c r="W216" s="19"/>
      <c r="Z216" s="40"/>
    </row>
    <row r="217" spans="1:21" ht="13.5" thickBot="1">
      <c r="A217" s="114" t="s">
        <v>178</v>
      </c>
      <c r="B217" s="60"/>
      <c r="C217" s="60">
        <f aca="true" t="shared" si="14" ref="C217:T217">C215-C216</f>
        <v>6097</v>
      </c>
      <c r="D217" s="60">
        <f t="shared" si="14"/>
        <v>5921</v>
      </c>
      <c r="E217" s="60">
        <f t="shared" si="14"/>
        <v>6048</v>
      </c>
      <c r="F217" s="60">
        <f t="shared" si="14"/>
        <v>6023</v>
      </c>
      <c r="G217" s="60">
        <f t="shared" si="14"/>
        <v>6285</v>
      </c>
      <c r="H217" s="60">
        <f t="shared" si="14"/>
        <v>6422</v>
      </c>
      <c r="I217" s="60">
        <f t="shared" si="14"/>
        <v>6485</v>
      </c>
      <c r="J217" s="60">
        <f t="shared" si="14"/>
        <v>6554</v>
      </c>
      <c r="K217" s="60">
        <f t="shared" si="14"/>
        <v>6663</v>
      </c>
      <c r="L217" s="60">
        <f t="shared" si="14"/>
        <v>6663</v>
      </c>
      <c r="M217" s="60">
        <f t="shared" si="14"/>
        <v>6822</v>
      </c>
      <c r="N217" s="60">
        <f t="shared" si="14"/>
        <v>6916</v>
      </c>
      <c r="O217" s="60">
        <f t="shared" si="14"/>
        <v>7025</v>
      </c>
      <c r="P217" s="60">
        <f t="shared" si="14"/>
        <v>7090</v>
      </c>
      <c r="Q217" s="60">
        <f t="shared" si="14"/>
        <v>6954</v>
      </c>
      <c r="R217" s="60">
        <f t="shared" si="14"/>
        <v>6021</v>
      </c>
      <c r="S217" s="60">
        <f t="shared" si="14"/>
        <v>7176</v>
      </c>
      <c r="T217" s="60">
        <f t="shared" si="14"/>
        <v>7203</v>
      </c>
      <c r="U217" s="115"/>
    </row>
    <row r="218" spans="1:19" ht="13.5" thickTop="1">
      <c r="A218" s="20" t="s">
        <v>113</v>
      </c>
      <c r="B218" s="2"/>
      <c r="C218" s="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3.5" thickBot="1">
      <c r="A219" s="7" t="s">
        <v>105</v>
      </c>
      <c r="B219" s="8"/>
      <c r="C219" s="8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3.5" thickTop="1">
      <c r="A220" s="9"/>
      <c r="B220" s="10" t="s">
        <v>1</v>
      </c>
      <c r="C220" s="11" t="s">
        <v>75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5"/>
      <c r="B221" s="12" t="s">
        <v>2</v>
      </c>
      <c r="C221" s="13" t="s">
        <v>76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2.75">
      <c r="A222" s="5"/>
      <c r="B222" s="12" t="s">
        <v>3</v>
      </c>
      <c r="C222" s="13" t="s">
        <v>84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2.75">
      <c r="A223" s="132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</row>
    <row r="224" spans="1:20" ht="12.75">
      <c r="A224" s="14" t="s">
        <v>4</v>
      </c>
      <c r="B224" s="15" t="s">
        <v>5</v>
      </c>
      <c r="C224" s="16" t="s">
        <v>6</v>
      </c>
      <c r="D224" s="16" t="s">
        <v>7</v>
      </c>
      <c r="E224" s="16" t="s">
        <v>8</v>
      </c>
      <c r="F224" s="16" t="s">
        <v>9</v>
      </c>
      <c r="G224" s="16" t="s">
        <v>10</v>
      </c>
      <c r="H224" s="16" t="s">
        <v>11</v>
      </c>
      <c r="I224" s="16" t="s">
        <v>12</v>
      </c>
      <c r="J224" s="16" t="s">
        <v>13</v>
      </c>
      <c r="K224" s="16" t="s">
        <v>14</v>
      </c>
      <c r="L224" s="16" t="s">
        <v>15</v>
      </c>
      <c r="M224" s="16" t="s">
        <v>16</v>
      </c>
      <c r="N224" s="16" t="s">
        <v>17</v>
      </c>
      <c r="O224" s="16" t="s">
        <v>18</v>
      </c>
      <c r="P224" s="16" t="s">
        <v>19</v>
      </c>
      <c r="Q224" s="16" t="s">
        <v>20</v>
      </c>
      <c r="R224" s="16" t="s">
        <v>21</v>
      </c>
      <c r="S224" s="16" t="s">
        <v>102</v>
      </c>
      <c r="T224" s="16" t="s">
        <v>119</v>
      </c>
    </row>
    <row r="225" spans="1:20" ht="12.75">
      <c r="A225" s="17" t="s">
        <v>22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2.75">
      <c r="A226" s="62" t="s">
        <v>120</v>
      </c>
      <c r="B226" s="60"/>
      <c r="C226" s="60">
        <v>-40</v>
      </c>
      <c r="D226" s="60">
        <v>66</v>
      </c>
      <c r="E226" s="60">
        <v>48</v>
      </c>
      <c r="F226" s="60">
        <v>-63</v>
      </c>
      <c r="G226" s="60">
        <v>-71</v>
      </c>
      <c r="H226" s="60">
        <v>-212</v>
      </c>
      <c r="I226" s="60">
        <v>82</v>
      </c>
      <c r="J226" s="60">
        <v>-66</v>
      </c>
      <c r="K226" s="60">
        <v>-14</v>
      </c>
      <c r="L226" s="60">
        <v>-163</v>
      </c>
      <c r="M226" s="60">
        <v>-118</v>
      </c>
      <c r="N226" s="60">
        <v>18</v>
      </c>
      <c r="O226" s="60">
        <v>60</v>
      </c>
      <c r="P226" s="60">
        <v>483</v>
      </c>
      <c r="Q226" s="60">
        <v>265</v>
      </c>
      <c r="R226" s="60">
        <v>229</v>
      </c>
      <c r="S226" s="60">
        <v>589</v>
      </c>
      <c r="T226" s="60">
        <v>569</v>
      </c>
    </row>
    <row r="227" spans="1:20" ht="12.75">
      <c r="A227" s="62" t="s">
        <v>121</v>
      </c>
      <c r="B227" s="60"/>
      <c r="C227" s="60">
        <v>-320</v>
      </c>
      <c r="D227" s="60">
        <v>-159</v>
      </c>
      <c r="E227" s="60">
        <v>11</v>
      </c>
      <c r="F227" s="60">
        <v>192</v>
      </c>
      <c r="G227" s="60">
        <v>342</v>
      </c>
      <c r="H227" s="60">
        <v>350</v>
      </c>
      <c r="I227" s="60">
        <v>360</v>
      </c>
      <c r="J227" s="60">
        <v>281</v>
      </c>
      <c r="K227" s="60">
        <v>120</v>
      </c>
      <c r="L227" s="60">
        <v>73</v>
      </c>
      <c r="M227" s="60">
        <v>372</v>
      </c>
      <c r="N227" s="60">
        <v>783</v>
      </c>
      <c r="O227" s="60">
        <v>652</v>
      </c>
      <c r="P227" s="60">
        <v>551</v>
      </c>
      <c r="Q227" s="60">
        <v>669</v>
      </c>
      <c r="R227" s="60">
        <v>542</v>
      </c>
      <c r="S227" s="60">
        <v>873</v>
      </c>
      <c r="T227" s="60">
        <v>583</v>
      </c>
    </row>
    <row r="228" spans="1:20" ht="12.75">
      <c r="A228" s="62" t="s">
        <v>122</v>
      </c>
      <c r="B228" s="60"/>
      <c r="C228" s="60">
        <v>326</v>
      </c>
      <c r="D228" s="60">
        <v>183</v>
      </c>
      <c r="E228" s="60">
        <v>233</v>
      </c>
      <c r="F228" s="60">
        <v>9</v>
      </c>
      <c r="G228" s="60">
        <v>-6</v>
      </c>
      <c r="H228" s="60">
        <v>-14</v>
      </c>
      <c r="I228" s="60">
        <v>-39</v>
      </c>
      <c r="J228" s="60">
        <v>-305</v>
      </c>
      <c r="K228" s="60">
        <v>-314</v>
      </c>
      <c r="L228" s="60">
        <v>-168</v>
      </c>
      <c r="M228" s="60">
        <v>-397</v>
      </c>
      <c r="N228" s="60">
        <v>-595</v>
      </c>
      <c r="O228" s="60">
        <v>-541</v>
      </c>
      <c r="P228" s="60">
        <v>-338</v>
      </c>
      <c r="Q228" s="60">
        <v>-506</v>
      </c>
      <c r="R228" s="60">
        <v>-652</v>
      </c>
      <c r="S228" s="60">
        <v>-666</v>
      </c>
      <c r="T228" s="60">
        <v>-385</v>
      </c>
    </row>
    <row r="229" spans="1:20" ht="12.75">
      <c r="A229" s="62" t="s">
        <v>123</v>
      </c>
      <c r="B229" s="60"/>
      <c r="C229" s="60">
        <v>-181</v>
      </c>
      <c r="D229" s="60">
        <v>-240</v>
      </c>
      <c r="E229" s="60">
        <v>-369</v>
      </c>
      <c r="F229" s="60">
        <v>-619</v>
      </c>
      <c r="G229" s="60">
        <v>-1018</v>
      </c>
      <c r="H229" s="60">
        <v>-625</v>
      </c>
      <c r="I229" s="60">
        <v>-81</v>
      </c>
      <c r="J229" s="60">
        <v>-581</v>
      </c>
      <c r="K229" s="60">
        <v>-512</v>
      </c>
      <c r="L229" s="60">
        <v>-880</v>
      </c>
      <c r="M229" s="60">
        <v>-608</v>
      </c>
      <c r="N229" s="60">
        <v>-898</v>
      </c>
      <c r="O229" s="60">
        <v>-388</v>
      </c>
      <c r="P229" s="60">
        <v>-268</v>
      </c>
      <c r="Q229" s="60">
        <v>-60</v>
      </c>
      <c r="R229" s="60">
        <v>546</v>
      </c>
      <c r="S229" s="60">
        <v>232</v>
      </c>
      <c r="T229" s="60">
        <v>-177</v>
      </c>
    </row>
    <row r="230" spans="1:20" ht="12.75">
      <c r="A230" s="62" t="s">
        <v>124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2.75">
      <c r="A231" s="62" t="s">
        <v>125</v>
      </c>
      <c r="B231" s="60"/>
      <c r="C231" s="60">
        <v>-60</v>
      </c>
      <c r="D231" s="60">
        <v>-218</v>
      </c>
      <c r="E231" s="60">
        <v>-261</v>
      </c>
      <c r="F231" s="60">
        <v>-181</v>
      </c>
      <c r="G231" s="60">
        <v>-38</v>
      </c>
      <c r="H231" s="60">
        <v>36</v>
      </c>
      <c r="I231" s="60">
        <v>0</v>
      </c>
      <c r="J231" s="60">
        <v>-102</v>
      </c>
      <c r="K231" s="60">
        <v>-212</v>
      </c>
      <c r="L231" s="60">
        <v>-282</v>
      </c>
      <c r="M231" s="60">
        <v>-861</v>
      </c>
      <c r="N231" s="60">
        <v>-820</v>
      </c>
      <c r="O231" s="60">
        <v>-979</v>
      </c>
      <c r="P231" s="60">
        <v>-1394</v>
      </c>
      <c r="Q231" s="60">
        <v>-1351</v>
      </c>
      <c r="R231" s="60">
        <v>-1086</v>
      </c>
      <c r="S231" s="60">
        <v>-1086</v>
      </c>
      <c r="T231" s="60">
        <v>-1389</v>
      </c>
    </row>
    <row r="232" spans="1:20" ht="12.75">
      <c r="A232" s="62" t="s">
        <v>126</v>
      </c>
      <c r="B232" s="60"/>
      <c r="C232" s="60">
        <v>68</v>
      </c>
      <c r="D232" s="60">
        <v>-49</v>
      </c>
      <c r="E232" s="60">
        <v>-457</v>
      </c>
      <c r="F232" s="60">
        <v>75</v>
      </c>
      <c r="G232" s="60">
        <v>201</v>
      </c>
      <c r="H232" s="60">
        <v>415</v>
      </c>
      <c r="I232" s="60">
        <v>-453</v>
      </c>
      <c r="J232" s="60">
        <v>-202</v>
      </c>
      <c r="K232" s="60">
        <v>-55</v>
      </c>
      <c r="L232" s="60">
        <v>89</v>
      </c>
      <c r="M232" s="60">
        <v>263</v>
      </c>
      <c r="N232" s="60">
        <v>314</v>
      </c>
      <c r="O232" s="60">
        <v>860</v>
      </c>
      <c r="P232" s="60">
        <v>-281</v>
      </c>
      <c r="Q232" s="60">
        <v>-225</v>
      </c>
      <c r="R232" s="60">
        <v>-393</v>
      </c>
      <c r="S232" s="60">
        <v>-1460</v>
      </c>
      <c r="T232" s="60">
        <v>-1423</v>
      </c>
    </row>
    <row r="233" spans="1:20" ht="12.75">
      <c r="A233" s="62" t="s">
        <v>127</v>
      </c>
      <c r="B233" s="60"/>
      <c r="C233" s="60">
        <v>606</v>
      </c>
      <c r="D233" s="60">
        <v>-170</v>
      </c>
      <c r="E233" s="60">
        <v>322</v>
      </c>
      <c r="F233" s="60">
        <v>102</v>
      </c>
      <c r="G233" s="60">
        <v>-416</v>
      </c>
      <c r="H233" s="60">
        <v>-68</v>
      </c>
      <c r="I233" s="60">
        <v>-1324</v>
      </c>
      <c r="J233" s="60">
        <v>-624</v>
      </c>
      <c r="K233" s="60">
        <v>-371</v>
      </c>
      <c r="L233" s="60">
        <v>-199</v>
      </c>
      <c r="M233" s="60">
        <v>57</v>
      </c>
      <c r="N233" s="60">
        <v>-49</v>
      </c>
      <c r="O233" s="60">
        <v>-178</v>
      </c>
      <c r="P233" s="60">
        <v>-735</v>
      </c>
      <c r="Q233" s="60">
        <v>-247</v>
      </c>
      <c r="R233" s="60">
        <v>118</v>
      </c>
      <c r="S233" s="60">
        <v>-596</v>
      </c>
      <c r="T233" s="60">
        <v>-82</v>
      </c>
    </row>
    <row r="234" spans="1:20" ht="12.75">
      <c r="A234" s="62" t="s">
        <v>128</v>
      </c>
      <c r="B234" s="60"/>
      <c r="C234" s="60">
        <v>-602</v>
      </c>
      <c r="D234" s="60">
        <v>-410</v>
      </c>
      <c r="E234" s="60">
        <v>-278</v>
      </c>
      <c r="F234" s="60">
        <v>-137</v>
      </c>
      <c r="G234" s="60">
        <v>-102</v>
      </c>
      <c r="H234" s="60">
        <v>-65</v>
      </c>
      <c r="I234" s="60">
        <v>-74</v>
      </c>
      <c r="J234" s="60">
        <v>-84</v>
      </c>
      <c r="K234" s="60">
        <v>-34</v>
      </c>
      <c r="L234" s="60">
        <v>-51</v>
      </c>
      <c r="M234" s="60">
        <v>-80</v>
      </c>
      <c r="N234" s="60">
        <v>-53</v>
      </c>
      <c r="O234" s="60">
        <v>-59</v>
      </c>
      <c r="P234" s="60">
        <v>-163</v>
      </c>
      <c r="Q234" s="60">
        <v>-154</v>
      </c>
      <c r="R234" s="60">
        <v>-138</v>
      </c>
      <c r="S234" s="60">
        <v>-64</v>
      </c>
      <c r="T234" s="60">
        <v>-208</v>
      </c>
    </row>
    <row r="235" spans="1:20" ht="12.75">
      <c r="A235" s="62" t="s">
        <v>129</v>
      </c>
      <c r="B235" s="60"/>
      <c r="C235" s="60">
        <v>-36</v>
      </c>
      <c r="D235" s="60">
        <v>-58</v>
      </c>
      <c r="E235" s="60">
        <v>55</v>
      </c>
      <c r="F235" s="60">
        <v>109</v>
      </c>
      <c r="G235" s="60">
        <v>160</v>
      </c>
      <c r="H235" s="60">
        <v>386</v>
      </c>
      <c r="I235" s="60">
        <v>91</v>
      </c>
      <c r="J235" s="60">
        <v>-264</v>
      </c>
      <c r="K235" s="60">
        <v>293</v>
      </c>
      <c r="L235" s="60">
        <v>492</v>
      </c>
      <c r="M235" s="60">
        <v>382</v>
      </c>
      <c r="N235" s="60">
        <v>297</v>
      </c>
      <c r="O235" s="60">
        <v>458</v>
      </c>
      <c r="P235" s="60">
        <v>109</v>
      </c>
      <c r="Q235" s="60">
        <v>-260</v>
      </c>
      <c r="R235" s="60">
        <v>-115</v>
      </c>
      <c r="S235" s="60">
        <v>-282</v>
      </c>
      <c r="T235" s="60">
        <v>-494</v>
      </c>
    </row>
    <row r="236" spans="1:20" ht="12.75">
      <c r="A236" s="62" t="s">
        <v>130</v>
      </c>
      <c r="B236" s="60"/>
      <c r="C236" s="60">
        <v>915</v>
      </c>
      <c r="D236" s="60">
        <v>627</v>
      </c>
      <c r="E236" s="60">
        <v>722</v>
      </c>
      <c r="F236" s="60">
        <v>652</v>
      </c>
      <c r="G236" s="60">
        <v>562</v>
      </c>
      <c r="H236" s="60">
        <v>723</v>
      </c>
      <c r="I236" s="60">
        <v>315</v>
      </c>
      <c r="J236" s="60">
        <v>658</v>
      </c>
      <c r="K236" s="60">
        <v>800</v>
      </c>
      <c r="L236" s="60">
        <v>956</v>
      </c>
      <c r="M236" s="60">
        <v>1021</v>
      </c>
      <c r="N236" s="60">
        <v>856</v>
      </c>
      <c r="O236" s="60">
        <v>1025</v>
      </c>
      <c r="P236" s="60">
        <v>417</v>
      </c>
      <c r="Q236" s="60">
        <v>419</v>
      </c>
      <c r="R236" s="60">
        <v>1463</v>
      </c>
      <c r="S236" s="60">
        <v>980</v>
      </c>
      <c r="T236" s="60">
        <v>1080</v>
      </c>
    </row>
    <row r="237" spans="1:20" ht="12.75">
      <c r="A237" s="62" t="s">
        <v>131</v>
      </c>
      <c r="B237" s="60"/>
      <c r="C237" s="60">
        <v>-3907</v>
      </c>
      <c r="D237" s="60">
        <v>-4548</v>
      </c>
      <c r="E237" s="60">
        <v>-4626</v>
      </c>
      <c r="F237" s="60">
        <v>-5282</v>
      </c>
      <c r="G237" s="60">
        <v>-5431</v>
      </c>
      <c r="H237" s="60">
        <v>-6005</v>
      </c>
      <c r="I237" s="60">
        <v>-5917</v>
      </c>
      <c r="J237" s="60">
        <v>-5623</v>
      </c>
      <c r="K237" s="60">
        <v>-4949</v>
      </c>
      <c r="L237" s="60">
        <v>-5429</v>
      </c>
      <c r="M237" s="60">
        <v>-5974</v>
      </c>
      <c r="N237" s="60">
        <v>-5880</v>
      </c>
      <c r="O237" s="60">
        <v>-6624</v>
      </c>
      <c r="P237" s="60">
        <v>-5711</v>
      </c>
      <c r="Q237" s="60">
        <v>-5323</v>
      </c>
      <c r="R237" s="60">
        <v>-5187</v>
      </c>
      <c r="S237" s="60">
        <v>-5446</v>
      </c>
      <c r="T237" s="60">
        <v>-4885</v>
      </c>
    </row>
    <row r="238" spans="1:20" ht="12.75">
      <c r="A238" s="62" t="s">
        <v>132</v>
      </c>
      <c r="B238" s="60"/>
      <c r="C238" s="60">
        <v>61</v>
      </c>
      <c r="D238" s="60">
        <v>55</v>
      </c>
      <c r="E238" s="60">
        <v>52</v>
      </c>
      <c r="F238" s="60">
        <v>70</v>
      </c>
      <c r="G238" s="60">
        <v>33</v>
      </c>
      <c r="H238" s="60">
        <v>69</v>
      </c>
      <c r="I238" s="60">
        <v>116</v>
      </c>
      <c r="J238" s="60">
        <v>197</v>
      </c>
      <c r="K238" s="60">
        <v>138</v>
      </c>
      <c r="L238" s="60">
        <v>14</v>
      </c>
      <c r="M238" s="60">
        <v>-1</v>
      </c>
      <c r="N238" s="60">
        <v>215</v>
      </c>
      <c r="O238" s="60">
        <v>249</v>
      </c>
      <c r="P238" s="60">
        <v>180</v>
      </c>
      <c r="Q238" s="60">
        <v>242</v>
      </c>
      <c r="R238" s="60">
        <v>325</v>
      </c>
      <c r="S238" s="60">
        <v>361</v>
      </c>
      <c r="T238" s="60">
        <v>374</v>
      </c>
    </row>
    <row r="239" spans="1:20" ht="12.75">
      <c r="A239" s="62" t="s">
        <v>133</v>
      </c>
      <c r="B239" s="60"/>
      <c r="C239" s="60">
        <v>958</v>
      </c>
      <c r="D239" s="60">
        <v>632</v>
      </c>
      <c r="E239" s="60">
        <v>298</v>
      </c>
      <c r="F239" s="60">
        <v>213</v>
      </c>
      <c r="G239" s="60">
        <v>175</v>
      </c>
      <c r="H239" s="60">
        <v>207</v>
      </c>
      <c r="I239" s="60">
        <v>189</v>
      </c>
      <c r="J239" s="60">
        <v>185</v>
      </c>
      <c r="K239" s="60">
        <v>64</v>
      </c>
      <c r="L239" s="60">
        <v>91</v>
      </c>
      <c r="M239" s="60">
        <v>296</v>
      </c>
      <c r="N239" s="60">
        <v>273</v>
      </c>
      <c r="O239" s="60">
        <v>366</v>
      </c>
      <c r="P239" s="60">
        <v>597</v>
      </c>
      <c r="Q239" s="60">
        <v>642</v>
      </c>
      <c r="R239" s="60">
        <v>535</v>
      </c>
      <c r="S239" s="60">
        <v>620</v>
      </c>
      <c r="T239" s="60">
        <v>343</v>
      </c>
    </row>
    <row r="240" spans="1:20" ht="12.75">
      <c r="A240" s="62" t="s">
        <v>134</v>
      </c>
      <c r="B240" s="60"/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-1</v>
      </c>
      <c r="I240" s="60">
        <v>-11</v>
      </c>
      <c r="J240" s="60">
        <v>-1</v>
      </c>
      <c r="K240" s="60">
        <v>7</v>
      </c>
      <c r="L240" s="60">
        <v>21</v>
      </c>
      <c r="M240" s="60">
        <v>8</v>
      </c>
      <c r="N240" s="60">
        <v>-21</v>
      </c>
      <c r="O240" s="60">
        <v>43</v>
      </c>
      <c r="P240" s="60">
        <v>100</v>
      </c>
      <c r="Q240" s="60">
        <v>135</v>
      </c>
      <c r="R240" s="60">
        <v>176</v>
      </c>
      <c r="S240" s="60">
        <v>153</v>
      </c>
      <c r="T240" s="60">
        <v>114</v>
      </c>
    </row>
    <row r="241" spans="1:20" ht="12.75">
      <c r="A241" s="62" t="s">
        <v>135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2.75">
      <c r="A242" s="62" t="s">
        <v>136</v>
      </c>
      <c r="B242" s="60"/>
      <c r="C242" s="60">
        <v>2980</v>
      </c>
      <c r="D242" s="60">
        <v>3017</v>
      </c>
      <c r="E242" s="60">
        <v>3035</v>
      </c>
      <c r="F242" s="60">
        <v>3391</v>
      </c>
      <c r="G242" s="60">
        <v>3233</v>
      </c>
      <c r="H242" s="60">
        <v>3218</v>
      </c>
      <c r="I242" s="60">
        <v>3215</v>
      </c>
      <c r="J242" s="60">
        <v>3339</v>
      </c>
      <c r="K242" s="60">
        <v>3502</v>
      </c>
      <c r="L242" s="60">
        <v>3612</v>
      </c>
      <c r="M242" s="60">
        <v>3813</v>
      </c>
      <c r="N242" s="60">
        <v>4160</v>
      </c>
      <c r="O242" s="60">
        <v>4351</v>
      </c>
      <c r="P242" s="60">
        <v>4382</v>
      </c>
      <c r="Q242" s="60">
        <v>3924</v>
      </c>
      <c r="R242" s="60">
        <v>4227</v>
      </c>
      <c r="S242" s="60">
        <v>3868</v>
      </c>
      <c r="T242" s="60">
        <v>3980</v>
      </c>
    </row>
    <row r="243" spans="1:20" ht="12.75">
      <c r="A243" s="62" t="s">
        <v>137</v>
      </c>
      <c r="B243" s="60"/>
      <c r="C243" s="60">
        <v>-1030</v>
      </c>
      <c r="D243" s="60">
        <v>-1096</v>
      </c>
      <c r="E243" s="60">
        <v>-456</v>
      </c>
      <c r="F243" s="60">
        <v>-235</v>
      </c>
      <c r="G243" s="60">
        <v>94</v>
      </c>
      <c r="H243" s="60">
        <v>-230</v>
      </c>
      <c r="I243" s="60">
        <v>-444</v>
      </c>
      <c r="J243" s="60">
        <v>-303</v>
      </c>
      <c r="K243" s="60">
        <v>-523</v>
      </c>
      <c r="L243" s="60">
        <v>-231</v>
      </c>
      <c r="M243" s="60">
        <v>-115</v>
      </c>
      <c r="N243" s="60">
        <v>-341</v>
      </c>
      <c r="O243" s="60">
        <v>-558</v>
      </c>
      <c r="P243" s="60">
        <v>-647</v>
      </c>
      <c r="Q243" s="60">
        <v>-619</v>
      </c>
      <c r="R243" s="60">
        <v>-255</v>
      </c>
      <c r="S243" s="60">
        <v>-37</v>
      </c>
      <c r="T243" s="60">
        <v>-118</v>
      </c>
    </row>
    <row r="244" spans="1:20" ht="12.75">
      <c r="A244" s="62" t="s">
        <v>138</v>
      </c>
      <c r="B244" s="60"/>
      <c r="C244" s="60">
        <v>336</v>
      </c>
      <c r="D244" s="60">
        <v>344</v>
      </c>
      <c r="E244" s="60">
        <v>342</v>
      </c>
      <c r="F244" s="60">
        <v>348</v>
      </c>
      <c r="G244" s="60">
        <v>383</v>
      </c>
      <c r="H244" s="60">
        <v>430</v>
      </c>
      <c r="I244" s="60">
        <v>422</v>
      </c>
      <c r="J244" s="60">
        <v>446</v>
      </c>
      <c r="K244" s="60">
        <v>466</v>
      </c>
      <c r="L244" s="60">
        <v>478</v>
      </c>
      <c r="M244" s="60">
        <v>492</v>
      </c>
      <c r="N244" s="60">
        <v>485</v>
      </c>
      <c r="O244" s="60">
        <v>296</v>
      </c>
      <c r="P244" s="60">
        <v>318</v>
      </c>
      <c r="Q244" s="60">
        <v>290</v>
      </c>
      <c r="R244" s="60">
        <v>280</v>
      </c>
      <c r="S244" s="60">
        <v>306</v>
      </c>
      <c r="T244" s="60">
        <v>340</v>
      </c>
    </row>
    <row r="245" spans="1:20" ht="12.75">
      <c r="A245" s="62" t="s">
        <v>139</v>
      </c>
      <c r="B245" s="60"/>
      <c r="C245" s="60">
        <v>308</v>
      </c>
      <c r="D245" s="60">
        <v>363</v>
      </c>
      <c r="E245" s="60">
        <v>351</v>
      </c>
      <c r="F245" s="60">
        <v>215</v>
      </c>
      <c r="G245" s="60">
        <v>156</v>
      </c>
      <c r="H245" s="60">
        <v>194</v>
      </c>
      <c r="I245" s="60">
        <v>277</v>
      </c>
      <c r="J245" s="60">
        <v>157</v>
      </c>
      <c r="K245" s="60">
        <v>46</v>
      </c>
      <c r="L245" s="60">
        <v>168</v>
      </c>
      <c r="M245" s="60">
        <v>154</v>
      </c>
      <c r="N245" s="60">
        <v>162</v>
      </c>
      <c r="O245" s="60">
        <v>202</v>
      </c>
      <c r="P245" s="60">
        <v>226</v>
      </c>
      <c r="Q245" s="60">
        <v>180</v>
      </c>
      <c r="R245" s="60">
        <v>185</v>
      </c>
      <c r="S245" s="60">
        <v>216</v>
      </c>
      <c r="T245" s="60">
        <v>258</v>
      </c>
    </row>
    <row r="246" spans="1:20" ht="12.75">
      <c r="A246" s="62" t="s">
        <v>140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2.75">
      <c r="A247" s="62" t="s">
        <v>141</v>
      </c>
      <c r="B247" s="60"/>
      <c r="C247" s="60">
        <v>792</v>
      </c>
      <c r="D247" s="60">
        <v>787</v>
      </c>
      <c r="E247" s="60">
        <v>746</v>
      </c>
      <c r="F247" s="60">
        <v>886</v>
      </c>
      <c r="G247" s="60">
        <v>908</v>
      </c>
      <c r="H247" s="60">
        <v>980</v>
      </c>
      <c r="I247" s="60">
        <v>910</v>
      </c>
      <c r="J247" s="60">
        <v>1086</v>
      </c>
      <c r="K247" s="60">
        <v>1016</v>
      </c>
      <c r="L247" s="60">
        <v>1586</v>
      </c>
      <c r="M247" s="60">
        <v>1626</v>
      </c>
      <c r="N247" s="60">
        <v>1486</v>
      </c>
      <c r="O247" s="60">
        <v>1409</v>
      </c>
      <c r="P247" s="60">
        <v>1461</v>
      </c>
      <c r="Q247" s="60">
        <v>1394</v>
      </c>
      <c r="R247" s="60">
        <v>1573</v>
      </c>
      <c r="S247" s="60">
        <v>1845</v>
      </c>
      <c r="T247" s="60">
        <v>1511</v>
      </c>
    </row>
    <row r="248" spans="1:20" ht="12.75">
      <c r="A248" s="62" t="s">
        <v>142</v>
      </c>
      <c r="B248" s="60"/>
      <c r="C248" s="60">
        <v>-1368</v>
      </c>
      <c r="D248" s="60">
        <v>-239</v>
      </c>
      <c r="E248" s="60">
        <v>-751</v>
      </c>
      <c r="F248" s="60">
        <v>-669</v>
      </c>
      <c r="G248" s="60">
        <v>-11</v>
      </c>
      <c r="H248" s="60">
        <v>-573</v>
      </c>
      <c r="I248" s="60">
        <v>772</v>
      </c>
      <c r="J248" s="60">
        <v>328</v>
      </c>
      <c r="K248" s="60">
        <v>312</v>
      </c>
      <c r="L248" s="60">
        <v>-165</v>
      </c>
      <c r="M248" s="60">
        <v>-1638</v>
      </c>
      <c r="N248" s="60">
        <v>307</v>
      </c>
      <c r="O248" s="60">
        <v>-835</v>
      </c>
      <c r="P248" s="60">
        <v>677</v>
      </c>
      <c r="Q248" s="60">
        <v>985</v>
      </c>
      <c r="R248" s="60">
        <v>-1035</v>
      </c>
      <c r="S248" s="60">
        <v>73</v>
      </c>
      <c r="T248" s="60">
        <v>-863</v>
      </c>
    </row>
    <row r="249" spans="1:20" ht="12.75">
      <c r="A249" s="62" t="s">
        <v>143</v>
      </c>
      <c r="B249" s="60"/>
      <c r="C249" s="60">
        <v>-90</v>
      </c>
      <c r="D249" s="60">
        <v>-225</v>
      </c>
      <c r="E249" s="60">
        <v>-347</v>
      </c>
      <c r="F249" s="60">
        <v>-207</v>
      </c>
      <c r="G249" s="60">
        <v>-230</v>
      </c>
      <c r="H249" s="60">
        <v>-241</v>
      </c>
      <c r="I249" s="60">
        <v>-269</v>
      </c>
      <c r="J249" s="60">
        <v>-188</v>
      </c>
      <c r="K249" s="60">
        <v>-299</v>
      </c>
      <c r="L249" s="60">
        <v>-424</v>
      </c>
      <c r="M249" s="60">
        <v>-548</v>
      </c>
      <c r="N249" s="60">
        <v>-579</v>
      </c>
      <c r="O249" s="60">
        <v>-608</v>
      </c>
      <c r="P249" s="60">
        <v>-874</v>
      </c>
      <c r="Q249" s="60">
        <v>-799</v>
      </c>
      <c r="R249" s="60">
        <v>-962</v>
      </c>
      <c r="S249" s="60">
        <v>-945</v>
      </c>
      <c r="T249" s="60">
        <v>-460</v>
      </c>
    </row>
    <row r="250" spans="1:20" ht="12.75">
      <c r="A250" s="62" t="s">
        <v>144</v>
      </c>
      <c r="B250" s="60"/>
      <c r="C250" s="60">
        <v>3</v>
      </c>
      <c r="D250" s="60">
        <v>8</v>
      </c>
      <c r="E250" s="60">
        <v>115</v>
      </c>
      <c r="F250" s="60">
        <v>15</v>
      </c>
      <c r="G250" s="60">
        <v>76</v>
      </c>
      <c r="H250" s="60">
        <v>79</v>
      </c>
      <c r="I250" s="60">
        <v>96</v>
      </c>
      <c r="J250" s="60">
        <v>249</v>
      </c>
      <c r="K250" s="60">
        <v>24</v>
      </c>
      <c r="L250" s="60">
        <v>-74</v>
      </c>
      <c r="M250" s="60">
        <v>80</v>
      </c>
      <c r="N250" s="60">
        <v>21</v>
      </c>
      <c r="O250" s="60">
        <v>163</v>
      </c>
      <c r="P250" s="60">
        <v>240</v>
      </c>
      <c r="Q250" s="60">
        <v>557</v>
      </c>
      <c r="R250" s="60">
        <v>587</v>
      </c>
      <c r="S250" s="60">
        <v>468</v>
      </c>
      <c r="T250" s="60">
        <v>644</v>
      </c>
    </row>
    <row r="251" spans="1:20" ht="12.75">
      <c r="A251" s="62" t="s">
        <v>145</v>
      </c>
      <c r="B251" s="60"/>
      <c r="C251" s="60">
        <v>815</v>
      </c>
      <c r="D251" s="60">
        <v>606</v>
      </c>
      <c r="E251" s="60">
        <v>361</v>
      </c>
      <c r="F251" s="60">
        <v>161</v>
      </c>
      <c r="G251" s="60">
        <v>62</v>
      </c>
      <c r="H251" s="60">
        <v>26</v>
      </c>
      <c r="I251" s="60">
        <v>69</v>
      </c>
      <c r="J251" s="60">
        <v>19</v>
      </c>
      <c r="K251" s="60">
        <v>40</v>
      </c>
      <c r="L251" s="60">
        <v>-71</v>
      </c>
      <c r="M251" s="60">
        <v>-60</v>
      </c>
      <c r="N251" s="60">
        <v>-113</v>
      </c>
      <c r="O251" s="60">
        <v>-245</v>
      </c>
      <c r="P251" s="60">
        <v>-179</v>
      </c>
      <c r="Q251" s="60">
        <v>-102</v>
      </c>
      <c r="R251" s="60">
        <v>-250</v>
      </c>
      <c r="S251" s="60">
        <v>-367</v>
      </c>
      <c r="T251" s="60">
        <v>-180</v>
      </c>
    </row>
    <row r="252" spans="1:20" ht="12.75">
      <c r="A252" s="62" t="s">
        <v>146</v>
      </c>
      <c r="B252" s="60"/>
      <c r="C252" s="60">
        <v>-152</v>
      </c>
      <c r="D252" s="60">
        <v>-111</v>
      </c>
      <c r="E252" s="60">
        <v>-185</v>
      </c>
      <c r="F252" s="60">
        <v>-50</v>
      </c>
      <c r="G252" s="60">
        <v>22</v>
      </c>
      <c r="H252" s="60">
        <v>-145</v>
      </c>
      <c r="I252" s="60">
        <v>528</v>
      </c>
      <c r="J252" s="60">
        <v>-233</v>
      </c>
      <c r="K252" s="60">
        <v>-920</v>
      </c>
      <c r="L252" s="60">
        <v>-643</v>
      </c>
      <c r="M252" s="60">
        <v>402</v>
      </c>
      <c r="N252" s="60">
        <v>-627</v>
      </c>
      <c r="O252" s="60">
        <v>461</v>
      </c>
      <c r="P252" s="60">
        <v>1103</v>
      </c>
      <c r="Q252" s="60">
        <v>-181</v>
      </c>
      <c r="R252" s="60">
        <v>-636</v>
      </c>
      <c r="S252" s="60">
        <v>519</v>
      </c>
      <c r="T252" s="60">
        <v>113</v>
      </c>
    </row>
    <row r="253" spans="1:20" ht="12.75">
      <c r="A253" s="62" t="s">
        <v>147</v>
      </c>
      <c r="B253" s="60"/>
      <c r="C253" s="60">
        <v>-85</v>
      </c>
      <c r="D253" s="60">
        <v>-174</v>
      </c>
      <c r="E253" s="60">
        <v>-156</v>
      </c>
      <c r="F253" s="60">
        <v>-122</v>
      </c>
      <c r="G253" s="60">
        <v>-166</v>
      </c>
      <c r="H253" s="60">
        <v>-142</v>
      </c>
      <c r="I253" s="60">
        <v>-143</v>
      </c>
      <c r="J253" s="60">
        <v>-146</v>
      </c>
      <c r="K253" s="60">
        <v>-165</v>
      </c>
      <c r="L253" s="60">
        <v>-115</v>
      </c>
      <c r="M253" s="60">
        <v>-114</v>
      </c>
      <c r="N253" s="60">
        <v>-152</v>
      </c>
      <c r="O253" s="60">
        <v>-98</v>
      </c>
      <c r="P253" s="60">
        <v>14</v>
      </c>
      <c r="Q253" s="60">
        <v>-67</v>
      </c>
      <c r="R253" s="60">
        <v>-28</v>
      </c>
      <c r="S253" s="60">
        <v>4</v>
      </c>
      <c r="T253" s="60">
        <v>20</v>
      </c>
    </row>
    <row r="254" spans="1:20" ht="12.75">
      <c r="A254" s="62" t="s">
        <v>148</v>
      </c>
      <c r="B254" s="60"/>
      <c r="C254" s="60">
        <v>447</v>
      </c>
      <c r="D254" s="60">
        <v>373</v>
      </c>
      <c r="E254" s="60">
        <v>298</v>
      </c>
      <c r="F254" s="60">
        <v>96</v>
      </c>
      <c r="G254" s="60">
        <v>38</v>
      </c>
      <c r="H254" s="60">
        <v>119</v>
      </c>
      <c r="I254" s="60">
        <v>309</v>
      </c>
      <c r="J254" s="60">
        <v>351</v>
      </c>
      <c r="K254" s="60">
        <v>194</v>
      </c>
      <c r="L254" s="60">
        <v>12</v>
      </c>
      <c r="M254" s="60">
        <v>-232</v>
      </c>
      <c r="N254" s="60">
        <v>-316</v>
      </c>
      <c r="O254" s="60">
        <v>-357</v>
      </c>
      <c r="P254" s="60">
        <v>-194</v>
      </c>
      <c r="Q254" s="60">
        <v>-160</v>
      </c>
      <c r="R254" s="60">
        <v>-281</v>
      </c>
      <c r="S254" s="60">
        <v>-200</v>
      </c>
      <c r="T254" s="60">
        <v>148</v>
      </c>
    </row>
    <row r="255" spans="1:20" ht="12.75">
      <c r="A255" s="62" t="s">
        <v>149</v>
      </c>
      <c r="B255" s="60"/>
      <c r="C255" s="60">
        <v>-63</v>
      </c>
      <c r="D255" s="60">
        <v>22</v>
      </c>
      <c r="E255" s="60">
        <v>-11</v>
      </c>
      <c r="F255" s="60">
        <v>-32</v>
      </c>
      <c r="G255" s="60">
        <v>-46</v>
      </c>
      <c r="H255" s="60">
        <v>-60</v>
      </c>
      <c r="I255" s="60">
        <v>-6</v>
      </c>
      <c r="J255" s="60">
        <v>191</v>
      </c>
      <c r="K255" s="60">
        <v>258</v>
      </c>
      <c r="L255" s="60">
        <v>176</v>
      </c>
      <c r="M255" s="60">
        <v>288</v>
      </c>
      <c r="N255" s="60">
        <v>356</v>
      </c>
      <c r="O255" s="60">
        <v>271</v>
      </c>
      <c r="P255" s="60">
        <v>49</v>
      </c>
      <c r="Q255" s="60">
        <v>-59</v>
      </c>
      <c r="R255" s="60">
        <v>-100</v>
      </c>
      <c r="S255" s="60">
        <v>-143</v>
      </c>
      <c r="T255" s="60">
        <v>-134</v>
      </c>
    </row>
    <row r="256" spans="1:20" ht="12.75">
      <c r="A256" s="62" t="s">
        <v>150</v>
      </c>
      <c r="B256" s="60"/>
      <c r="C256" s="60">
        <v>1027</v>
      </c>
      <c r="D256" s="60">
        <v>1411</v>
      </c>
      <c r="E256" s="60">
        <v>1435</v>
      </c>
      <c r="F256" s="60">
        <v>1437</v>
      </c>
      <c r="G256" s="60">
        <v>1452</v>
      </c>
      <c r="H256" s="60">
        <v>1403</v>
      </c>
      <c r="I256" s="60">
        <v>1434</v>
      </c>
      <c r="J256" s="60">
        <v>1425</v>
      </c>
      <c r="K256" s="60">
        <v>1072</v>
      </c>
      <c r="L256" s="60">
        <v>1225</v>
      </c>
      <c r="M256" s="60">
        <v>1219</v>
      </c>
      <c r="N256" s="60">
        <v>894</v>
      </c>
      <c r="O256" s="60">
        <v>723</v>
      </c>
      <c r="P256" s="60">
        <v>186</v>
      </c>
      <c r="Q256" s="60">
        <v>644</v>
      </c>
      <c r="R256" s="60">
        <v>715</v>
      </c>
      <c r="S256" s="60">
        <v>646</v>
      </c>
      <c r="T256" s="60">
        <v>448</v>
      </c>
    </row>
    <row r="257" spans="1:26" ht="12.75">
      <c r="A257" s="62" t="s">
        <v>23</v>
      </c>
      <c r="B257" s="60"/>
      <c r="C257" s="60">
        <f>SUM(C226:C256)</f>
        <v>1708</v>
      </c>
      <c r="D257" s="60">
        <f aca="true" t="shared" si="15" ref="D257:T257">SUM(D226:D256)</f>
        <v>797</v>
      </c>
      <c r="E257" s="60">
        <f t="shared" si="15"/>
        <v>527</v>
      </c>
      <c r="F257" s="60">
        <f t="shared" si="15"/>
        <v>374</v>
      </c>
      <c r="G257" s="60">
        <f t="shared" si="15"/>
        <v>362</v>
      </c>
      <c r="H257" s="60">
        <f t="shared" si="15"/>
        <v>254</v>
      </c>
      <c r="I257" s="60">
        <f t="shared" si="15"/>
        <v>424</v>
      </c>
      <c r="J257" s="60">
        <f t="shared" si="15"/>
        <v>190</v>
      </c>
      <c r="K257" s="60">
        <f t="shared" si="15"/>
        <v>-16</v>
      </c>
      <c r="L257" s="60">
        <f t="shared" si="15"/>
        <v>98</v>
      </c>
      <c r="M257" s="60">
        <f t="shared" si="15"/>
        <v>-273</v>
      </c>
      <c r="N257" s="60">
        <f t="shared" si="15"/>
        <v>183</v>
      </c>
      <c r="O257" s="60">
        <f t="shared" si="15"/>
        <v>119</v>
      </c>
      <c r="P257" s="60">
        <f t="shared" si="15"/>
        <v>309</v>
      </c>
      <c r="Q257" s="60">
        <f t="shared" si="15"/>
        <v>233</v>
      </c>
      <c r="R257" s="60">
        <f t="shared" si="15"/>
        <v>383</v>
      </c>
      <c r="S257" s="60">
        <f t="shared" si="15"/>
        <v>461</v>
      </c>
      <c r="T257" s="60">
        <f t="shared" si="15"/>
        <v>-273</v>
      </c>
      <c r="U257" s="18"/>
      <c r="W257" s="19"/>
      <c r="Z257" s="40"/>
    </row>
    <row r="258" spans="1:26" ht="12.75">
      <c r="A258" s="62" t="s">
        <v>24</v>
      </c>
      <c r="B258" s="60"/>
      <c r="C258" s="60">
        <f aca="true" t="shared" si="16" ref="C258:T258">SUM(C226:C256)-C229-C241-C248-C255</f>
        <v>3320</v>
      </c>
      <c r="D258" s="60">
        <f t="shared" si="16"/>
        <v>1254</v>
      </c>
      <c r="E258" s="60">
        <f t="shared" si="16"/>
        <v>1658</v>
      </c>
      <c r="F258" s="60">
        <f t="shared" si="16"/>
        <v>1694</v>
      </c>
      <c r="G258" s="60">
        <f t="shared" si="16"/>
        <v>1437</v>
      </c>
      <c r="H258" s="60">
        <f t="shared" si="16"/>
        <v>1512</v>
      </c>
      <c r="I258" s="60">
        <f t="shared" si="16"/>
        <v>-261</v>
      </c>
      <c r="J258" s="60">
        <f t="shared" si="16"/>
        <v>252</v>
      </c>
      <c r="K258" s="60">
        <f t="shared" si="16"/>
        <v>-74</v>
      </c>
      <c r="L258" s="60">
        <f t="shared" si="16"/>
        <v>967</v>
      </c>
      <c r="M258" s="60">
        <f t="shared" si="16"/>
        <v>1685</v>
      </c>
      <c r="N258" s="60">
        <f t="shared" si="16"/>
        <v>418</v>
      </c>
      <c r="O258" s="60">
        <f t="shared" si="16"/>
        <v>1071</v>
      </c>
      <c r="P258" s="60">
        <f t="shared" si="16"/>
        <v>-149</v>
      </c>
      <c r="Q258" s="60">
        <f t="shared" si="16"/>
        <v>-633</v>
      </c>
      <c r="R258" s="60">
        <f t="shared" si="16"/>
        <v>972</v>
      </c>
      <c r="S258" s="60">
        <f t="shared" si="16"/>
        <v>299</v>
      </c>
      <c r="T258" s="60">
        <f t="shared" si="16"/>
        <v>901</v>
      </c>
      <c r="U258" s="18"/>
      <c r="W258" s="19"/>
      <c r="Z258" s="40"/>
    </row>
    <row r="259" spans="1:20" ht="12.75">
      <c r="A259" s="114" t="s">
        <v>178</v>
      </c>
      <c r="B259" s="60"/>
      <c r="C259" s="60">
        <f aca="true" t="shared" si="17" ref="C259:T259">C257-C258</f>
        <v>-1612</v>
      </c>
      <c r="D259" s="60">
        <f t="shared" si="17"/>
        <v>-457</v>
      </c>
      <c r="E259" s="60">
        <f t="shared" si="17"/>
        <v>-1131</v>
      </c>
      <c r="F259" s="60">
        <f t="shared" si="17"/>
        <v>-1320</v>
      </c>
      <c r="G259" s="60">
        <f t="shared" si="17"/>
        <v>-1075</v>
      </c>
      <c r="H259" s="60">
        <f t="shared" si="17"/>
        <v>-1258</v>
      </c>
      <c r="I259" s="60">
        <f t="shared" si="17"/>
        <v>685</v>
      </c>
      <c r="J259" s="60">
        <f t="shared" si="17"/>
        <v>-62</v>
      </c>
      <c r="K259" s="60">
        <f t="shared" si="17"/>
        <v>58</v>
      </c>
      <c r="L259" s="60">
        <f t="shared" si="17"/>
        <v>-869</v>
      </c>
      <c r="M259" s="60">
        <f t="shared" si="17"/>
        <v>-1958</v>
      </c>
      <c r="N259" s="60">
        <f t="shared" si="17"/>
        <v>-235</v>
      </c>
      <c r="O259" s="60">
        <f t="shared" si="17"/>
        <v>-952</v>
      </c>
      <c r="P259" s="60">
        <f t="shared" si="17"/>
        <v>458</v>
      </c>
      <c r="Q259" s="60">
        <f t="shared" si="17"/>
        <v>866</v>
      </c>
      <c r="R259" s="60">
        <f t="shared" si="17"/>
        <v>-589</v>
      </c>
      <c r="S259" s="60">
        <f t="shared" si="17"/>
        <v>162</v>
      </c>
      <c r="T259" s="60">
        <f t="shared" si="17"/>
        <v>-1174</v>
      </c>
    </row>
    <row r="260" ht="13.5" thickBot="1"/>
    <row r="261" spans="1:19" ht="13.5" thickTop="1">
      <c r="A261" s="20" t="s">
        <v>114</v>
      </c>
      <c r="B261" s="2"/>
      <c r="C261" s="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3.5" thickBot="1">
      <c r="A262" s="7" t="s">
        <v>106</v>
      </c>
      <c r="B262" s="8"/>
      <c r="C262" s="8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3.5" thickTop="1">
      <c r="A263" s="9"/>
      <c r="B263" s="10" t="s">
        <v>1</v>
      </c>
      <c r="C263" s="11" t="s">
        <v>75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5"/>
      <c r="B264" s="12" t="s">
        <v>2</v>
      </c>
      <c r="C264" s="13" t="s">
        <v>76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2.75">
      <c r="A265" s="5"/>
      <c r="B265" s="12" t="s">
        <v>3</v>
      </c>
      <c r="C265" s="13" t="s">
        <v>85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2.75">
      <c r="A266" s="132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</row>
    <row r="267" spans="1:20" ht="12.75">
      <c r="A267" s="14" t="s">
        <v>4</v>
      </c>
      <c r="B267" s="15" t="s">
        <v>5</v>
      </c>
      <c r="C267" s="16" t="s">
        <v>6</v>
      </c>
      <c r="D267" s="16" t="s">
        <v>7</v>
      </c>
      <c r="E267" s="16" t="s">
        <v>8</v>
      </c>
      <c r="F267" s="16" t="s">
        <v>9</v>
      </c>
      <c r="G267" s="16" t="s">
        <v>10</v>
      </c>
      <c r="H267" s="16" t="s">
        <v>11</v>
      </c>
      <c r="I267" s="16" t="s">
        <v>12</v>
      </c>
      <c r="J267" s="16" t="s">
        <v>13</v>
      </c>
      <c r="K267" s="16" t="s">
        <v>14</v>
      </c>
      <c r="L267" s="16" t="s">
        <v>15</v>
      </c>
      <c r="M267" s="16" t="s">
        <v>16</v>
      </c>
      <c r="N267" s="16" t="s">
        <v>17</v>
      </c>
      <c r="O267" s="16" t="s">
        <v>18</v>
      </c>
      <c r="P267" s="16" t="s">
        <v>19</v>
      </c>
      <c r="Q267" s="16" t="s">
        <v>20</v>
      </c>
      <c r="R267" s="16" t="s">
        <v>21</v>
      </c>
      <c r="S267" s="16" t="s">
        <v>102</v>
      </c>
      <c r="T267" s="16" t="s">
        <v>119</v>
      </c>
    </row>
    <row r="268" spans="1:20" ht="12.75">
      <c r="A268" s="17" t="s">
        <v>22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ht="12.75">
      <c r="A269" s="62" t="s">
        <v>120</v>
      </c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</row>
    <row r="270" spans="1:20" ht="12.75">
      <c r="A270" s="62" t="s">
        <v>121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</row>
    <row r="271" spans="1:20" ht="12.75">
      <c r="A271" s="62" t="s">
        <v>122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</row>
    <row r="272" spans="1:20" ht="12.75">
      <c r="A272" s="62" t="s">
        <v>123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</row>
    <row r="273" spans="1:20" ht="12.75">
      <c r="A273" s="62" t="s">
        <v>124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</row>
    <row r="274" spans="1:20" ht="12.75">
      <c r="A274" s="62" t="s">
        <v>125</v>
      </c>
      <c r="B274" s="60"/>
      <c r="C274" s="60">
        <v>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-4</v>
      </c>
      <c r="M274" s="60">
        <v>-3</v>
      </c>
      <c r="N274" s="60">
        <v>-4</v>
      </c>
      <c r="O274" s="60">
        <v>-3</v>
      </c>
      <c r="P274" s="60">
        <v>-3</v>
      </c>
      <c r="Q274" s="60">
        <v>-3</v>
      </c>
      <c r="R274" s="60">
        <v>-3</v>
      </c>
      <c r="S274" s="60">
        <v>-3</v>
      </c>
      <c r="T274" s="60">
        <v>-3</v>
      </c>
    </row>
    <row r="275" spans="1:20" ht="12.75">
      <c r="A275" s="62" t="s">
        <v>126</v>
      </c>
      <c r="B275" s="60"/>
      <c r="C275" s="60">
        <v>-3</v>
      </c>
      <c r="D275" s="60">
        <v>-3</v>
      </c>
      <c r="E275" s="60">
        <v>-3</v>
      </c>
      <c r="F275" s="60">
        <v>-3</v>
      </c>
      <c r="G275" s="60">
        <v>-3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0">
        <v>0</v>
      </c>
    </row>
    <row r="276" spans="1:20" ht="12.75">
      <c r="A276" s="62" t="s">
        <v>127</v>
      </c>
      <c r="B276" s="60"/>
      <c r="C276" s="60">
        <v>3</v>
      </c>
      <c r="D276" s="60">
        <v>3</v>
      </c>
      <c r="E276" s="60">
        <v>3</v>
      </c>
      <c r="F276" s="60">
        <v>3</v>
      </c>
      <c r="G276" s="60">
        <v>3</v>
      </c>
      <c r="H276" s="60">
        <v>3</v>
      </c>
      <c r="I276" s="60">
        <v>4</v>
      </c>
      <c r="J276" s="60">
        <v>3</v>
      </c>
      <c r="K276" s="60">
        <v>4</v>
      </c>
      <c r="L276" s="60">
        <v>3</v>
      </c>
      <c r="M276" s="60">
        <v>3</v>
      </c>
      <c r="N276" s="60">
        <v>4</v>
      </c>
      <c r="O276" s="60">
        <v>4</v>
      </c>
      <c r="P276" s="60">
        <v>4</v>
      </c>
      <c r="Q276" s="60">
        <v>4</v>
      </c>
      <c r="R276" s="60">
        <v>4</v>
      </c>
      <c r="S276" s="60">
        <v>4</v>
      </c>
      <c r="T276" s="60">
        <v>4</v>
      </c>
    </row>
    <row r="277" spans="1:20" ht="12.75">
      <c r="A277" s="62" t="s">
        <v>128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 ht="12.75">
      <c r="A278" s="62" t="s">
        <v>129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 ht="12.75">
      <c r="A279" s="62" t="s">
        <v>130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 ht="12.75">
      <c r="A280" s="62" t="s">
        <v>131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 ht="12.75">
      <c r="A281" s="62" t="s">
        <v>132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 ht="12.75">
      <c r="A282" s="62" t="s">
        <v>133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 ht="12.75">
      <c r="A283" s="62" t="s">
        <v>134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ht="12.75">
      <c r="A284" s="62" t="s">
        <v>135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</row>
    <row r="285" spans="1:20" ht="12.75">
      <c r="A285" s="62" t="s">
        <v>136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</row>
    <row r="286" spans="1:20" ht="12.75">
      <c r="A286" s="62" t="s">
        <v>137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</row>
    <row r="287" spans="1:20" ht="12.75">
      <c r="A287" s="62" t="s">
        <v>138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</row>
    <row r="288" spans="1:20" ht="12.75">
      <c r="A288" s="62" t="s">
        <v>139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</row>
    <row r="289" spans="1:20" ht="12.75">
      <c r="A289" s="62" t="s">
        <v>140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</row>
    <row r="290" spans="1:20" ht="12.75">
      <c r="A290" s="62" t="s">
        <v>141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ht="12.75">
      <c r="A291" s="62" t="s">
        <v>142</v>
      </c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</row>
    <row r="292" spans="1:20" ht="12.75">
      <c r="A292" s="62" t="s">
        <v>143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</row>
    <row r="293" spans="1:20" ht="12.75">
      <c r="A293" s="62" t="s">
        <v>144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</row>
    <row r="294" spans="1:20" ht="12.75">
      <c r="A294" s="62" t="s">
        <v>145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</row>
    <row r="295" spans="1:20" ht="12.75">
      <c r="A295" s="62" t="s">
        <v>146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</row>
    <row r="296" spans="1:20" ht="12.75">
      <c r="A296" s="62" t="s">
        <v>147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</row>
    <row r="297" spans="1:20" ht="12.75">
      <c r="A297" s="62" t="s">
        <v>148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</row>
    <row r="298" spans="1:20" ht="12.75">
      <c r="A298" s="62" t="s">
        <v>149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ht="12.75">
      <c r="A299" s="62" t="s">
        <v>150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</row>
    <row r="300" spans="1:26" ht="12.75">
      <c r="A300" s="62" t="s">
        <v>23</v>
      </c>
      <c r="B300" s="60"/>
      <c r="C300" s="60">
        <f aca="true" t="shared" si="18" ref="C300:T300">SUM(C269:C299)</f>
        <v>0</v>
      </c>
      <c r="D300" s="60">
        <f t="shared" si="18"/>
        <v>0</v>
      </c>
      <c r="E300" s="60">
        <f t="shared" si="18"/>
        <v>0</v>
      </c>
      <c r="F300" s="60">
        <f t="shared" si="18"/>
        <v>0</v>
      </c>
      <c r="G300" s="60">
        <f t="shared" si="18"/>
        <v>0</v>
      </c>
      <c r="H300" s="60">
        <f t="shared" si="18"/>
        <v>3</v>
      </c>
      <c r="I300" s="60">
        <f t="shared" si="18"/>
        <v>4</v>
      </c>
      <c r="J300" s="60">
        <f t="shared" si="18"/>
        <v>3</v>
      </c>
      <c r="K300" s="60">
        <f t="shared" si="18"/>
        <v>4</v>
      </c>
      <c r="L300" s="60">
        <f t="shared" si="18"/>
        <v>-1</v>
      </c>
      <c r="M300" s="60">
        <f t="shared" si="18"/>
        <v>0</v>
      </c>
      <c r="N300" s="60">
        <f t="shared" si="18"/>
        <v>0</v>
      </c>
      <c r="O300" s="60">
        <f t="shared" si="18"/>
        <v>1</v>
      </c>
      <c r="P300" s="60">
        <f t="shared" si="18"/>
        <v>1</v>
      </c>
      <c r="Q300" s="60">
        <f t="shared" si="18"/>
        <v>1</v>
      </c>
      <c r="R300" s="60">
        <f t="shared" si="18"/>
        <v>1</v>
      </c>
      <c r="S300" s="60">
        <f t="shared" si="18"/>
        <v>1</v>
      </c>
      <c r="T300" s="60">
        <f t="shared" si="18"/>
        <v>1</v>
      </c>
      <c r="U300" s="18"/>
      <c r="W300" s="19"/>
      <c r="Z300" s="40"/>
    </row>
    <row r="301" spans="1:26" ht="12.75">
      <c r="A301" s="62" t="s">
        <v>24</v>
      </c>
      <c r="B301" s="60"/>
      <c r="C301" s="60">
        <f aca="true" t="shared" si="19" ref="C301:T301">SUM(C269:C299)-C272-C284-C291-C298</f>
        <v>0</v>
      </c>
      <c r="D301" s="60">
        <f t="shared" si="19"/>
        <v>0</v>
      </c>
      <c r="E301" s="60">
        <f t="shared" si="19"/>
        <v>0</v>
      </c>
      <c r="F301" s="60">
        <f t="shared" si="19"/>
        <v>0</v>
      </c>
      <c r="G301" s="60">
        <f t="shared" si="19"/>
        <v>0</v>
      </c>
      <c r="H301" s="60">
        <f t="shared" si="19"/>
        <v>3</v>
      </c>
      <c r="I301" s="60">
        <f t="shared" si="19"/>
        <v>4</v>
      </c>
      <c r="J301" s="60">
        <f t="shared" si="19"/>
        <v>3</v>
      </c>
      <c r="K301" s="60">
        <f t="shared" si="19"/>
        <v>4</v>
      </c>
      <c r="L301" s="60">
        <f t="shared" si="19"/>
        <v>-1</v>
      </c>
      <c r="M301" s="60">
        <f t="shared" si="19"/>
        <v>0</v>
      </c>
      <c r="N301" s="60">
        <f t="shared" si="19"/>
        <v>0</v>
      </c>
      <c r="O301" s="60">
        <f t="shared" si="19"/>
        <v>1</v>
      </c>
      <c r="P301" s="60">
        <f t="shared" si="19"/>
        <v>1</v>
      </c>
      <c r="Q301" s="60">
        <f t="shared" si="19"/>
        <v>1</v>
      </c>
      <c r="R301" s="60">
        <f t="shared" si="19"/>
        <v>1</v>
      </c>
      <c r="S301" s="60">
        <f t="shared" si="19"/>
        <v>1</v>
      </c>
      <c r="T301" s="60">
        <f t="shared" si="19"/>
        <v>1</v>
      </c>
      <c r="U301" s="18"/>
      <c r="W301" s="19"/>
      <c r="Z301" s="40"/>
    </row>
    <row r="305" ht="13.5" thickBot="1"/>
    <row r="306" spans="1:19" ht="13.5" thickTop="1">
      <c r="A306" s="20" t="s">
        <v>115</v>
      </c>
      <c r="B306" s="2"/>
      <c r="C306" s="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3.5" thickBot="1">
      <c r="A307" s="7" t="s">
        <v>116</v>
      </c>
      <c r="B307" s="8"/>
      <c r="C307" s="8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ht="13.5" thickTop="1">
      <c r="A308" s="9"/>
      <c r="B308" s="10" t="s">
        <v>3</v>
      </c>
      <c r="C308" s="11" t="s">
        <v>82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5"/>
      <c r="B309" s="12" t="s">
        <v>1</v>
      </c>
      <c r="C309" s="13" t="s">
        <v>75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2.75">
      <c r="A310" s="5"/>
      <c r="B310" s="12" t="s">
        <v>2</v>
      </c>
      <c r="C310" s="13" t="s">
        <v>76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2.75">
      <c r="A311" s="132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</row>
    <row r="312" spans="1:20" ht="12.75">
      <c r="A312" s="14" t="s">
        <v>4</v>
      </c>
      <c r="B312" s="15" t="s">
        <v>5</v>
      </c>
      <c r="C312" s="16" t="s">
        <v>6</v>
      </c>
      <c r="D312" s="16" t="s">
        <v>7</v>
      </c>
      <c r="E312" s="16" t="s">
        <v>8</v>
      </c>
      <c r="F312" s="16" t="s">
        <v>9</v>
      </c>
      <c r="G312" s="16" t="s">
        <v>10</v>
      </c>
      <c r="H312" s="16" t="s">
        <v>11</v>
      </c>
      <c r="I312" s="16" t="s">
        <v>12</v>
      </c>
      <c r="J312" s="16" t="s">
        <v>13</v>
      </c>
      <c r="K312" s="16" t="s">
        <v>14</v>
      </c>
      <c r="L312" s="16" t="s">
        <v>15</v>
      </c>
      <c r="M312" s="16" t="s">
        <v>16</v>
      </c>
      <c r="N312" s="16" t="s">
        <v>17</v>
      </c>
      <c r="O312" s="16" t="s">
        <v>18</v>
      </c>
      <c r="P312" s="16" t="s">
        <v>19</v>
      </c>
      <c r="Q312" s="16" t="s">
        <v>20</v>
      </c>
      <c r="R312" s="16" t="s">
        <v>21</v>
      </c>
      <c r="S312" s="16" t="s">
        <v>102</v>
      </c>
      <c r="T312" s="16" t="s">
        <v>119</v>
      </c>
    </row>
    <row r="313" spans="1:20" ht="12.75">
      <c r="A313" s="17" t="s">
        <v>22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</row>
    <row r="314" spans="1:20" ht="12.75">
      <c r="A314" s="62" t="s">
        <v>120</v>
      </c>
      <c r="B314" s="60"/>
      <c r="C314" s="60">
        <v>5056</v>
      </c>
      <c r="D314" s="60">
        <v>5280</v>
      </c>
      <c r="E314" s="60">
        <v>5527</v>
      </c>
      <c r="F314" s="60">
        <v>5791</v>
      </c>
      <c r="G314" s="60">
        <v>5616</v>
      </c>
      <c r="H314" s="60">
        <v>5903</v>
      </c>
      <c r="I314" s="60">
        <v>5863</v>
      </c>
      <c r="J314" s="60">
        <v>5980</v>
      </c>
      <c r="K314" s="60">
        <v>6007</v>
      </c>
      <c r="L314" s="60">
        <v>6701</v>
      </c>
      <c r="M314" s="60">
        <v>6653</v>
      </c>
      <c r="N314" s="60">
        <v>6825</v>
      </c>
      <c r="O314" s="60">
        <v>6944</v>
      </c>
      <c r="P314" s="60">
        <v>6551</v>
      </c>
      <c r="Q314" s="60">
        <v>6981</v>
      </c>
      <c r="R314" s="60">
        <v>7230</v>
      </c>
      <c r="S314" s="60">
        <v>7748</v>
      </c>
      <c r="T314" s="60">
        <v>8038</v>
      </c>
    </row>
    <row r="315" spans="1:20" ht="12.75">
      <c r="A315" s="62" t="s">
        <v>121</v>
      </c>
      <c r="B315" s="60"/>
      <c r="C315" s="60">
        <v>649</v>
      </c>
      <c r="D315" s="60">
        <v>659</v>
      </c>
      <c r="E315" s="60">
        <v>660</v>
      </c>
      <c r="F315" s="60">
        <v>594</v>
      </c>
      <c r="G315" s="60">
        <v>583</v>
      </c>
      <c r="H315" s="60">
        <v>721</v>
      </c>
      <c r="I315" s="60">
        <v>720</v>
      </c>
      <c r="J315" s="60">
        <v>722</v>
      </c>
      <c r="K315" s="60">
        <v>756</v>
      </c>
      <c r="L315" s="60">
        <v>788</v>
      </c>
      <c r="M315" s="60">
        <v>819</v>
      </c>
      <c r="N315" s="60">
        <v>914</v>
      </c>
      <c r="O315" s="60">
        <v>903</v>
      </c>
      <c r="P315" s="60">
        <v>1151</v>
      </c>
      <c r="Q315" s="60">
        <v>1246</v>
      </c>
      <c r="R315" s="60">
        <v>1458</v>
      </c>
      <c r="S315" s="60">
        <v>1767</v>
      </c>
      <c r="T315" s="60">
        <v>1795</v>
      </c>
    </row>
    <row r="316" spans="1:20" ht="12.75">
      <c r="A316" s="62" t="s">
        <v>122</v>
      </c>
      <c r="B316" s="60"/>
      <c r="C316" s="60">
        <v>161</v>
      </c>
      <c r="D316" s="60">
        <v>210</v>
      </c>
      <c r="E316" s="60">
        <v>340</v>
      </c>
      <c r="F316" s="60">
        <v>245</v>
      </c>
      <c r="G316" s="60">
        <v>238</v>
      </c>
      <c r="H316" s="60">
        <v>363</v>
      </c>
      <c r="I316" s="60">
        <v>472</v>
      </c>
      <c r="J316" s="60">
        <v>477</v>
      </c>
      <c r="K316" s="60">
        <v>677</v>
      </c>
      <c r="L316" s="60">
        <v>635</v>
      </c>
      <c r="M316" s="60">
        <v>776</v>
      </c>
      <c r="N316" s="60">
        <v>692</v>
      </c>
      <c r="O316" s="60">
        <v>828</v>
      </c>
      <c r="P316" s="60">
        <v>942</v>
      </c>
      <c r="Q316" s="60">
        <v>980</v>
      </c>
      <c r="R316" s="60">
        <v>1123</v>
      </c>
      <c r="S316" s="60">
        <v>1140</v>
      </c>
      <c r="T316" s="60">
        <v>962</v>
      </c>
    </row>
    <row r="317" spans="1:20" ht="12.75">
      <c r="A317" s="62" t="s">
        <v>123</v>
      </c>
      <c r="B317" s="60"/>
      <c r="C317" s="60">
        <v>3385</v>
      </c>
      <c r="D317" s="60">
        <v>3607</v>
      </c>
      <c r="E317" s="60">
        <v>3710</v>
      </c>
      <c r="F317" s="60">
        <v>4017</v>
      </c>
      <c r="G317" s="60">
        <v>4339</v>
      </c>
      <c r="H317" s="60">
        <v>4060</v>
      </c>
      <c r="I317" s="60">
        <v>3535</v>
      </c>
      <c r="J317" s="60">
        <v>3954</v>
      </c>
      <c r="K317" s="60">
        <v>3973</v>
      </c>
      <c r="L317" s="60">
        <v>4510</v>
      </c>
      <c r="M317" s="60">
        <v>4280</v>
      </c>
      <c r="N317" s="60">
        <v>4738</v>
      </c>
      <c r="O317" s="60">
        <v>4190</v>
      </c>
      <c r="P317" s="60">
        <v>4318</v>
      </c>
      <c r="Q317" s="60">
        <v>4481</v>
      </c>
      <c r="R317" s="60">
        <v>4485</v>
      </c>
      <c r="S317" s="60">
        <v>4575</v>
      </c>
      <c r="T317" s="60">
        <v>5052</v>
      </c>
    </row>
    <row r="318" spans="1:20" ht="12.75">
      <c r="A318" s="62" t="s">
        <v>124</v>
      </c>
      <c r="B318" s="60"/>
      <c r="C318" s="60">
        <v>6</v>
      </c>
      <c r="D318" s="60">
        <v>6</v>
      </c>
      <c r="E318" s="60">
        <v>5</v>
      </c>
      <c r="F318" s="60">
        <v>5</v>
      </c>
      <c r="G318" s="60">
        <v>12</v>
      </c>
      <c r="H318" s="60">
        <v>42</v>
      </c>
      <c r="I318" s="60">
        <v>43</v>
      </c>
      <c r="J318" s="60">
        <v>42</v>
      </c>
      <c r="K318" s="60">
        <v>43</v>
      </c>
      <c r="L318" s="60">
        <v>44</v>
      </c>
      <c r="M318" s="60">
        <v>44</v>
      </c>
      <c r="N318" s="60">
        <v>44</v>
      </c>
      <c r="O318" s="60">
        <v>45</v>
      </c>
      <c r="P318" s="60">
        <v>48</v>
      </c>
      <c r="Q318" s="60">
        <v>49</v>
      </c>
      <c r="R318" s="60">
        <v>48</v>
      </c>
      <c r="S318" s="60">
        <v>50</v>
      </c>
      <c r="T318" s="60">
        <v>66</v>
      </c>
    </row>
    <row r="319" spans="1:20" ht="12.75">
      <c r="A319" s="62" t="s">
        <v>125</v>
      </c>
      <c r="B319" s="60"/>
      <c r="C319" s="60">
        <v>100</v>
      </c>
      <c r="D319" s="60">
        <v>94</v>
      </c>
      <c r="E319" s="60">
        <v>629</v>
      </c>
      <c r="F319" s="60">
        <v>670</v>
      </c>
      <c r="G319" s="60">
        <v>708</v>
      </c>
      <c r="H319" s="60">
        <v>598</v>
      </c>
      <c r="I319" s="60">
        <v>585</v>
      </c>
      <c r="J319" s="60">
        <v>673</v>
      </c>
      <c r="K319" s="60">
        <v>650</v>
      </c>
      <c r="L319" s="60">
        <v>731</v>
      </c>
      <c r="M319" s="60">
        <v>595</v>
      </c>
      <c r="N319" s="60">
        <v>687</v>
      </c>
      <c r="O319" s="60">
        <v>851</v>
      </c>
      <c r="P319" s="60">
        <v>1514</v>
      </c>
      <c r="Q319" s="60">
        <v>1781</v>
      </c>
      <c r="R319" s="60">
        <v>1824</v>
      </c>
      <c r="S319" s="60">
        <v>1972</v>
      </c>
      <c r="T319" s="60">
        <v>2182</v>
      </c>
    </row>
    <row r="320" spans="1:20" ht="12.75">
      <c r="A320" s="62" t="s">
        <v>126</v>
      </c>
      <c r="B320" s="60"/>
      <c r="C320" s="60">
        <v>5829</v>
      </c>
      <c r="D320" s="60">
        <v>5575</v>
      </c>
      <c r="E320" s="60">
        <v>5879</v>
      </c>
      <c r="F320" s="60">
        <v>5998</v>
      </c>
      <c r="G320" s="60">
        <v>6309</v>
      </c>
      <c r="H320" s="60">
        <v>6516</v>
      </c>
      <c r="I320" s="60">
        <v>6752</v>
      </c>
      <c r="J320" s="60">
        <v>7712</v>
      </c>
      <c r="K320" s="60">
        <v>8337</v>
      </c>
      <c r="L320" s="60">
        <v>8646</v>
      </c>
      <c r="M320" s="60">
        <v>9628</v>
      </c>
      <c r="N320" s="60">
        <v>10428</v>
      </c>
      <c r="O320" s="60">
        <v>11593</v>
      </c>
      <c r="P320" s="60">
        <v>13580</v>
      </c>
      <c r="Q320" s="60">
        <v>15762</v>
      </c>
      <c r="R320" s="60">
        <v>17555</v>
      </c>
      <c r="S320" s="60">
        <v>20772</v>
      </c>
      <c r="T320" s="60">
        <v>28106</v>
      </c>
    </row>
    <row r="321" spans="1:20" ht="12.75">
      <c r="A321" s="62" t="s">
        <v>127</v>
      </c>
      <c r="B321" s="60"/>
      <c r="C321" s="60">
        <v>1199</v>
      </c>
      <c r="D321" s="60">
        <v>1307</v>
      </c>
      <c r="E321" s="60">
        <v>1385</v>
      </c>
      <c r="F321" s="60">
        <v>1456</v>
      </c>
      <c r="G321" s="60">
        <v>1455</v>
      </c>
      <c r="H321" s="60">
        <v>1540</v>
      </c>
      <c r="I321" s="60">
        <v>1642</v>
      </c>
      <c r="J321" s="60">
        <v>1767</v>
      </c>
      <c r="K321" s="60">
        <v>1834</v>
      </c>
      <c r="L321" s="60">
        <v>1942</v>
      </c>
      <c r="M321" s="60">
        <v>2124</v>
      </c>
      <c r="N321" s="60">
        <v>2296</v>
      </c>
      <c r="O321" s="60">
        <v>2456</v>
      </c>
      <c r="P321" s="60">
        <v>2798</v>
      </c>
      <c r="Q321" s="60">
        <v>3054</v>
      </c>
      <c r="R321" s="60">
        <v>3227</v>
      </c>
      <c r="S321" s="60">
        <v>3269</v>
      </c>
      <c r="T321" s="60">
        <v>3559</v>
      </c>
    </row>
    <row r="322" spans="1:20" ht="12.75">
      <c r="A322" s="62" t="s">
        <v>128</v>
      </c>
      <c r="B322" s="60"/>
      <c r="C322" s="60">
        <v>460</v>
      </c>
      <c r="D322" s="60">
        <v>460</v>
      </c>
      <c r="E322" s="60">
        <v>460</v>
      </c>
      <c r="F322" s="60">
        <v>449</v>
      </c>
      <c r="G322" s="60">
        <v>528</v>
      </c>
      <c r="H322" s="60">
        <v>481</v>
      </c>
      <c r="I322" s="60">
        <v>585</v>
      </c>
      <c r="J322" s="60">
        <v>591</v>
      </c>
      <c r="K322" s="60">
        <v>507</v>
      </c>
      <c r="L322" s="60">
        <v>520</v>
      </c>
      <c r="M322" s="60">
        <v>513</v>
      </c>
      <c r="N322" s="60">
        <v>541</v>
      </c>
      <c r="O322" s="60">
        <v>548</v>
      </c>
      <c r="P322" s="60">
        <v>577</v>
      </c>
      <c r="Q322" s="60">
        <v>600</v>
      </c>
      <c r="R322" s="60">
        <v>589</v>
      </c>
      <c r="S322" s="60">
        <v>531</v>
      </c>
      <c r="T322" s="60">
        <v>602</v>
      </c>
    </row>
    <row r="323" spans="1:20" ht="12.75">
      <c r="A323" s="62" t="s">
        <v>129</v>
      </c>
      <c r="B323" s="60"/>
      <c r="C323" s="60">
        <v>6256</v>
      </c>
      <c r="D323" s="60">
        <v>6176</v>
      </c>
      <c r="E323" s="60">
        <v>5146</v>
      </c>
      <c r="F323" s="60">
        <v>5625</v>
      </c>
      <c r="G323" s="60">
        <v>5999</v>
      </c>
      <c r="H323" s="60">
        <v>5602</v>
      </c>
      <c r="I323" s="60">
        <v>7059</v>
      </c>
      <c r="J323" s="60">
        <v>6737</v>
      </c>
      <c r="K323" s="60">
        <v>6875</v>
      </c>
      <c r="L323" s="60">
        <v>6130</v>
      </c>
      <c r="M323" s="60">
        <v>7016</v>
      </c>
      <c r="N323" s="60">
        <v>8307</v>
      </c>
      <c r="O323" s="60">
        <v>7076</v>
      </c>
      <c r="P323" s="60">
        <v>9324</v>
      </c>
      <c r="Q323" s="60">
        <v>8972</v>
      </c>
      <c r="R323" s="60">
        <v>8709</v>
      </c>
      <c r="S323" s="60">
        <v>9384</v>
      </c>
      <c r="T323" s="60">
        <v>10292</v>
      </c>
    </row>
    <row r="324" spans="1:20" ht="12.75">
      <c r="A324" s="62" t="s">
        <v>130</v>
      </c>
      <c r="B324" s="60"/>
      <c r="C324" s="60">
        <v>5508</v>
      </c>
      <c r="D324" s="60">
        <v>5334</v>
      </c>
      <c r="E324" s="60">
        <v>5400</v>
      </c>
      <c r="F324" s="60">
        <v>5670</v>
      </c>
      <c r="G324" s="60">
        <v>5814</v>
      </c>
      <c r="H324" s="60">
        <v>6146</v>
      </c>
      <c r="I324" s="60">
        <v>6169</v>
      </c>
      <c r="J324" s="60">
        <v>6752</v>
      </c>
      <c r="K324" s="60">
        <v>7257</v>
      </c>
      <c r="L324" s="60">
        <v>7261</v>
      </c>
      <c r="M324" s="60">
        <v>7742</v>
      </c>
      <c r="N324" s="60">
        <v>7416</v>
      </c>
      <c r="O324" s="60">
        <v>7683</v>
      </c>
      <c r="P324" s="60">
        <v>7765</v>
      </c>
      <c r="Q324" s="60">
        <v>8612</v>
      </c>
      <c r="R324" s="60">
        <v>8000</v>
      </c>
      <c r="S324" s="60">
        <v>8576</v>
      </c>
      <c r="T324" s="60">
        <v>8515</v>
      </c>
    </row>
    <row r="325" spans="1:20" ht="12.75">
      <c r="A325" s="62" t="s">
        <v>131</v>
      </c>
      <c r="B325" s="60"/>
      <c r="C325" s="60">
        <v>16339</v>
      </c>
      <c r="D325" s="60">
        <v>18670</v>
      </c>
      <c r="E325" s="60">
        <v>19189</v>
      </c>
      <c r="F325" s="60">
        <v>18530</v>
      </c>
      <c r="G325" s="60">
        <v>18602</v>
      </c>
      <c r="H325" s="60">
        <v>18641</v>
      </c>
      <c r="I325" s="60">
        <v>18563</v>
      </c>
      <c r="J325" s="60">
        <v>17646</v>
      </c>
      <c r="K325" s="60">
        <v>17899</v>
      </c>
      <c r="L325" s="60">
        <v>18470</v>
      </c>
      <c r="M325" s="60">
        <v>18165</v>
      </c>
      <c r="N325" s="60">
        <v>18549</v>
      </c>
      <c r="O325" s="60">
        <v>16921</v>
      </c>
      <c r="P325" s="60">
        <v>17570</v>
      </c>
      <c r="Q325" s="60">
        <v>17973</v>
      </c>
      <c r="R325" s="60">
        <v>17436</v>
      </c>
      <c r="S325" s="60">
        <v>18003</v>
      </c>
      <c r="T325" s="60">
        <v>18958</v>
      </c>
    </row>
    <row r="326" spans="1:20" ht="12.75">
      <c r="A326" s="62" t="s">
        <v>132</v>
      </c>
      <c r="B326" s="60"/>
      <c r="C326" s="60">
        <v>1105</v>
      </c>
      <c r="D326" s="60">
        <v>1230</v>
      </c>
      <c r="E326" s="60">
        <v>1162</v>
      </c>
      <c r="F326" s="60">
        <v>1178</v>
      </c>
      <c r="G326" s="60">
        <v>1204</v>
      </c>
      <c r="H326" s="60">
        <v>1289</v>
      </c>
      <c r="I326" s="60">
        <v>1374</v>
      </c>
      <c r="J326" s="60">
        <v>1340</v>
      </c>
      <c r="K326" s="60">
        <v>1329</v>
      </c>
      <c r="L326" s="60">
        <v>1420</v>
      </c>
      <c r="M326" s="60">
        <v>1403</v>
      </c>
      <c r="N326" s="60">
        <v>1318</v>
      </c>
      <c r="O326" s="60">
        <v>1393</v>
      </c>
      <c r="P326" s="60">
        <v>1543</v>
      </c>
      <c r="Q326" s="60">
        <v>1554</v>
      </c>
      <c r="R326" s="60">
        <v>1634</v>
      </c>
      <c r="S326" s="60">
        <v>1796</v>
      </c>
      <c r="T326" s="60">
        <v>1679</v>
      </c>
    </row>
    <row r="327" spans="1:20" ht="12.75">
      <c r="A327" s="62" t="s">
        <v>133</v>
      </c>
      <c r="B327" s="60"/>
      <c r="C327" s="60">
        <v>523</v>
      </c>
      <c r="D327" s="60">
        <v>632</v>
      </c>
      <c r="E327" s="60">
        <v>616</v>
      </c>
      <c r="F327" s="60">
        <v>578</v>
      </c>
      <c r="G327" s="60">
        <v>564</v>
      </c>
      <c r="H327" s="60">
        <v>626</v>
      </c>
      <c r="I327" s="60">
        <v>506</v>
      </c>
      <c r="J327" s="60">
        <v>513</v>
      </c>
      <c r="K327" s="60">
        <v>483</v>
      </c>
      <c r="L327" s="60">
        <v>485</v>
      </c>
      <c r="M327" s="60">
        <v>516</v>
      </c>
      <c r="N327" s="60">
        <v>491</v>
      </c>
      <c r="O327" s="60">
        <v>889</v>
      </c>
      <c r="P327" s="60">
        <v>921</v>
      </c>
      <c r="Q327" s="60">
        <v>966</v>
      </c>
      <c r="R327" s="60">
        <v>1225</v>
      </c>
      <c r="S327" s="60">
        <v>1342</v>
      </c>
      <c r="T327" s="60">
        <v>1420</v>
      </c>
    </row>
    <row r="328" spans="1:20" ht="12.75">
      <c r="A328" s="62" t="s">
        <v>134</v>
      </c>
      <c r="B328" s="60"/>
      <c r="C328" s="60">
        <v>168</v>
      </c>
      <c r="D328" s="60">
        <v>168</v>
      </c>
      <c r="E328" s="60">
        <v>162</v>
      </c>
      <c r="F328" s="60">
        <v>161</v>
      </c>
      <c r="G328" s="60">
        <v>174</v>
      </c>
      <c r="H328" s="60">
        <v>155</v>
      </c>
      <c r="I328" s="60">
        <v>169</v>
      </c>
      <c r="J328" s="60">
        <v>181</v>
      </c>
      <c r="K328" s="60">
        <v>231</v>
      </c>
      <c r="L328" s="60">
        <v>222</v>
      </c>
      <c r="M328" s="60">
        <v>235</v>
      </c>
      <c r="N328" s="60">
        <v>234</v>
      </c>
      <c r="O328" s="60">
        <v>261</v>
      </c>
      <c r="P328" s="60">
        <v>235</v>
      </c>
      <c r="Q328" s="60">
        <v>282</v>
      </c>
      <c r="R328" s="60">
        <v>367</v>
      </c>
      <c r="S328" s="60">
        <v>422</v>
      </c>
      <c r="T328" s="60">
        <v>465</v>
      </c>
    </row>
    <row r="329" spans="1:20" ht="12.75">
      <c r="A329" s="62" t="s">
        <v>135</v>
      </c>
      <c r="B329" s="60"/>
      <c r="C329" s="60">
        <v>1400</v>
      </c>
      <c r="D329" s="60">
        <v>1438</v>
      </c>
      <c r="E329" s="60">
        <v>1390</v>
      </c>
      <c r="F329" s="60">
        <v>1492</v>
      </c>
      <c r="G329" s="60">
        <v>1481</v>
      </c>
      <c r="H329" s="60">
        <v>1565</v>
      </c>
      <c r="I329" s="60">
        <v>1616</v>
      </c>
      <c r="J329" s="60">
        <v>1682</v>
      </c>
      <c r="K329" s="60">
        <v>1814</v>
      </c>
      <c r="L329" s="60">
        <v>2191</v>
      </c>
      <c r="M329" s="60">
        <v>2306</v>
      </c>
      <c r="N329" s="60">
        <v>2451</v>
      </c>
      <c r="O329" s="60">
        <v>2462</v>
      </c>
      <c r="P329" s="60">
        <v>2457</v>
      </c>
      <c r="Q329" s="60">
        <v>2519</v>
      </c>
      <c r="R329" s="60">
        <v>2636</v>
      </c>
      <c r="S329" s="60">
        <v>3259</v>
      </c>
      <c r="T329" s="60">
        <f>S329</f>
        <v>3259</v>
      </c>
    </row>
    <row r="330" spans="1:20" ht="12.75">
      <c r="A330" s="62" t="s">
        <v>136</v>
      </c>
      <c r="B330" s="60"/>
      <c r="C330" s="60">
        <v>6483</v>
      </c>
      <c r="D330" s="60">
        <v>7520</v>
      </c>
      <c r="E330" s="60">
        <v>7943</v>
      </c>
      <c r="F330" s="60">
        <v>7998</v>
      </c>
      <c r="G330" s="60">
        <v>8275</v>
      </c>
      <c r="H330" s="60">
        <v>7771</v>
      </c>
      <c r="I330" s="60">
        <v>8417</v>
      </c>
      <c r="J330" s="60">
        <v>8732</v>
      </c>
      <c r="K330" s="60">
        <v>9175</v>
      </c>
      <c r="L330" s="60">
        <v>9942</v>
      </c>
      <c r="M330" s="60">
        <v>9034</v>
      </c>
      <c r="N330" s="60">
        <v>9515</v>
      </c>
      <c r="O330" s="60">
        <v>9203</v>
      </c>
      <c r="P330" s="60">
        <v>10714</v>
      </c>
      <c r="Q330" s="60">
        <v>12521</v>
      </c>
      <c r="R330" s="60">
        <v>12149</v>
      </c>
      <c r="S330" s="60">
        <v>13097</v>
      </c>
      <c r="T330" s="60">
        <v>12689</v>
      </c>
    </row>
    <row r="331" spans="1:20" ht="12.75">
      <c r="A331" s="62" t="s">
        <v>137</v>
      </c>
      <c r="B331" s="60"/>
      <c r="C331" s="60">
        <v>320</v>
      </c>
      <c r="D331" s="60">
        <v>314</v>
      </c>
      <c r="E331" s="60">
        <v>312</v>
      </c>
      <c r="F331" s="60">
        <v>459</v>
      </c>
      <c r="G331" s="60">
        <v>479</v>
      </c>
      <c r="H331" s="60">
        <v>493</v>
      </c>
      <c r="I331" s="60">
        <v>533</v>
      </c>
      <c r="J331" s="60">
        <v>543</v>
      </c>
      <c r="K331" s="60">
        <v>606</v>
      </c>
      <c r="L331" s="60">
        <v>627</v>
      </c>
      <c r="M331" s="60">
        <v>649</v>
      </c>
      <c r="N331" s="60">
        <v>682</v>
      </c>
      <c r="O331" s="60">
        <v>703</v>
      </c>
      <c r="P331" s="60">
        <v>708</v>
      </c>
      <c r="Q331" s="60">
        <v>736</v>
      </c>
      <c r="R331" s="60">
        <v>758</v>
      </c>
      <c r="S331" s="60">
        <v>787</v>
      </c>
      <c r="T331" s="60">
        <v>812</v>
      </c>
    </row>
    <row r="332" spans="1:20" ht="12.75">
      <c r="A332" s="62" t="s">
        <v>138</v>
      </c>
      <c r="B332" s="60"/>
      <c r="C332" s="60">
        <v>47</v>
      </c>
      <c r="D332" s="60">
        <v>46</v>
      </c>
      <c r="E332" s="60">
        <v>48</v>
      </c>
      <c r="F332" s="60">
        <v>46</v>
      </c>
      <c r="G332" s="60">
        <v>50</v>
      </c>
      <c r="H332" s="60">
        <v>46</v>
      </c>
      <c r="I332" s="60">
        <v>39</v>
      </c>
      <c r="J332" s="60">
        <v>46</v>
      </c>
      <c r="K332" s="60">
        <v>50</v>
      </c>
      <c r="L332" s="60">
        <v>46</v>
      </c>
      <c r="M332" s="60">
        <v>57</v>
      </c>
      <c r="N332" s="60">
        <v>50</v>
      </c>
      <c r="O332" s="60">
        <v>56</v>
      </c>
      <c r="P332" s="60">
        <v>60</v>
      </c>
      <c r="Q332" s="60">
        <v>73</v>
      </c>
      <c r="R332" s="60">
        <v>74</v>
      </c>
      <c r="S332" s="60">
        <v>79</v>
      </c>
      <c r="T332" s="60">
        <v>117</v>
      </c>
    </row>
    <row r="333" spans="1:20" ht="12.75">
      <c r="A333" s="62" t="s">
        <v>139</v>
      </c>
      <c r="B333" s="60"/>
      <c r="C333" s="60">
        <v>1045</v>
      </c>
      <c r="D333" s="60">
        <v>1052</v>
      </c>
      <c r="E333" s="60">
        <v>985</v>
      </c>
      <c r="F333" s="60">
        <v>1103</v>
      </c>
      <c r="G333" s="60">
        <v>1171</v>
      </c>
      <c r="H333" s="60">
        <v>1258</v>
      </c>
      <c r="I333" s="60">
        <v>1211</v>
      </c>
      <c r="J333" s="60">
        <v>1308</v>
      </c>
      <c r="K333" s="60">
        <v>1411</v>
      </c>
      <c r="L333" s="60">
        <v>1258</v>
      </c>
      <c r="M333" s="60">
        <v>1191</v>
      </c>
      <c r="N333" s="60">
        <v>1296</v>
      </c>
      <c r="O333" s="60">
        <v>1259</v>
      </c>
      <c r="P333" s="60">
        <v>1325</v>
      </c>
      <c r="Q333" s="60">
        <v>1459</v>
      </c>
      <c r="R333" s="60">
        <v>1481</v>
      </c>
      <c r="S333" s="60">
        <v>1434</v>
      </c>
      <c r="T333" s="60">
        <v>1413</v>
      </c>
    </row>
    <row r="334" spans="1:20" ht="12.75">
      <c r="A334" s="62" t="s">
        <v>140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</row>
    <row r="335" spans="1:20" ht="12.75">
      <c r="A335" s="62" t="s">
        <v>141</v>
      </c>
      <c r="B335" s="60"/>
      <c r="C335" s="60">
        <v>959</v>
      </c>
      <c r="D335" s="60">
        <v>976</v>
      </c>
      <c r="E335" s="60">
        <v>1010</v>
      </c>
      <c r="F335" s="60">
        <v>1104</v>
      </c>
      <c r="G335" s="60">
        <v>1109</v>
      </c>
      <c r="H335" s="60">
        <v>1152</v>
      </c>
      <c r="I335" s="60">
        <v>1383</v>
      </c>
      <c r="J335" s="60">
        <v>1550</v>
      </c>
      <c r="K335" s="60">
        <v>1649</v>
      </c>
      <c r="L335" s="60">
        <v>1720</v>
      </c>
      <c r="M335" s="60">
        <v>1838</v>
      </c>
      <c r="N335" s="60">
        <v>1913</v>
      </c>
      <c r="O335" s="60">
        <v>2085</v>
      </c>
      <c r="P335" s="60">
        <v>2094</v>
      </c>
      <c r="Q335" s="60">
        <v>2382</v>
      </c>
      <c r="R335" s="60">
        <v>2834</v>
      </c>
      <c r="S335" s="60">
        <v>2909</v>
      </c>
      <c r="T335" s="60">
        <v>3024</v>
      </c>
    </row>
    <row r="336" spans="1:20" ht="12.75">
      <c r="A336" s="62" t="s">
        <v>142</v>
      </c>
      <c r="B336" s="60"/>
      <c r="C336" s="60">
        <v>11469</v>
      </c>
      <c r="D336" s="60">
        <v>10474</v>
      </c>
      <c r="E336" s="60">
        <v>11023</v>
      </c>
      <c r="F336" s="60">
        <v>11328</v>
      </c>
      <c r="G336" s="60">
        <v>10807</v>
      </c>
      <c r="H336" s="60">
        <v>11575</v>
      </c>
      <c r="I336" s="60">
        <v>10055</v>
      </c>
      <c r="J336" s="60">
        <v>10670</v>
      </c>
      <c r="K336" s="60">
        <v>11236</v>
      </c>
      <c r="L336" s="60">
        <v>11951</v>
      </c>
      <c r="M336" s="60">
        <v>13301</v>
      </c>
      <c r="N336" s="60">
        <v>11864</v>
      </c>
      <c r="O336" s="60">
        <v>12557</v>
      </c>
      <c r="P336" s="60">
        <v>10425</v>
      </c>
      <c r="Q336" s="60">
        <v>10664</v>
      </c>
      <c r="R336" s="60">
        <v>13008</v>
      </c>
      <c r="S336" s="60">
        <v>11641</v>
      </c>
      <c r="T336" s="60">
        <v>12940</v>
      </c>
    </row>
    <row r="337" spans="1:20" ht="12.75">
      <c r="A337" s="62" t="s">
        <v>143</v>
      </c>
      <c r="B337" s="60"/>
      <c r="C337" s="60">
        <v>1597</v>
      </c>
      <c r="D337" s="60">
        <v>1356</v>
      </c>
      <c r="E337" s="60">
        <v>1496</v>
      </c>
      <c r="F337" s="60">
        <v>3926</v>
      </c>
      <c r="G337" s="60">
        <v>3847</v>
      </c>
      <c r="H337" s="60">
        <v>3924</v>
      </c>
      <c r="I337" s="60">
        <v>3869</v>
      </c>
      <c r="J337" s="60">
        <v>3866</v>
      </c>
      <c r="K337" s="60">
        <v>3916</v>
      </c>
      <c r="L337" s="60">
        <v>3753</v>
      </c>
      <c r="M337" s="60">
        <v>3802</v>
      </c>
      <c r="N337" s="60">
        <v>4078</v>
      </c>
      <c r="O337" s="60">
        <v>4142</v>
      </c>
      <c r="P337" s="60">
        <v>4156</v>
      </c>
      <c r="Q337" s="60">
        <v>4325</v>
      </c>
      <c r="R337" s="60">
        <v>4495</v>
      </c>
      <c r="S337" s="60">
        <v>4987</v>
      </c>
      <c r="T337" s="60">
        <v>4990</v>
      </c>
    </row>
    <row r="338" spans="1:20" ht="12.75">
      <c r="A338" s="62" t="s">
        <v>144</v>
      </c>
      <c r="B338" s="60"/>
      <c r="C338" s="60">
        <v>3281</v>
      </c>
      <c r="D338" s="60">
        <v>3286</v>
      </c>
      <c r="E338" s="60">
        <v>2854</v>
      </c>
      <c r="F338" s="60">
        <v>3200</v>
      </c>
      <c r="G338" s="60">
        <v>3436</v>
      </c>
      <c r="H338" s="60">
        <v>3321</v>
      </c>
      <c r="I338" s="60">
        <v>3795</v>
      </c>
      <c r="J338" s="60">
        <v>3750</v>
      </c>
      <c r="K338" s="60">
        <v>3734</v>
      </c>
      <c r="L338" s="60">
        <v>3369</v>
      </c>
      <c r="M338" s="60">
        <v>3826</v>
      </c>
      <c r="N338" s="60">
        <v>4070</v>
      </c>
      <c r="O338" s="60">
        <v>3643</v>
      </c>
      <c r="P338" s="60">
        <v>4336</v>
      </c>
      <c r="Q338" s="60">
        <v>3894</v>
      </c>
      <c r="R338" s="60">
        <v>3578</v>
      </c>
      <c r="S338" s="60">
        <v>4320</v>
      </c>
      <c r="T338" s="60">
        <v>4584</v>
      </c>
    </row>
    <row r="339" spans="1:20" ht="12.75">
      <c r="A339" s="62" t="s">
        <v>145</v>
      </c>
      <c r="B339" s="60"/>
      <c r="C339" s="60">
        <v>2606</v>
      </c>
      <c r="D339" s="60">
        <v>2372</v>
      </c>
      <c r="E339" s="60">
        <v>2152</v>
      </c>
      <c r="F339" s="60">
        <v>2257</v>
      </c>
      <c r="G339" s="60">
        <v>2275</v>
      </c>
      <c r="H339" s="60">
        <v>2797</v>
      </c>
      <c r="I339" s="60">
        <v>3847</v>
      </c>
      <c r="J339" s="60">
        <v>4865</v>
      </c>
      <c r="K339" s="60">
        <v>4640</v>
      </c>
      <c r="L339" s="60">
        <v>4400</v>
      </c>
      <c r="M339" s="60">
        <v>4041</v>
      </c>
      <c r="N339" s="60">
        <v>3423</v>
      </c>
      <c r="O339" s="60">
        <v>3749</v>
      </c>
      <c r="P339" s="60">
        <v>4002</v>
      </c>
      <c r="Q339" s="60">
        <v>4567</v>
      </c>
      <c r="R339" s="60">
        <v>4940</v>
      </c>
      <c r="S339" s="60">
        <v>4781</v>
      </c>
      <c r="T339" s="60">
        <v>4753</v>
      </c>
    </row>
    <row r="340" spans="1:20" ht="12.75">
      <c r="A340" s="62" t="s">
        <v>146</v>
      </c>
      <c r="B340" s="60"/>
      <c r="C340" s="60">
        <v>11740</v>
      </c>
      <c r="D340" s="60">
        <v>11203</v>
      </c>
      <c r="E340" s="60">
        <v>12383</v>
      </c>
      <c r="F340" s="60">
        <v>12782</v>
      </c>
      <c r="G340" s="60">
        <v>11672</v>
      </c>
      <c r="H340" s="60">
        <v>13073</v>
      </c>
      <c r="I340" s="60">
        <v>12094</v>
      </c>
      <c r="J340" s="60">
        <v>13774</v>
      </c>
      <c r="K340" s="60">
        <v>14206</v>
      </c>
      <c r="L340" s="60">
        <v>13611</v>
      </c>
      <c r="M340" s="60">
        <v>15040</v>
      </c>
      <c r="N340" s="60">
        <v>14531</v>
      </c>
      <c r="O340" s="60">
        <v>13415</v>
      </c>
      <c r="P340" s="60">
        <v>12759</v>
      </c>
      <c r="Q340" s="60">
        <v>13544</v>
      </c>
      <c r="R340" s="60">
        <v>15285</v>
      </c>
      <c r="S340" s="60">
        <v>14813</v>
      </c>
      <c r="T340" s="60">
        <v>15639</v>
      </c>
    </row>
    <row r="341" spans="1:20" ht="12.75">
      <c r="A341" s="62" t="s">
        <v>147</v>
      </c>
      <c r="B341" s="60"/>
      <c r="C341" s="60">
        <v>254</v>
      </c>
      <c r="D341" s="60">
        <v>340</v>
      </c>
      <c r="E341" s="60">
        <v>589</v>
      </c>
      <c r="F341" s="60">
        <v>554</v>
      </c>
      <c r="G341" s="60">
        <v>585</v>
      </c>
      <c r="H341" s="60">
        <v>571</v>
      </c>
      <c r="I341" s="60">
        <v>631</v>
      </c>
      <c r="J341" s="60">
        <v>528</v>
      </c>
      <c r="K341" s="60">
        <v>557</v>
      </c>
      <c r="L341" s="60">
        <v>556</v>
      </c>
      <c r="M341" s="60">
        <v>788</v>
      </c>
      <c r="N341" s="60">
        <v>776</v>
      </c>
      <c r="O341" s="60">
        <v>715</v>
      </c>
      <c r="P341" s="60">
        <v>714</v>
      </c>
      <c r="Q341" s="60">
        <v>822</v>
      </c>
      <c r="R341" s="60">
        <v>774</v>
      </c>
      <c r="S341" s="60">
        <v>768</v>
      </c>
      <c r="T341" s="60">
        <v>735</v>
      </c>
    </row>
    <row r="342" spans="1:20" ht="12.75">
      <c r="A342" s="62" t="s">
        <v>148</v>
      </c>
      <c r="B342" s="60"/>
      <c r="C342" s="60">
        <v>328</v>
      </c>
      <c r="D342" s="60">
        <v>263</v>
      </c>
      <c r="E342" s="60">
        <v>284</v>
      </c>
      <c r="F342" s="60">
        <v>470</v>
      </c>
      <c r="G342" s="60">
        <v>541</v>
      </c>
      <c r="H342" s="60">
        <v>504</v>
      </c>
      <c r="I342" s="60">
        <v>445</v>
      </c>
      <c r="J342" s="60">
        <v>439</v>
      </c>
      <c r="K342" s="60">
        <v>442</v>
      </c>
      <c r="L342" s="60">
        <v>461</v>
      </c>
      <c r="M342" s="60">
        <v>498</v>
      </c>
      <c r="N342" s="60">
        <v>763</v>
      </c>
      <c r="O342" s="60">
        <v>724</v>
      </c>
      <c r="P342" s="60">
        <v>633</v>
      </c>
      <c r="Q342" s="60">
        <v>742</v>
      </c>
      <c r="R342" s="60">
        <v>825</v>
      </c>
      <c r="S342" s="60">
        <v>859</v>
      </c>
      <c r="T342" s="60">
        <v>992</v>
      </c>
    </row>
    <row r="343" spans="1:20" ht="12.75">
      <c r="A343" s="62" t="s">
        <v>149</v>
      </c>
      <c r="B343" s="60"/>
      <c r="C343" s="60">
        <v>9658</v>
      </c>
      <c r="D343" s="60">
        <v>9637</v>
      </c>
      <c r="E343" s="60">
        <v>10000</v>
      </c>
      <c r="F343" s="60">
        <v>10621</v>
      </c>
      <c r="G343" s="60">
        <v>10381</v>
      </c>
      <c r="H343" s="60">
        <v>10776</v>
      </c>
      <c r="I343" s="60">
        <v>11226</v>
      </c>
      <c r="J343" s="60">
        <v>11228</v>
      </c>
      <c r="K343" s="60">
        <v>11481</v>
      </c>
      <c r="L343" s="60">
        <v>10705</v>
      </c>
      <c r="M343" s="60">
        <v>10149</v>
      </c>
      <c r="N343" s="60">
        <v>9424</v>
      </c>
      <c r="O343" s="60">
        <v>10077</v>
      </c>
      <c r="P343" s="60">
        <v>10036</v>
      </c>
      <c r="Q343" s="60">
        <v>10783</v>
      </c>
      <c r="R343" s="60">
        <v>10131</v>
      </c>
      <c r="S343" s="60">
        <v>10540</v>
      </c>
      <c r="T343" s="60">
        <v>9604</v>
      </c>
    </row>
    <row r="344" spans="1:20" ht="12.75">
      <c r="A344" s="62" t="s">
        <v>150</v>
      </c>
      <c r="B344" s="60"/>
      <c r="C344" s="60">
        <v>1054</v>
      </c>
      <c r="D344" s="60">
        <v>1049</v>
      </c>
      <c r="E344" s="60">
        <v>1412</v>
      </c>
      <c r="F344" s="60">
        <v>1407</v>
      </c>
      <c r="G344" s="60">
        <v>1871</v>
      </c>
      <c r="H344" s="60">
        <v>1950</v>
      </c>
      <c r="I344" s="60">
        <v>1891</v>
      </c>
      <c r="J344" s="60">
        <v>2071</v>
      </c>
      <c r="K344" s="60">
        <v>2296</v>
      </c>
      <c r="L344" s="60">
        <v>2438</v>
      </c>
      <c r="M344" s="60">
        <v>2600</v>
      </c>
      <c r="N344" s="60">
        <v>2516</v>
      </c>
      <c r="O344" s="60">
        <v>2787</v>
      </c>
      <c r="P344" s="60">
        <v>2978</v>
      </c>
      <c r="Q344" s="60">
        <v>3499</v>
      </c>
      <c r="R344" s="60">
        <v>4017</v>
      </c>
      <c r="S344" s="60">
        <v>4320</v>
      </c>
      <c r="T344" s="60">
        <v>4647</v>
      </c>
    </row>
    <row r="345" spans="1:26" ht="12.75">
      <c r="A345" s="62" t="s">
        <v>23</v>
      </c>
      <c r="B345" s="60"/>
      <c r="C345" s="60">
        <f aca="true" t="shared" si="20" ref="C345:T345">SUM(C314:C344)</f>
        <v>98985</v>
      </c>
      <c r="D345" s="60">
        <f t="shared" si="20"/>
        <v>100734</v>
      </c>
      <c r="E345" s="60">
        <f t="shared" si="20"/>
        <v>104151</v>
      </c>
      <c r="F345" s="60">
        <f t="shared" si="20"/>
        <v>109714</v>
      </c>
      <c r="G345" s="60">
        <f t="shared" si="20"/>
        <v>110125</v>
      </c>
      <c r="H345" s="60">
        <f t="shared" si="20"/>
        <v>113459</v>
      </c>
      <c r="I345" s="60">
        <f t="shared" si="20"/>
        <v>115089</v>
      </c>
      <c r="J345" s="60">
        <f t="shared" si="20"/>
        <v>120139</v>
      </c>
      <c r="K345" s="60">
        <f t="shared" si="20"/>
        <v>124071</v>
      </c>
      <c r="L345" s="60">
        <f t="shared" si="20"/>
        <v>125533</v>
      </c>
      <c r="M345" s="60">
        <f t="shared" si="20"/>
        <v>129629</v>
      </c>
      <c r="N345" s="60">
        <f t="shared" si="20"/>
        <v>130832</v>
      </c>
      <c r="O345" s="60">
        <f t="shared" si="20"/>
        <v>130158</v>
      </c>
      <c r="P345" s="60">
        <f t="shared" si="20"/>
        <v>136234</v>
      </c>
      <c r="Q345" s="60">
        <f t="shared" si="20"/>
        <v>145823</v>
      </c>
      <c r="R345" s="60">
        <f t="shared" si="20"/>
        <v>151895</v>
      </c>
      <c r="S345" s="60">
        <f t="shared" si="20"/>
        <v>159941</v>
      </c>
      <c r="T345" s="60">
        <f t="shared" si="20"/>
        <v>171889</v>
      </c>
      <c r="U345" s="18"/>
      <c r="W345" s="19"/>
      <c r="Z345" s="40"/>
    </row>
    <row r="346" spans="1:26" ht="12.75">
      <c r="A346" s="62" t="s">
        <v>24</v>
      </c>
      <c r="B346" s="60"/>
      <c r="C346" s="60">
        <f aca="true" t="shared" si="21" ref="C346:T346">SUM(C314:C344)-C317-C329-C336-C343</f>
        <v>73073</v>
      </c>
      <c r="D346" s="60">
        <f t="shared" si="21"/>
        <v>75578</v>
      </c>
      <c r="E346" s="60">
        <f t="shared" si="21"/>
        <v>78028</v>
      </c>
      <c r="F346" s="60">
        <f t="shared" si="21"/>
        <v>82256</v>
      </c>
      <c r="G346" s="60">
        <f t="shared" si="21"/>
        <v>83117</v>
      </c>
      <c r="H346" s="60">
        <f t="shared" si="21"/>
        <v>85483</v>
      </c>
      <c r="I346" s="60">
        <f t="shared" si="21"/>
        <v>88657</v>
      </c>
      <c r="J346" s="60">
        <f t="shared" si="21"/>
        <v>92605</v>
      </c>
      <c r="K346" s="60">
        <f t="shared" si="21"/>
        <v>95567</v>
      </c>
      <c r="L346" s="60">
        <f t="shared" si="21"/>
        <v>96176</v>
      </c>
      <c r="M346" s="60">
        <f t="shared" si="21"/>
        <v>99593</v>
      </c>
      <c r="N346" s="60">
        <f t="shared" si="21"/>
        <v>102355</v>
      </c>
      <c r="O346" s="60">
        <f t="shared" si="21"/>
        <v>100872</v>
      </c>
      <c r="P346" s="60">
        <f t="shared" si="21"/>
        <v>108998</v>
      </c>
      <c r="Q346" s="60">
        <f t="shared" si="21"/>
        <v>117376</v>
      </c>
      <c r="R346" s="60">
        <f t="shared" si="21"/>
        <v>121635</v>
      </c>
      <c r="S346" s="60">
        <f t="shared" si="21"/>
        <v>129926</v>
      </c>
      <c r="T346" s="60">
        <f t="shared" si="21"/>
        <v>141034</v>
      </c>
      <c r="U346" s="18"/>
      <c r="W346" s="19"/>
      <c r="Z346" s="40"/>
    </row>
    <row r="347" spans="1:20" ht="12.75">
      <c r="A347" s="42" t="s">
        <v>178</v>
      </c>
      <c r="B347" s="60"/>
      <c r="C347" s="60">
        <f>C345-C346</f>
        <v>25912</v>
      </c>
      <c r="D347" s="60">
        <f aca="true" t="shared" si="22" ref="D347:T347">D345-D346</f>
        <v>25156</v>
      </c>
      <c r="E347" s="60">
        <f t="shared" si="22"/>
        <v>26123</v>
      </c>
      <c r="F347" s="60">
        <f t="shared" si="22"/>
        <v>27458</v>
      </c>
      <c r="G347" s="60">
        <f t="shared" si="22"/>
        <v>27008</v>
      </c>
      <c r="H347" s="60">
        <f t="shared" si="22"/>
        <v>27976</v>
      </c>
      <c r="I347" s="60">
        <f t="shared" si="22"/>
        <v>26432</v>
      </c>
      <c r="J347" s="60">
        <f t="shared" si="22"/>
        <v>27534</v>
      </c>
      <c r="K347" s="60">
        <f t="shared" si="22"/>
        <v>28504</v>
      </c>
      <c r="L347" s="60">
        <f t="shared" si="22"/>
        <v>29357</v>
      </c>
      <c r="M347" s="60">
        <f t="shared" si="22"/>
        <v>30036</v>
      </c>
      <c r="N347" s="60">
        <f t="shared" si="22"/>
        <v>28477</v>
      </c>
      <c r="O347" s="60">
        <f t="shared" si="22"/>
        <v>29286</v>
      </c>
      <c r="P347" s="60">
        <f t="shared" si="22"/>
        <v>27236</v>
      </c>
      <c r="Q347" s="60">
        <f t="shared" si="22"/>
        <v>28447</v>
      </c>
      <c r="R347" s="60">
        <f t="shared" si="22"/>
        <v>30260</v>
      </c>
      <c r="S347" s="60">
        <f t="shared" si="22"/>
        <v>30015</v>
      </c>
      <c r="T347" s="60">
        <f t="shared" si="22"/>
        <v>30855</v>
      </c>
    </row>
    <row r="348" spans="1:19" ht="12.75">
      <c r="A348" s="136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1:19" ht="12.75">
      <c r="A349" s="5"/>
      <c r="B349" s="12" t="s">
        <v>3</v>
      </c>
      <c r="C349" s="13" t="s">
        <v>83</v>
      </c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2.75">
      <c r="A350" s="5"/>
      <c r="B350" s="12" t="s">
        <v>1</v>
      </c>
      <c r="C350" s="13" t="s">
        <v>75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2.75">
      <c r="A351" s="5"/>
      <c r="B351" s="12" t="s">
        <v>2</v>
      </c>
      <c r="C351" s="13" t="s">
        <v>76</v>
      </c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2.75">
      <c r="A352" s="132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1:20" ht="12.75">
      <c r="A353" s="14" t="s">
        <v>4</v>
      </c>
      <c r="B353" s="15" t="s">
        <v>5</v>
      </c>
      <c r="C353" s="16" t="s">
        <v>6</v>
      </c>
      <c r="D353" s="16" t="s">
        <v>7</v>
      </c>
      <c r="E353" s="16" t="s">
        <v>8</v>
      </c>
      <c r="F353" s="16" t="s">
        <v>9</v>
      </c>
      <c r="G353" s="16" t="s">
        <v>10</v>
      </c>
      <c r="H353" s="16" t="s">
        <v>11</v>
      </c>
      <c r="I353" s="16" t="s">
        <v>12</v>
      </c>
      <c r="J353" s="16" t="s">
        <v>13</v>
      </c>
      <c r="K353" s="16" t="s">
        <v>14</v>
      </c>
      <c r="L353" s="16" t="s">
        <v>15</v>
      </c>
      <c r="M353" s="16" t="s">
        <v>16</v>
      </c>
      <c r="N353" s="16" t="s">
        <v>17</v>
      </c>
      <c r="O353" s="16" t="s">
        <v>18</v>
      </c>
      <c r="P353" s="16" t="s">
        <v>19</v>
      </c>
      <c r="Q353" s="16" t="s">
        <v>20</v>
      </c>
      <c r="R353" s="16" t="s">
        <v>21</v>
      </c>
      <c r="S353" s="16" t="s">
        <v>102</v>
      </c>
      <c r="T353" s="16" t="s">
        <v>119</v>
      </c>
    </row>
    <row r="354" spans="1:20" ht="12.75">
      <c r="A354" s="17" t="s">
        <v>22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</row>
    <row r="355" spans="1:20" ht="12.75">
      <c r="A355" s="62" t="s">
        <v>120</v>
      </c>
      <c r="B355" s="60"/>
      <c r="C355" s="60">
        <v>157</v>
      </c>
      <c r="D355" s="60">
        <v>171</v>
      </c>
      <c r="E355" s="60">
        <v>204</v>
      </c>
      <c r="F355" s="60">
        <v>144</v>
      </c>
      <c r="G355" s="60">
        <v>160</v>
      </c>
      <c r="H355" s="60">
        <v>167</v>
      </c>
      <c r="I355" s="60">
        <v>221</v>
      </c>
      <c r="J355" s="60">
        <v>196</v>
      </c>
      <c r="K355" s="60">
        <v>179</v>
      </c>
      <c r="L355" s="60">
        <v>162</v>
      </c>
      <c r="M355" s="60">
        <v>183</v>
      </c>
      <c r="N355" s="60">
        <v>232</v>
      </c>
      <c r="O355" s="60">
        <v>271</v>
      </c>
      <c r="P355" s="60">
        <v>298</v>
      </c>
      <c r="Q355" s="60">
        <v>347</v>
      </c>
      <c r="R355" s="60">
        <v>316</v>
      </c>
      <c r="S355" s="60">
        <v>419</v>
      </c>
      <c r="T355" s="60">
        <v>475</v>
      </c>
    </row>
    <row r="356" spans="1:20" ht="12.75">
      <c r="A356" s="62" t="s">
        <v>121</v>
      </c>
      <c r="B356" s="60"/>
      <c r="C356" s="60">
        <v>662</v>
      </c>
      <c r="D356" s="60">
        <v>571</v>
      </c>
      <c r="E356" s="60">
        <v>625</v>
      </c>
      <c r="F356" s="60">
        <v>652</v>
      </c>
      <c r="G356" s="60">
        <v>1378</v>
      </c>
      <c r="H356" s="60">
        <v>1490</v>
      </c>
      <c r="I356" s="60">
        <v>1597</v>
      </c>
      <c r="J356" s="60">
        <v>1817</v>
      </c>
      <c r="K356" s="60">
        <v>1945</v>
      </c>
      <c r="L356" s="60">
        <v>2041</v>
      </c>
      <c r="M356" s="60">
        <v>2178</v>
      </c>
      <c r="N356" s="60">
        <v>2180</v>
      </c>
      <c r="O356" s="60">
        <v>1967</v>
      </c>
      <c r="P356" s="60">
        <v>1945</v>
      </c>
      <c r="Q356" s="60">
        <v>2010</v>
      </c>
      <c r="R356" s="60">
        <v>1934</v>
      </c>
      <c r="S356" s="60">
        <v>1910</v>
      </c>
      <c r="T356" s="60">
        <v>390</v>
      </c>
    </row>
    <row r="357" spans="1:20" ht="12.75">
      <c r="A357" s="62" t="s">
        <v>122</v>
      </c>
      <c r="B357" s="60"/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9</v>
      </c>
      <c r="M357" s="60">
        <v>12</v>
      </c>
      <c r="N357" s="60">
        <v>1</v>
      </c>
      <c r="O357" s="60">
        <v>8</v>
      </c>
      <c r="P357" s="60">
        <v>28</v>
      </c>
      <c r="Q357" s="60">
        <v>31</v>
      </c>
      <c r="R357" s="60">
        <v>58</v>
      </c>
      <c r="S357" s="60">
        <v>59</v>
      </c>
      <c r="T357" s="60">
        <v>68</v>
      </c>
    </row>
    <row r="358" spans="1:20" ht="12.75">
      <c r="A358" s="62" t="s">
        <v>123</v>
      </c>
      <c r="B358" s="60"/>
      <c r="C358" s="60">
        <v>160</v>
      </c>
      <c r="D358" s="60">
        <v>187</v>
      </c>
      <c r="E358" s="60">
        <v>200</v>
      </c>
      <c r="F358" s="60">
        <v>232</v>
      </c>
      <c r="G358" s="60">
        <v>202</v>
      </c>
      <c r="H358" s="60">
        <v>202</v>
      </c>
      <c r="I358" s="60">
        <v>215</v>
      </c>
      <c r="J358" s="60">
        <v>241</v>
      </c>
      <c r="K358" s="60">
        <v>246</v>
      </c>
      <c r="L358" s="60">
        <v>239</v>
      </c>
      <c r="M358" s="60">
        <v>271</v>
      </c>
      <c r="N358" s="60">
        <v>271</v>
      </c>
      <c r="O358" s="60">
        <v>266</v>
      </c>
      <c r="P358" s="60">
        <v>285</v>
      </c>
      <c r="Q358" s="60">
        <v>285</v>
      </c>
      <c r="R358" s="60">
        <v>288</v>
      </c>
      <c r="S358" s="60">
        <v>293</v>
      </c>
      <c r="T358" s="60">
        <v>276</v>
      </c>
    </row>
    <row r="359" spans="1:20" ht="12.75">
      <c r="A359" s="62" t="s">
        <v>124</v>
      </c>
      <c r="B359" s="60"/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2</v>
      </c>
      <c r="R359" s="60">
        <v>3</v>
      </c>
      <c r="S359" s="60">
        <v>2</v>
      </c>
      <c r="T359" s="60">
        <v>8</v>
      </c>
    </row>
    <row r="360" spans="1:20" ht="12.75">
      <c r="A360" s="62" t="s">
        <v>125</v>
      </c>
      <c r="B360" s="60"/>
      <c r="C360" s="60">
        <v>0</v>
      </c>
      <c r="D360" s="60">
        <v>0</v>
      </c>
      <c r="E360" s="60">
        <v>0</v>
      </c>
      <c r="F360" s="60">
        <v>35</v>
      </c>
      <c r="G360" s="60">
        <v>38</v>
      </c>
      <c r="H360" s="60">
        <v>28</v>
      </c>
      <c r="I360" s="60">
        <v>44</v>
      </c>
      <c r="J360" s="60">
        <v>36</v>
      </c>
      <c r="K360" s="60">
        <v>37</v>
      </c>
      <c r="L360" s="60">
        <v>151</v>
      </c>
      <c r="M360" s="60">
        <v>132</v>
      </c>
      <c r="N360" s="60">
        <v>134</v>
      </c>
      <c r="O360" s="60">
        <v>133</v>
      </c>
      <c r="P360" s="60">
        <v>69</v>
      </c>
      <c r="Q360" s="60">
        <v>99</v>
      </c>
      <c r="R360" s="60">
        <v>131</v>
      </c>
      <c r="S360" s="60">
        <v>117</v>
      </c>
      <c r="T360" s="60">
        <v>127</v>
      </c>
    </row>
    <row r="361" spans="1:20" ht="12.75">
      <c r="A361" s="62" t="s">
        <v>126</v>
      </c>
      <c r="B361" s="60"/>
      <c r="C361" s="60">
        <v>490</v>
      </c>
      <c r="D361" s="60">
        <v>535</v>
      </c>
      <c r="E361" s="60">
        <v>653</v>
      </c>
      <c r="F361" s="60">
        <v>708</v>
      </c>
      <c r="G361" s="60">
        <v>756</v>
      </c>
      <c r="H361" s="60">
        <v>901</v>
      </c>
      <c r="I361" s="60">
        <v>1013</v>
      </c>
      <c r="J361" s="60">
        <v>1090</v>
      </c>
      <c r="K361" s="60">
        <v>1287</v>
      </c>
      <c r="L361" s="60">
        <v>782</v>
      </c>
      <c r="M361" s="60">
        <v>1028</v>
      </c>
      <c r="N361" s="60">
        <v>1561</v>
      </c>
      <c r="O361" s="60">
        <v>1371</v>
      </c>
      <c r="P361" s="60">
        <v>1188</v>
      </c>
      <c r="Q361" s="60">
        <v>1188</v>
      </c>
      <c r="R361" s="60">
        <v>5</v>
      </c>
      <c r="S361" s="60">
        <v>18</v>
      </c>
      <c r="T361" s="60">
        <v>296</v>
      </c>
    </row>
    <row r="362" spans="1:20" ht="12.75">
      <c r="A362" s="62" t="s">
        <v>127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</row>
    <row r="363" spans="1:20" ht="12.75">
      <c r="A363" s="62" t="s">
        <v>128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</row>
    <row r="364" spans="1:20" ht="12.75">
      <c r="A364" s="62" t="s">
        <v>129</v>
      </c>
      <c r="B364" s="60"/>
      <c r="C364" s="60">
        <v>20</v>
      </c>
      <c r="D364" s="60">
        <v>20</v>
      </c>
      <c r="E364" s="60">
        <v>20</v>
      </c>
      <c r="F364" s="60">
        <v>29</v>
      </c>
      <c r="G364" s="60">
        <v>36</v>
      </c>
      <c r="H364" s="60">
        <v>120</v>
      </c>
      <c r="I364" s="60">
        <v>130</v>
      </c>
      <c r="J364" s="60">
        <v>156</v>
      </c>
      <c r="K364" s="60">
        <v>157</v>
      </c>
      <c r="L364" s="60">
        <v>156</v>
      </c>
      <c r="M364" s="60">
        <v>156</v>
      </c>
      <c r="N364" s="60">
        <v>156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</row>
    <row r="365" spans="1:20" ht="12.75">
      <c r="A365" s="62" t="s">
        <v>130</v>
      </c>
      <c r="B365" s="60"/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154</v>
      </c>
      <c r="J365" s="60">
        <v>172</v>
      </c>
      <c r="K365" s="60">
        <v>164</v>
      </c>
      <c r="L365" s="60">
        <v>131</v>
      </c>
      <c r="M365" s="60">
        <v>207</v>
      </c>
      <c r="N365" s="60">
        <v>214</v>
      </c>
      <c r="O365" s="60">
        <v>216</v>
      </c>
      <c r="P365" s="60">
        <v>284</v>
      </c>
      <c r="Q365" s="60">
        <v>59</v>
      </c>
      <c r="R365" s="60">
        <v>52</v>
      </c>
      <c r="S365" s="60">
        <v>53</v>
      </c>
      <c r="T365" s="60">
        <v>46</v>
      </c>
    </row>
    <row r="366" spans="1:20" ht="12.75">
      <c r="A366" s="62" t="s">
        <v>131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</row>
    <row r="367" spans="1:20" ht="12.75">
      <c r="A367" s="62" t="s">
        <v>132</v>
      </c>
      <c r="B367" s="60"/>
      <c r="C367" s="60">
        <v>0</v>
      </c>
      <c r="D367" s="60">
        <v>0</v>
      </c>
      <c r="E367" s="60">
        <v>44</v>
      </c>
      <c r="F367" s="60">
        <v>30</v>
      </c>
      <c r="G367" s="60">
        <v>52</v>
      </c>
      <c r="H367" s="60">
        <v>37</v>
      </c>
      <c r="I367" s="60">
        <v>40</v>
      </c>
      <c r="J367" s="60">
        <v>42</v>
      </c>
      <c r="K367" s="60">
        <v>48</v>
      </c>
      <c r="L367" s="60">
        <v>64</v>
      </c>
      <c r="M367" s="60">
        <v>64</v>
      </c>
      <c r="N367" s="60">
        <v>38</v>
      </c>
      <c r="O367" s="60">
        <v>37</v>
      </c>
      <c r="P367" s="60">
        <v>33</v>
      </c>
      <c r="Q367" s="60">
        <v>35</v>
      </c>
      <c r="R367" s="60">
        <v>25</v>
      </c>
      <c r="S367" s="60">
        <v>6</v>
      </c>
      <c r="T367" s="60">
        <v>6</v>
      </c>
    </row>
    <row r="368" spans="1:20" ht="12.75">
      <c r="A368" s="62" t="s">
        <v>133</v>
      </c>
      <c r="B368" s="60"/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11</v>
      </c>
      <c r="O368" s="60">
        <v>11</v>
      </c>
      <c r="P368" s="60">
        <v>5</v>
      </c>
      <c r="Q368" s="60">
        <v>28</v>
      </c>
      <c r="R368" s="60">
        <v>32</v>
      </c>
      <c r="S368" s="60">
        <v>28</v>
      </c>
      <c r="T368" s="60">
        <v>20</v>
      </c>
    </row>
    <row r="369" spans="1:20" ht="12.75">
      <c r="A369" s="62" t="s">
        <v>134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</row>
    <row r="370" spans="1:20" ht="12.75">
      <c r="A370" s="62" t="s">
        <v>135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</row>
    <row r="371" spans="1:20" ht="12.75">
      <c r="A371" s="62" t="s">
        <v>136</v>
      </c>
      <c r="B371" s="60"/>
      <c r="C371" s="60">
        <v>153</v>
      </c>
      <c r="D371" s="60">
        <v>117</v>
      </c>
      <c r="E371" s="60">
        <v>92</v>
      </c>
      <c r="F371" s="60">
        <v>85</v>
      </c>
      <c r="G371" s="60">
        <v>85</v>
      </c>
      <c r="H371" s="60">
        <v>100</v>
      </c>
      <c r="I371" s="60">
        <v>105</v>
      </c>
      <c r="J371" s="60">
        <v>105</v>
      </c>
      <c r="K371" s="60">
        <v>105</v>
      </c>
      <c r="L371" s="60">
        <v>160</v>
      </c>
      <c r="M371" s="60">
        <v>143</v>
      </c>
      <c r="N371" s="60">
        <v>157</v>
      </c>
      <c r="O371" s="60">
        <v>276</v>
      </c>
      <c r="P371" s="60">
        <v>483</v>
      </c>
      <c r="Q371" s="60">
        <v>163</v>
      </c>
      <c r="R371" s="60">
        <v>117</v>
      </c>
      <c r="S371" s="60">
        <v>125</v>
      </c>
      <c r="T371" s="60">
        <v>126</v>
      </c>
    </row>
    <row r="372" spans="1:20" ht="12.75">
      <c r="A372" s="62" t="s">
        <v>137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</row>
    <row r="373" spans="1:20" ht="12.75">
      <c r="A373" s="62" t="s">
        <v>138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</row>
    <row r="374" spans="1:20" ht="12.75">
      <c r="A374" s="62" t="s">
        <v>139</v>
      </c>
      <c r="B374" s="60"/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7</v>
      </c>
      <c r="Q374" s="60">
        <v>7</v>
      </c>
      <c r="R374" s="60">
        <v>4</v>
      </c>
      <c r="S374" s="60">
        <v>3</v>
      </c>
      <c r="T374" s="60">
        <v>5</v>
      </c>
    </row>
    <row r="375" spans="1:20" ht="12.75">
      <c r="A375" s="62" t="s">
        <v>140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</row>
    <row r="376" spans="1:20" ht="12.75">
      <c r="A376" s="62" t="s">
        <v>141</v>
      </c>
      <c r="B376" s="60"/>
      <c r="C376" s="60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35</v>
      </c>
      <c r="I376" s="60">
        <v>65</v>
      </c>
      <c r="J376" s="60">
        <v>232</v>
      </c>
      <c r="K376" s="60">
        <v>252</v>
      </c>
      <c r="L376" s="60">
        <v>254</v>
      </c>
      <c r="M376" s="60">
        <v>210</v>
      </c>
      <c r="N376" s="60">
        <v>209</v>
      </c>
      <c r="O376" s="60">
        <v>209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</row>
    <row r="377" spans="1:20" ht="12.75">
      <c r="A377" s="62" t="s">
        <v>142</v>
      </c>
      <c r="B377" s="60"/>
      <c r="C377" s="60">
        <v>0</v>
      </c>
      <c r="D377" s="60">
        <v>11</v>
      </c>
      <c r="E377" s="60">
        <v>10</v>
      </c>
      <c r="F377" s="60">
        <v>10</v>
      </c>
      <c r="G377" s="60">
        <v>9</v>
      </c>
      <c r="H377" s="60">
        <v>4</v>
      </c>
      <c r="I377" s="60">
        <v>7</v>
      </c>
      <c r="J377" s="60">
        <v>12</v>
      </c>
      <c r="K377" s="60">
        <v>12</v>
      </c>
      <c r="L377" s="60">
        <v>10</v>
      </c>
      <c r="M377" s="60">
        <v>11</v>
      </c>
      <c r="N377" s="60">
        <v>18</v>
      </c>
      <c r="O377" s="60">
        <v>18</v>
      </c>
      <c r="P377" s="60">
        <v>13</v>
      </c>
      <c r="Q377" s="60">
        <v>14</v>
      </c>
      <c r="R377" s="60">
        <v>12</v>
      </c>
      <c r="S377" s="60">
        <v>14</v>
      </c>
      <c r="T377" s="60">
        <v>19</v>
      </c>
    </row>
    <row r="378" spans="1:20" ht="12.75">
      <c r="A378" s="62" t="s">
        <v>143</v>
      </c>
      <c r="B378" s="60"/>
      <c r="C378" s="60">
        <v>772</v>
      </c>
      <c r="D378" s="60">
        <v>839</v>
      </c>
      <c r="E378" s="60">
        <v>777</v>
      </c>
      <c r="F378" s="60">
        <v>738</v>
      </c>
      <c r="G378" s="60">
        <v>869</v>
      </c>
      <c r="H378" s="60">
        <v>839</v>
      </c>
      <c r="I378" s="60">
        <v>510</v>
      </c>
      <c r="J378" s="60">
        <v>513</v>
      </c>
      <c r="K378" s="60">
        <v>419</v>
      </c>
      <c r="L378" s="60">
        <v>413</v>
      </c>
      <c r="M378" s="60">
        <v>446</v>
      </c>
      <c r="N378" s="60">
        <v>469</v>
      </c>
      <c r="O378" s="60">
        <v>501</v>
      </c>
      <c r="P378" s="60">
        <v>502</v>
      </c>
      <c r="Q378" s="60">
        <v>482</v>
      </c>
      <c r="R378" s="60">
        <v>453</v>
      </c>
      <c r="S378" s="60">
        <v>580</v>
      </c>
      <c r="T378" s="60">
        <v>502</v>
      </c>
    </row>
    <row r="379" spans="1:20" ht="12.75">
      <c r="A379" s="62" t="s">
        <v>144</v>
      </c>
      <c r="B379" s="60"/>
      <c r="C379" s="60">
        <v>0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4</v>
      </c>
      <c r="Q379" s="60">
        <v>7</v>
      </c>
      <c r="R379" s="60">
        <v>5</v>
      </c>
      <c r="S379" s="60">
        <v>6</v>
      </c>
      <c r="T379" s="60">
        <v>6</v>
      </c>
    </row>
    <row r="380" spans="1:20" ht="12.75">
      <c r="A380" s="62" t="s">
        <v>145</v>
      </c>
      <c r="B380" s="60"/>
      <c r="C380" s="60">
        <v>0</v>
      </c>
      <c r="D380" s="60">
        <v>0</v>
      </c>
      <c r="E380" s="60">
        <v>0</v>
      </c>
      <c r="F380" s="60">
        <v>0</v>
      </c>
      <c r="G380" s="60">
        <v>0</v>
      </c>
      <c r="H380" s="60">
        <v>365</v>
      </c>
      <c r="I380" s="60">
        <v>41</v>
      </c>
      <c r="J380" s="60">
        <v>28</v>
      </c>
      <c r="K380" s="60">
        <v>0</v>
      </c>
      <c r="L380" s="60">
        <v>27</v>
      </c>
      <c r="M380" s="60">
        <v>96</v>
      </c>
      <c r="N380" s="60">
        <v>225</v>
      </c>
      <c r="O380" s="60">
        <v>112</v>
      </c>
      <c r="P380" s="60">
        <v>89</v>
      </c>
      <c r="Q380" s="60">
        <v>90</v>
      </c>
      <c r="R380" s="60">
        <v>85</v>
      </c>
      <c r="S380" s="60">
        <v>81</v>
      </c>
      <c r="T380" s="60">
        <v>106</v>
      </c>
    </row>
    <row r="381" spans="1:20" ht="12.75">
      <c r="A381" s="62" t="s">
        <v>146</v>
      </c>
      <c r="B381" s="60"/>
      <c r="C381" s="60">
        <v>5</v>
      </c>
      <c r="D381" s="60">
        <v>2</v>
      </c>
      <c r="E381" s="60">
        <v>4</v>
      </c>
      <c r="F381" s="60">
        <v>1</v>
      </c>
      <c r="G381" s="60">
        <v>4</v>
      </c>
      <c r="H381" s="60">
        <v>2</v>
      </c>
      <c r="I381" s="60">
        <v>1</v>
      </c>
      <c r="J381" s="60">
        <v>0</v>
      </c>
      <c r="K381" s="60">
        <v>78</v>
      </c>
      <c r="L381" s="60">
        <v>98</v>
      </c>
      <c r="M381" s="60">
        <v>25</v>
      </c>
      <c r="N381" s="60">
        <v>28</v>
      </c>
      <c r="O381" s="60">
        <v>51</v>
      </c>
      <c r="P381" s="60">
        <v>52</v>
      </c>
      <c r="Q381" s="60">
        <v>23</v>
      </c>
      <c r="R381" s="60">
        <v>41</v>
      </c>
      <c r="S381" s="60">
        <v>60</v>
      </c>
      <c r="T381" s="60">
        <v>31</v>
      </c>
    </row>
    <row r="382" spans="1:20" ht="12.75">
      <c r="A382" s="62" t="s">
        <v>147</v>
      </c>
      <c r="B382" s="60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9</v>
      </c>
      <c r="Q382" s="60">
        <v>10</v>
      </c>
      <c r="R382" s="60">
        <v>13</v>
      </c>
      <c r="S382" s="60">
        <v>16</v>
      </c>
      <c r="T382" s="60">
        <v>13</v>
      </c>
    </row>
    <row r="383" spans="1:20" ht="12.75">
      <c r="A383" s="62" t="s">
        <v>148</v>
      </c>
      <c r="B383" s="60"/>
      <c r="C383" s="60">
        <v>0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35</v>
      </c>
      <c r="O383" s="60">
        <v>48</v>
      </c>
      <c r="P383" s="60">
        <v>19</v>
      </c>
      <c r="Q383" s="60">
        <v>24</v>
      </c>
      <c r="R383" s="60">
        <v>33</v>
      </c>
      <c r="S383" s="60">
        <v>21</v>
      </c>
      <c r="T383" s="60">
        <v>33</v>
      </c>
    </row>
    <row r="384" spans="1:20" ht="12.75">
      <c r="A384" s="62" t="s">
        <v>149</v>
      </c>
      <c r="B384" s="60"/>
      <c r="C384" s="60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1</v>
      </c>
      <c r="L384" s="60">
        <v>16</v>
      </c>
      <c r="M384" s="60">
        <v>15</v>
      </c>
      <c r="N384" s="60">
        <v>13</v>
      </c>
      <c r="O384" s="60">
        <v>13</v>
      </c>
      <c r="P384" s="60">
        <v>10</v>
      </c>
      <c r="Q384" s="60">
        <v>0</v>
      </c>
      <c r="R384" s="60">
        <v>25</v>
      </c>
      <c r="S384" s="60">
        <v>28</v>
      </c>
      <c r="T384" s="60">
        <v>34</v>
      </c>
    </row>
    <row r="385" spans="1:20" ht="12.75">
      <c r="A385" s="62" t="s">
        <v>150</v>
      </c>
      <c r="B385" s="60"/>
      <c r="C385" s="60">
        <v>16</v>
      </c>
      <c r="D385" s="60">
        <v>16</v>
      </c>
      <c r="E385" s="60">
        <v>26</v>
      </c>
      <c r="F385" s="60">
        <v>31</v>
      </c>
      <c r="G385" s="60">
        <v>38</v>
      </c>
      <c r="H385" s="60">
        <v>46</v>
      </c>
      <c r="I385" s="60">
        <v>42</v>
      </c>
      <c r="J385" s="60">
        <v>45</v>
      </c>
      <c r="K385" s="60">
        <v>39</v>
      </c>
      <c r="L385" s="60">
        <v>35</v>
      </c>
      <c r="M385" s="60">
        <v>35</v>
      </c>
      <c r="N385" s="60">
        <v>966</v>
      </c>
      <c r="O385" s="60">
        <v>461</v>
      </c>
      <c r="P385" s="60">
        <v>478</v>
      </c>
      <c r="Q385" s="60">
        <v>355</v>
      </c>
      <c r="R385" s="60">
        <v>353</v>
      </c>
      <c r="S385" s="60">
        <v>299</v>
      </c>
      <c r="T385" s="60">
        <v>351</v>
      </c>
    </row>
    <row r="386" spans="1:26" ht="12.75">
      <c r="A386" s="62" t="s">
        <v>23</v>
      </c>
      <c r="B386" s="60"/>
      <c r="C386" s="60">
        <f aca="true" t="shared" si="23" ref="C386:T386">SUM(C355:C385)</f>
        <v>2435</v>
      </c>
      <c r="D386" s="60">
        <f t="shared" si="23"/>
        <v>2469</v>
      </c>
      <c r="E386" s="60">
        <f t="shared" si="23"/>
        <v>2655</v>
      </c>
      <c r="F386" s="60">
        <f t="shared" si="23"/>
        <v>2695</v>
      </c>
      <c r="G386" s="60">
        <f t="shared" si="23"/>
        <v>3627</v>
      </c>
      <c r="H386" s="60">
        <f t="shared" si="23"/>
        <v>4336</v>
      </c>
      <c r="I386" s="60">
        <f t="shared" si="23"/>
        <v>4185</v>
      </c>
      <c r="J386" s="60">
        <f t="shared" si="23"/>
        <v>4685</v>
      </c>
      <c r="K386" s="60">
        <f t="shared" si="23"/>
        <v>4969</v>
      </c>
      <c r="L386" s="60">
        <f t="shared" si="23"/>
        <v>4748</v>
      </c>
      <c r="M386" s="60">
        <f t="shared" si="23"/>
        <v>5212</v>
      </c>
      <c r="N386" s="60">
        <f t="shared" si="23"/>
        <v>6918</v>
      </c>
      <c r="O386" s="60">
        <f t="shared" si="23"/>
        <v>5969</v>
      </c>
      <c r="P386" s="60">
        <f t="shared" si="23"/>
        <v>5801</v>
      </c>
      <c r="Q386" s="60">
        <f t="shared" si="23"/>
        <v>5259</v>
      </c>
      <c r="R386" s="60">
        <f t="shared" si="23"/>
        <v>3985</v>
      </c>
      <c r="S386" s="60">
        <f t="shared" si="23"/>
        <v>4138</v>
      </c>
      <c r="T386" s="60">
        <f t="shared" si="23"/>
        <v>2938</v>
      </c>
      <c r="U386" s="18"/>
      <c r="W386" s="19"/>
      <c r="Z386" s="40"/>
    </row>
    <row r="387" spans="1:26" ht="12.75">
      <c r="A387" s="62" t="s">
        <v>24</v>
      </c>
      <c r="B387" s="60"/>
      <c r="C387" s="60">
        <f>SUM(C355:C385)-C358-C370-C377-C384</f>
        <v>2275</v>
      </c>
      <c r="D387" s="60">
        <f aca="true" t="shared" si="24" ref="D387:T387">SUM(D355:D385)-D358-D370-D377-D384</f>
        <v>2271</v>
      </c>
      <c r="E387" s="60">
        <f t="shared" si="24"/>
        <v>2445</v>
      </c>
      <c r="F387" s="60">
        <f t="shared" si="24"/>
        <v>2453</v>
      </c>
      <c r="G387" s="60">
        <f t="shared" si="24"/>
        <v>3416</v>
      </c>
      <c r="H387" s="60">
        <f t="shared" si="24"/>
        <v>4130</v>
      </c>
      <c r="I387" s="60">
        <f t="shared" si="24"/>
        <v>3963</v>
      </c>
      <c r="J387" s="60">
        <f t="shared" si="24"/>
        <v>4432</v>
      </c>
      <c r="K387" s="60">
        <f t="shared" si="24"/>
        <v>4710</v>
      </c>
      <c r="L387" s="60">
        <f t="shared" si="24"/>
        <v>4483</v>
      </c>
      <c r="M387" s="60">
        <f t="shared" si="24"/>
        <v>4915</v>
      </c>
      <c r="N387" s="60">
        <f t="shared" si="24"/>
        <v>6616</v>
      </c>
      <c r="O387" s="60">
        <f t="shared" si="24"/>
        <v>5672</v>
      </c>
      <c r="P387" s="60">
        <f t="shared" si="24"/>
        <v>5493</v>
      </c>
      <c r="Q387" s="60">
        <f t="shared" si="24"/>
        <v>4960</v>
      </c>
      <c r="R387" s="60">
        <f t="shared" si="24"/>
        <v>3660</v>
      </c>
      <c r="S387" s="60">
        <f t="shared" si="24"/>
        <v>3803</v>
      </c>
      <c r="T387" s="60">
        <f t="shared" si="24"/>
        <v>2609</v>
      </c>
      <c r="U387" s="18"/>
      <c r="W387" s="19"/>
      <c r="Z387" s="40"/>
    </row>
    <row r="388" spans="1:20" ht="12.75">
      <c r="A388" s="42" t="s">
        <v>178</v>
      </c>
      <c r="B388" s="60"/>
      <c r="C388" s="60">
        <f aca="true" t="shared" si="25" ref="C388:T388">C386-C387</f>
        <v>160</v>
      </c>
      <c r="D388" s="60">
        <f t="shared" si="25"/>
        <v>198</v>
      </c>
      <c r="E388" s="60">
        <f t="shared" si="25"/>
        <v>210</v>
      </c>
      <c r="F388" s="60">
        <f t="shared" si="25"/>
        <v>242</v>
      </c>
      <c r="G388" s="60">
        <f t="shared" si="25"/>
        <v>211</v>
      </c>
      <c r="H388" s="60">
        <f t="shared" si="25"/>
        <v>206</v>
      </c>
      <c r="I388" s="60">
        <f t="shared" si="25"/>
        <v>222</v>
      </c>
      <c r="J388" s="60">
        <f t="shared" si="25"/>
        <v>253</v>
      </c>
      <c r="K388" s="60">
        <f t="shared" si="25"/>
        <v>259</v>
      </c>
      <c r="L388" s="60">
        <f t="shared" si="25"/>
        <v>265</v>
      </c>
      <c r="M388" s="60">
        <f t="shared" si="25"/>
        <v>297</v>
      </c>
      <c r="N388" s="60">
        <f t="shared" si="25"/>
        <v>302</v>
      </c>
      <c r="O388" s="60">
        <f t="shared" si="25"/>
        <v>297</v>
      </c>
      <c r="P388" s="60">
        <f t="shared" si="25"/>
        <v>308</v>
      </c>
      <c r="Q388" s="60">
        <f t="shared" si="25"/>
        <v>299</v>
      </c>
      <c r="R388" s="60">
        <f t="shared" si="25"/>
        <v>325</v>
      </c>
      <c r="S388" s="60">
        <f t="shared" si="25"/>
        <v>335</v>
      </c>
      <c r="T388" s="60">
        <f t="shared" si="25"/>
        <v>329</v>
      </c>
    </row>
    <row r="390" ht="15.75">
      <c r="A390" s="43" t="s">
        <v>24</v>
      </c>
    </row>
    <row r="391" spans="1:28" ht="12.75">
      <c r="A391" s="44" t="s">
        <v>25</v>
      </c>
      <c r="B391" s="45"/>
      <c r="C391" s="46">
        <v>1990</v>
      </c>
      <c r="D391" s="46">
        <v>1991</v>
      </c>
      <c r="E391" s="46">
        <v>1992</v>
      </c>
      <c r="F391" s="46">
        <v>1993</v>
      </c>
      <c r="G391" s="46">
        <v>1994</v>
      </c>
      <c r="H391" s="46">
        <v>1995</v>
      </c>
      <c r="I391" s="46">
        <v>1996</v>
      </c>
      <c r="J391" s="46">
        <v>1997</v>
      </c>
      <c r="K391" s="46">
        <v>1998</v>
      </c>
      <c r="L391" s="46">
        <v>1999</v>
      </c>
      <c r="M391" s="46">
        <v>2000</v>
      </c>
      <c r="N391" s="46">
        <v>2001</v>
      </c>
      <c r="O391" s="46">
        <v>2002</v>
      </c>
      <c r="P391" s="46">
        <v>2003</v>
      </c>
      <c r="Q391" s="46">
        <v>2004</v>
      </c>
      <c r="R391" s="46">
        <v>2005</v>
      </c>
      <c r="S391" s="46">
        <v>2006</v>
      </c>
      <c r="T391" s="46">
        <v>2007</v>
      </c>
      <c r="U391" s="124" t="s">
        <v>177</v>
      </c>
      <c r="V391" s="125" t="s">
        <v>179</v>
      </c>
      <c r="W391" s="126" t="s">
        <v>176</v>
      </c>
      <c r="X391" s="60"/>
      <c r="Y391" s="60"/>
      <c r="Z391" s="60"/>
      <c r="AA391" s="60"/>
      <c r="AB391" s="60"/>
    </row>
    <row r="392" spans="1:28" ht="12.75">
      <c r="A392" s="46" t="s">
        <v>26</v>
      </c>
      <c r="B392" s="45"/>
      <c r="C392" s="47">
        <f>C88/1000</f>
        <v>452.956</v>
      </c>
      <c r="D392" s="47">
        <f aca="true" t="shared" si="26" ref="D392:T392">D88/1000</f>
        <v>430.515</v>
      </c>
      <c r="E392" s="47">
        <f t="shared" si="26"/>
        <v>403.667</v>
      </c>
      <c r="F392" s="47">
        <f t="shared" si="26"/>
        <v>380.486</v>
      </c>
      <c r="G392" s="47">
        <f t="shared" si="26"/>
        <v>368.466</v>
      </c>
      <c r="H392" s="47">
        <f t="shared" si="26"/>
        <v>364.141</v>
      </c>
      <c r="I392" s="47">
        <f t="shared" si="26"/>
        <v>363.297</v>
      </c>
      <c r="J392" s="47">
        <f t="shared" si="26"/>
        <v>348.91</v>
      </c>
      <c r="K392" s="47">
        <f t="shared" si="26"/>
        <v>337.339</v>
      </c>
      <c r="L392" s="47">
        <f t="shared" si="26"/>
        <v>312.509</v>
      </c>
      <c r="M392" s="47">
        <f t="shared" si="26"/>
        <v>321.055</v>
      </c>
      <c r="N392" s="47">
        <f t="shared" si="26"/>
        <v>321.926</v>
      </c>
      <c r="O392" s="47">
        <f t="shared" si="26"/>
        <v>320.914</v>
      </c>
      <c r="P392" s="47">
        <f t="shared" si="26"/>
        <v>331.899</v>
      </c>
      <c r="Q392" s="47">
        <f t="shared" si="26"/>
        <v>329.952</v>
      </c>
      <c r="R392" s="47">
        <f t="shared" si="26"/>
        <v>319.517</v>
      </c>
      <c r="S392" s="47">
        <f t="shared" si="26"/>
        <v>325.097</v>
      </c>
      <c r="T392" s="47">
        <f t="shared" si="26"/>
        <v>331.19</v>
      </c>
      <c r="U392" s="127">
        <f>T392/C392-1</f>
        <v>-0.26882522805747144</v>
      </c>
      <c r="V392" s="123">
        <f>(T392/C392)^(1/17)-1</f>
        <v>-0.01824923814991697</v>
      </c>
      <c r="W392" s="128">
        <f>T392/S392-1</f>
        <v>0.018742098512136485</v>
      </c>
      <c r="X392" s="60"/>
      <c r="Y392" s="60"/>
      <c r="Z392" s="60"/>
      <c r="AA392" s="60"/>
      <c r="AB392" s="60"/>
    </row>
    <row r="393" spans="1:28" ht="12.75">
      <c r="A393" s="46" t="s">
        <v>27</v>
      </c>
      <c r="B393" s="45"/>
      <c r="C393" s="47">
        <f aca="true" t="shared" si="27" ref="C393:T393">C130/1000</f>
        <v>632.897</v>
      </c>
      <c r="D393" s="47">
        <f t="shared" si="27"/>
        <v>642.454</v>
      </c>
      <c r="E393" s="47">
        <f t="shared" si="27"/>
        <v>639.047</v>
      </c>
      <c r="F393" s="47">
        <f t="shared" si="27"/>
        <v>635.404</v>
      </c>
      <c r="G393" s="47">
        <f t="shared" si="27"/>
        <v>641.515</v>
      </c>
      <c r="H393" s="47">
        <f t="shared" si="27"/>
        <v>651.59</v>
      </c>
      <c r="I393" s="47">
        <f t="shared" si="27"/>
        <v>664.131</v>
      </c>
      <c r="J393" s="47">
        <f t="shared" si="27"/>
        <v>663.192</v>
      </c>
      <c r="K393" s="47">
        <f t="shared" si="27"/>
        <v>677.74</v>
      </c>
      <c r="L393" s="47">
        <f t="shared" si="27"/>
        <v>671.147</v>
      </c>
      <c r="M393" s="47">
        <f t="shared" si="27"/>
        <v>659.916</v>
      </c>
      <c r="N393" s="47">
        <f t="shared" si="27"/>
        <v>674.96</v>
      </c>
      <c r="O393" s="47">
        <f t="shared" si="27"/>
        <v>667.896</v>
      </c>
      <c r="P393" s="47">
        <f t="shared" si="27"/>
        <v>673.989</v>
      </c>
      <c r="Q393" s="47">
        <f t="shared" si="27"/>
        <v>676.409</v>
      </c>
      <c r="R393" s="47">
        <f t="shared" si="27"/>
        <v>676.493</v>
      </c>
      <c r="S393" s="47">
        <f t="shared" si="27"/>
        <v>673.078</v>
      </c>
      <c r="T393" s="47">
        <f t="shared" si="27"/>
        <v>656.93</v>
      </c>
      <c r="U393" s="127">
        <f aca="true" t="shared" si="28" ref="U393:U398">T393/C393-1</f>
        <v>0.03797300350609967</v>
      </c>
      <c r="V393" s="123">
        <f aca="true" t="shared" si="29" ref="V393:V398">(T393/C393)^(1/17)-1</f>
        <v>0.0021947447118029206</v>
      </c>
      <c r="W393" s="128">
        <f aca="true" t="shared" si="30" ref="W393:W398">T393/S393-1</f>
        <v>-0.02399127589967287</v>
      </c>
      <c r="X393" s="60"/>
      <c r="Y393" s="60"/>
      <c r="Z393" s="60"/>
      <c r="AA393" s="60"/>
      <c r="AB393" s="60"/>
    </row>
    <row r="394" spans="1:28" ht="12.75">
      <c r="A394" s="46" t="s">
        <v>28</v>
      </c>
      <c r="B394" s="45"/>
      <c r="C394" s="47">
        <f aca="true" t="shared" si="31" ref="C394:T394">C174/1000</f>
        <v>294.905</v>
      </c>
      <c r="D394" s="47">
        <f t="shared" si="31"/>
        <v>304.8</v>
      </c>
      <c r="E394" s="47">
        <f t="shared" si="31"/>
        <v>295.975</v>
      </c>
      <c r="F394" s="47">
        <f t="shared" si="31"/>
        <v>307.281</v>
      </c>
      <c r="G394" s="47">
        <f t="shared" si="31"/>
        <v>307.198</v>
      </c>
      <c r="H394" s="47">
        <f t="shared" si="31"/>
        <v>333.268</v>
      </c>
      <c r="I394" s="47">
        <f t="shared" si="31"/>
        <v>366.723</v>
      </c>
      <c r="J394" s="47">
        <f t="shared" si="31"/>
        <v>359.221</v>
      </c>
      <c r="K394" s="47">
        <f t="shared" si="31"/>
        <v>370.603</v>
      </c>
      <c r="L394" s="47">
        <f t="shared" si="31"/>
        <v>382.587</v>
      </c>
      <c r="M394" s="47">
        <f t="shared" si="31"/>
        <v>393.417</v>
      </c>
      <c r="N394" s="47">
        <f t="shared" si="31"/>
        <v>404.085</v>
      </c>
      <c r="O394" s="47">
        <f t="shared" si="31"/>
        <v>405.955</v>
      </c>
      <c r="P394" s="47">
        <f t="shared" si="31"/>
        <v>425.914</v>
      </c>
      <c r="Q394" s="47">
        <f t="shared" si="31"/>
        <v>435.723</v>
      </c>
      <c r="R394" s="47">
        <f t="shared" si="31"/>
        <v>445.999</v>
      </c>
      <c r="S394" s="47">
        <f t="shared" si="31"/>
        <v>437.979</v>
      </c>
      <c r="T394" s="47">
        <f t="shared" si="31"/>
        <v>432.413</v>
      </c>
      <c r="U394" s="127">
        <f t="shared" si="28"/>
        <v>0.46627897119411355</v>
      </c>
      <c r="V394" s="123">
        <f t="shared" si="29"/>
        <v>0.022768743956104176</v>
      </c>
      <c r="W394" s="128">
        <f t="shared" si="30"/>
        <v>-0.012708371862577783</v>
      </c>
      <c r="X394" s="60"/>
      <c r="Y394" s="60"/>
      <c r="Z394" s="60"/>
      <c r="AA394" s="60"/>
      <c r="AB394" s="60"/>
    </row>
    <row r="395" spans="1:28" ht="12.75">
      <c r="A395" s="46" t="s">
        <v>29</v>
      </c>
      <c r="B395" s="45"/>
      <c r="C395" s="47">
        <f aca="true" t="shared" si="32" ref="C395:T395">C216/1000</f>
        <v>202.589</v>
      </c>
      <c r="D395" s="47">
        <f t="shared" si="32"/>
        <v>208.257</v>
      </c>
      <c r="E395" s="47">
        <f t="shared" si="32"/>
        <v>209.231</v>
      </c>
      <c r="F395" s="47">
        <f t="shared" si="32"/>
        <v>218.631</v>
      </c>
      <c r="G395" s="47">
        <f t="shared" si="32"/>
        <v>217.526</v>
      </c>
      <c r="H395" s="47">
        <f t="shared" si="32"/>
        <v>223.028</v>
      </c>
      <c r="I395" s="47">
        <f t="shared" si="32"/>
        <v>233.191</v>
      </c>
      <c r="J395" s="47">
        <f t="shared" si="32"/>
        <v>235.859</v>
      </c>
      <c r="K395" s="47">
        <f t="shared" si="32"/>
        <v>236.76</v>
      </c>
      <c r="L395" s="47">
        <f t="shared" si="32"/>
        <v>243.348</v>
      </c>
      <c r="M395" s="47">
        <f t="shared" si="32"/>
        <v>243.761</v>
      </c>
      <c r="N395" s="47">
        <f t="shared" si="32"/>
        <v>252.535</v>
      </c>
      <c r="O395" s="47">
        <f t="shared" si="32"/>
        <v>255.425</v>
      </c>
      <c r="P395" s="47">
        <f t="shared" si="32"/>
        <v>256.887</v>
      </c>
      <c r="Q395" s="47">
        <f t="shared" si="32"/>
        <v>260.13</v>
      </c>
      <c r="R395" s="47">
        <f t="shared" si="32"/>
        <v>257.362</v>
      </c>
      <c r="S395" s="47">
        <f t="shared" si="32"/>
        <v>255.343</v>
      </c>
      <c r="T395" s="47">
        <f t="shared" si="32"/>
        <v>241.256</v>
      </c>
      <c r="U395" s="127">
        <f t="shared" si="28"/>
        <v>0.19086426212676888</v>
      </c>
      <c r="V395" s="123">
        <f t="shared" si="29"/>
        <v>0.010328225474307562</v>
      </c>
      <c r="W395" s="128">
        <f t="shared" si="30"/>
        <v>-0.055168929635823094</v>
      </c>
      <c r="X395" s="60"/>
      <c r="Y395" s="60"/>
      <c r="Z395" s="60"/>
      <c r="AA395" s="60"/>
      <c r="AB395" s="60"/>
    </row>
    <row r="396" spans="1:28" ht="12.75">
      <c r="A396" s="46" t="s">
        <v>30</v>
      </c>
      <c r="B396" s="45"/>
      <c r="C396" s="47">
        <f aca="true" t="shared" si="33" ref="C396:T396">C346/1000</f>
        <v>73.073</v>
      </c>
      <c r="D396" s="47">
        <f t="shared" si="33"/>
        <v>75.578</v>
      </c>
      <c r="E396" s="47">
        <f t="shared" si="33"/>
        <v>78.028</v>
      </c>
      <c r="F396" s="47">
        <f t="shared" si="33"/>
        <v>82.256</v>
      </c>
      <c r="G396" s="47">
        <f t="shared" si="33"/>
        <v>83.117</v>
      </c>
      <c r="H396" s="47">
        <f t="shared" si="33"/>
        <v>85.483</v>
      </c>
      <c r="I396" s="47">
        <f t="shared" si="33"/>
        <v>88.657</v>
      </c>
      <c r="J396" s="47">
        <f t="shared" si="33"/>
        <v>92.605</v>
      </c>
      <c r="K396" s="47">
        <f t="shared" si="33"/>
        <v>95.567</v>
      </c>
      <c r="L396" s="47">
        <f t="shared" si="33"/>
        <v>96.176</v>
      </c>
      <c r="M396" s="47">
        <f t="shared" si="33"/>
        <v>99.593</v>
      </c>
      <c r="N396" s="47">
        <f t="shared" si="33"/>
        <v>102.355</v>
      </c>
      <c r="O396" s="47">
        <f t="shared" si="33"/>
        <v>100.872</v>
      </c>
      <c r="P396" s="47">
        <f t="shared" si="33"/>
        <v>108.998</v>
      </c>
      <c r="Q396" s="47">
        <f t="shared" si="33"/>
        <v>117.376</v>
      </c>
      <c r="R396" s="47">
        <f t="shared" si="33"/>
        <v>121.635</v>
      </c>
      <c r="S396" s="47">
        <f t="shared" si="33"/>
        <v>129.926</v>
      </c>
      <c r="T396" s="47">
        <f t="shared" si="33"/>
        <v>141.034</v>
      </c>
      <c r="U396" s="127">
        <f t="shared" si="28"/>
        <v>0.9300425601795466</v>
      </c>
      <c r="V396" s="123">
        <f t="shared" si="29"/>
        <v>0.03943671308254504</v>
      </c>
      <c r="W396" s="128">
        <f t="shared" si="30"/>
        <v>0.08549482012838072</v>
      </c>
      <c r="X396" s="60"/>
      <c r="Y396" s="60"/>
      <c r="Z396" s="60"/>
      <c r="AA396" s="60"/>
      <c r="AB396" s="60"/>
    </row>
    <row r="397" spans="1:28" ht="12.75">
      <c r="A397" s="46" t="s">
        <v>31</v>
      </c>
      <c r="B397" s="45"/>
      <c r="C397" s="47">
        <f aca="true" t="shared" si="34" ref="C397:T397">C387/1000+C258/1000+C301/1000</f>
        <v>5.595</v>
      </c>
      <c r="D397" s="47">
        <f t="shared" si="34"/>
        <v>3.525</v>
      </c>
      <c r="E397" s="47">
        <f t="shared" si="34"/>
        <v>4.103</v>
      </c>
      <c r="F397" s="47">
        <f t="shared" si="34"/>
        <v>4.147</v>
      </c>
      <c r="G397" s="47">
        <f t="shared" si="34"/>
        <v>4.853</v>
      </c>
      <c r="H397" s="47">
        <f t="shared" si="34"/>
        <v>5.645</v>
      </c>
      <c r="I397" s="47">
        <f t="shared" si="34"/>
        <v>3.706</v>
      </c>
      <c r="J397" s="47">
        <f t="shared" si="34"/>
        <v>4.687</v>
      </c>
      <c r="K397" s="47">
        <f t="shared" si="34"/>
        <v>4.64</v>
      </c>
      <c r="L397" s="47">
        <f t="shared" si="34"/>
        <v>5.448999999999999</v>
      </c>
      <c r="M397" s="47">
        <f t="shared" si="34"/>
        <v>6.6</v>
      </c>
      <c r="N397" s="47">
        <f t="shared" si="34"/>
        <v>7.034</v>
      </c>
      <c r="O397" s="47">
        <f t="shared" si="34"/>
        <v>6.744</v>
      </c>
      <c r="P397" s="47">
        <f t="shared" si="34"/>
        <v>5.345000000000001</v>
      </c>
      <c r="Q397" s="47">
        <f t="shared" si="34"/>
        <v>4.328</v>
      </c>
      <c r="R397" s="47">
        <f t="shared" si="34"/>
        <v>4.633</v>
      </c>
      <c r="S397" s="47">
        <f t="shared" si="34"/>
        <v>4.103000000000001</v>
      </c>
      <c r="T397" s="47">
        <f t="shared" si="34"/>
        <v>3.5109999999999997</v>
      </c>
      <c r="U397" s="127">
        <f t="shared" si="28"/>
        <v>-0.37247542448614834</v>
      </c>
      <c r="V397" s="123">
        <f t="shared" si="29"/>
        <v>-0.02703789469553397</v>
      </c>
      <c r="W397" s="128">
        <f t="shared" si="30"/>
        <v>-0.1442846697538389</v>
      </c>
      <c r="X397" s="60"/>
      <c r="Y397" s="60"/>
      <c r="Z397" s="60"/>
      <c r="AA397" s="60"/>
      <c r="AB397" s="60"/>
    </row>
    <row r="398" spans="1:28" ht="12.75">
      <c r="A398" s="46" t="s">
        <v>32</v>
      </c>
      <c r="B398" s="45"/>
      <c r="C398" s="47">
        <f aca="true" t="shared" si="35" ref="C398:T398">C44/1000</f>
        <v>1662.023</v>
      </c>
      <c r="D398" s="47">
        <f t="shared" si="35"/>
        <v>1665.127</v>
      </c>
      <c r="E398" s="47">
        <f t="shared" si="35"/>
        <v>1630.048</v>
      </c>
      <c r="F398" s="47">
        <f t="shared" si="35"/>
        <v>1628.203</v>
      </c>
      <c r="G398" s="47">
        <f t="shared" si="35"/>
        <v>1622.67</v>
      </c>
      <c r="H398" s="47">
        <f t="shared" si="35"/>
        <v>1663.152</v>
      </c>
      <c r="I398" s="47">
        <f t="shared" si="35"/>
        <v>1719.708</v>
      </c>
      <c r="J398" s="47">
        <f t="shared" si="35"/>
        <v>1704.473</v>
      </c>
      <c r="K398" s="47">
        <f t="shared" si="35"/>
        <v>1722.649</v>
      </c>
      <c r="L398" s="47">
        <f t="shared" si="35"/>
        <v>1711.221</v>
      </c>
      <c r="M398" s="47">
        <f t="shared" si="35"/>
        <v>1724.341</v>
      </c>
      <c r="N398" s="47">
        <f t="shared" si="35"/>
        <v>1762.887</v>
      </c>
      <c r="O398" s="47">
        <f t="shared" si="35"/>
        <v>1757.803</v>
      </c>
      <c r="P398" s="47">
        <f t="shared" si="35"/>
        <v>1803.035</v>
      </c>
      <c r="Q398" s="47">
        <f t="shared" si="35"/>
        <v>1823.917</v>
      </c>
      <c r="R398" s="47">
        <f t="shared" si="35"/>
        <v>1825.631</v>
      </c>
      <c r="S398" s="47">
        <f t="shared" si="35"/>
        <v>1825.524</v>
      </c>
      <c r="T398" s="47">
        <f t="shared" si="35"/>
        <v>1806.338</v>
      </c>
      <c r="U398" s="129">
        <f t="shared" si="28"/>
        <v>0.08683092833252015</v>
      </c>
      <c r="V398" s="130">
        <f t="shared" si="29"/>
        <v>0.004910018139911987</v>
      </c>
      <c r="W398" s="131">
        <f t="shared" si="30"/>
        <v>-0.010509859087034723</v>
      </c>
      <c r="X398" s="60"/>
      <c r="Y398" s="60"/>
      <c r="Z398" s="60"/>
      <c r="AA398" s="60"/>
      <c r="AB398" s="60"/>
    </row>
    <row r="399" spans="1:28" ht="12.75">
      <c r="A399" s="46" t="s">
        <v>33</v>
      </c>
      <c r="B399" s="45"/>
      <c r="C399" s="26">
        <f aca="true" t="shared" si="36" ref="C399:T399">SUM(C392:C397)</f>
        <v>1662.015</v>
      </c>
      <c r="D399" s="26">
        <f t="shared" si="36"/>
        <v>1665.1290000000001</v>
      </c>
      <c r="E399" s="26">
        <f t="shared" si="36"/>
        <v>1630.051</v>
      </c>
      <c r="F399" s="26">
        <f t="shared" si="36"/>
        <v>1628.2050000000002</v>
      </c>
      <c r="G399" s="26">
        <f t="shared" si="36"/>
        <v>1622.6750000000002</v>
      </c>
      <c r="H399" s="26">
        <f t="shared" si="36"/>
        <v>1663.155</v>
      </c>
      <c r="I399" s="26">
        <f t="shared" si="36"/>
        <v>1719.7049999999997</v>
      </c>
      <c r="J399" s="26">
        <f t="shared" si="36"/>
        <v>1704.474</v>
      </c>
      <c r="K399" s="26">
        <f t="shared" si="36"/>
        <v>1722.6490000000001</v>
      </c>
      <c r="L399" s="26">
        <f t="shared" si="36"/>
        <v>1711.216</v>
      </c>
      <c r="M399" s="26">
        <f t="shared" si="36"/>
        <v>1724.3419999999999</v>
      </c>
      <c r="N399" s="26">
        <f t="shared" si="36"/>
        <v>1762.8950000000002</v>
      </c>
      <c r="O399" s="26">
        <f t="shared" si="36"/>
        <v>1757.8059999999998</v>
      </c>
      <c r="P399" s="26">
        <f t="shared" si="36"/>
        <v>1803.0320000000002</v>
      </c>
      <c r="Q399" s="26">
        <f t="shared" si="36"/>
        <v>1823.918</v>
      </c>
      <c r="R399" s="26">
        <f t="shared" si="36"/>
        <v>1825.6390000000001</v>
      </c>
      <c r="S399" s="26">
        <f t="shared" si="36"/>
        <v>1825.526</v>
      </c>
      <c r="T399" s="26">
        <f t="shared" si="36"/>
        <v>1806.3339999999998</v>
      </c>
      <c r="U399" s="60"/>
      <c r="V399" s="122"/>
      <c r="X399" s="60"/>
      <c r="Y399" s="60"/>
      <c r="Z399" s="60"/>
      <c r="AA399" s="60"/>
      <c r="AB399" s="60"/>
    </row>
    <row r="400" spans="1:22" ht="12.75">
      <c r="A400" s="46" t="s">
        <v>34</v>
      </c>
      <c r="B400" s="45"/>
      <c r="C400" s="26">
        <f aca="true" t="shared" si="37" ref="C400:T400">C398-C399</f>
        <v>0.007999999999810825</v>
      </c>
      <c r="D400" s="26">
        <f t="shared" si="37"/>
        <v>-0.00200000000018008</v>
      </c>
      <c r="E400" s="26">
        <f t="shared" si="37"/>
        <v>-0.0029999999999290594</v>
      </c>
      <c r="F400" s="26">
        <f t="shared" si="37"/>
        <v>-0.00200000000018008</v>
      </c>
      <c r="G400" s="26">
        <f t="shared" si="37"/>
        <v>-0.005000000000109139</v>
      </c>
      <c r="H400" s="26">
        <f t="shared" si="37"/>
        <v>-0.0029999999999290594</v>
      </c>
      <c r="I400" s="26">
        <f t="shared" si="37"/>
        <v>0.0030000000003838068</v>
      </c>
      <c r="J400" s="26">
        <f t="shared" si="37"/>
        <v>-0.0009999999999763531</v>
      </c>
      <c r="K400" s="26">
        <f t="shared" si="37"/>
        <v>0</v>
      </c>
      <c r="L400" s="26">
        <f t="shared" si="37"/>
        <v>0.005000000000109139</v>
      </c>
      <c r="M400" s="26">
        <f t="shared" si="37"/>
        <v>-0.0009999999999763531</v>
      </c>
      <c r="N400" s="26">
        <f t="shared" si="37"/>
        <v>-0.008000000000265572</v>
      </c>
      <c r="O400" s="26">
        <f t="shared" si="37"/>
        <v>-0.0029999999997016857</v>
      </c>
      <c r="P400" s="26">
        <f t="shared" si="37"/>
        <v>0.0029999999999290594</v>
      </c>
      <c r="Q400" s="26">
        <f t="shared" si="37"/>
        <v>-0.0009999999999763531</v>
      </c>
      <c r="R400" s="26">
        <f t="shared" si="37"/>
        <v>-0.008000000000038199</v>
      </c>
      <c r="S400" s="26">
        <f t="shared" si="37"/>
        <v>-0.00200000000018008</v>
      </c>
      <c r="T400" s="26">
        <f t="shared" si="37"/>
        <v>0.004000000000132786</v>
      </c>
      <c r="U400" s="60"/>
      <c r="V400" s="122"/>
    </row>
    <row r="401" spans="1:22" ht="12.75">
      <c r="A401" s="46"/>
      <c r="B401" s="45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60"/>
      <c r="V401" s="60"/>
    </row>
    <row r="402" spans="1:22" ht="12.75">
      <c r="A402" s="46"/>
      <c r="B402" s="45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60"/>
      <c r="V402" s="60"/>
    </row>
    <row r="403" spans="1:22" ht="12.75">
      <c r="A403" s="44" t="s">
        <v>35</v>
      </c>
      <c r="B403" s="45"/>
      <c r="C403" s="46">
        <v>1990</v>
      </c>
      <c r="D403" s="46">
        <v>1991</v>
      </c>
      <c r="E403" s="46">
        <v>1992</v>
      </c>
      <c r="F403" s="46">
        <v>1993</v>
      </c>
      <c r="G403" s="46">
        <v>1994</v>
      </c>
      <c r="H403" s="46">
        <v>1995</v>
      </c>
      <c r="I403" s="46">
        <v>1996</v>
      </c>
      <c r="J403" s="46">
        <v>1997</v>
      </c>
      <c r="K403" s="46">
        <v>1998</v>
      </c>
      <c r="L403" s="46">
        <v>1999</v>
      </c>
      <c r="M403" s="46">
        <v>2000</v>
      </c>
      <c r="N403" s="46">
        <v>2001</v>
      </c>
      <c r="O403" s="46">
        <v>2002</v>
      </c>
      <c r="P403" s="46">
        <v>2003</v>
      </c>
      <c r="Q403" s="46">
        <v>2004</v>
      </c>
      <c r="R403" s="46">
        <v>2005</v>
      </c>
      <c r="S403" s="46">
        <v>2006</v>
      </c>
      <c r="T403" s="46">
        <v>2007</v>
      </c>
      <c r="U403" s="60"/>
      <c r="V403" s="60"/>
    </row>
    <row r="404" spans="1:22" ht="12.75">
      <c r="A404" s="46" t="s">
        <v>26</v>
      </c>
      <c r="B404" s="45"/>
      <c r="C404" s="48">
        <f aca="true" t="shared" si="38" ref="C404:T404">C392/C$399</f>
        <v>0.2725342430724151</v>
      </c>
      <c r="D404" s="48">
        <f t="shared" si="38"/>
        <v>0.2585475359566736</v>
      </c>
      <c r="E404" s="48">
        <f t="shared" si="38"/>
        <v>0.24764071798980522</v>
      </c>
      <c r="F404" s="48">
        <f t="shared" si="38"/>
        <v>0.2336843333609711</v>
      </c>
      <c r="G404" s="48">
        <f t="shared" si="38"/>
        <v>0.22707319703575884</v>
      </c>
      <c r="H404" s="48">
        <f t="shared" si="38"/>
        <v>0.2189459190514414</v>
      </c>
      <c r="I404" s="48">
        <f t="shared" si="38"/>
        <v>0.21125541880729548</v>
      </c>
      <c r="J404" s="48">
        <f t="shared" si="38"/>
        <v>0.20470244779327817</v>
      </c>
      <c r="K404" s="48">
        <f t="shared" si="38"/>
        <v>0.19582573118493668</v>
      </c>
      <c r="L404" s="48">
        <f t="shared" si="38"/>
        <v>0.1826239352600724</v>
      </c>
      <c r="M404" s="48">
        <f t="shared" si="38"/>
        <v>0.1861898625678665</v>
      </c>
      <c r="N404" s="48">
        <f t="shared" si="38"/>
        <v>0.182612123807714</v>
      </c>
      <c r="O404" s="48">
        <f t="shared" si="38"/>
        <v>0.18256508397399943</v>
      </c>
      <c r="P404" s="48">
        <f t="shared" si="38"/>
        <v>0.18407826372465932</v>
      </c>
      <c r="Q404" s="48">
        <f t="shared" si="38"/>
        <v>0.18090286953689805</v>
      </c>
      <c r="R404" s="48">
        <f t="shared" si="38"/>
        <v>0.1750165284593504</v>
      </c>
      <c r="S404" s="48">
        <f t="shared" si="38"/>
        <v>0.17808401523725215</v>
      </c>
      <c r="T404" s="48">
        <f t="shared" si="38"/>
        <v>0.18334925877495525</v>
      </c>
      <c r="U404" s="60"/>
      <c r="V404" s="60"/>
    </row>
    <row r="405" spans="1:20" ht="12.75">
      <c r="A405" s="46" t="s">
        <v>27</v>
      </c>
      <c r="B405" s="45"/>
      <c r="C405" s="48">
        <f aca="true" t="shared" si="39" ref="C405:T405">C393/C$399</f>
        <v>0.38080101563463625</v>
      </c>
      <c r="D405" s="48">
        <f t="shared" si="39"/>
        <v>0.38582836524977937</v>
      </c>
      <c r="E405" s="48">
        <f t="shared" si="39"/>
        <v>0.3920411079162554</v>
      </c>
      <c r="F405" s="48">
        <f t="shared" si="39"/>
        <v>0.3902481567124532</v>
      </c>
      <c r="G405" s="48">
        <f t="shared" si="39"/>
        <v>0.395344107723358</v>
      </c>
      <c r="H405" s="48">
        <f t="shared" si="39"/>
        <v>0.3917794793630179</v>
      </c>
      <c r="I405" s="48">
        <f t="shared" si="39"/>
        <v>0.38618891030729113</v>
      </c>
      <c r="J405" s="48">
        <f t="shared" si="39"/>
        <v>0.38908895060880955</v>
      </c>
      <c r="K405" s="48">
        <f t="shared" si="39"/>
        <v>0.39342895737901334</v>
      </c>
      <c r="L405" s="48">
        <f t="shared" si="39"/>
        <v>0.39220472459350547</v>
      </c>
      <c r="M405" s="48">
        <f t="shared" si="39"/>
        <v>0.3827059829198617</v>
      </c>
      <c r="N405" s="48">
        <f t="shared" si="39"/>
        <v>0.3828702219928016</v>
      </c>
      <c r="O405" s="48">
        <f t="shared" si="39"/>
        <v>0.3799600183410456</v>
      </c>
      <c r="P405" s="48">
        <f t="shared" si="39"/>
        <v>0.3738086733901561</v>
      </c>
      <c r="Q405" s="48">
        <f t="shared" si="39"/>
        <v>0.3708549397505809</v>
      </c>
      <c r="R405" s="48">
        <f t="shared" si="39"/>
        <v>0.37055135215669693</v>
      </c>
      <c r="S405" s="48">
        <f t="shared" si="39"/>
        <v>0.3687035955664285</v>
      </c>
      <c r="T405" s="48">
        <f t="shared" si="39"/>
        <v>0.3636813568254819</v>
      </c>
    </row>
    <row r="406" spans="1:20" ht="12.75">
      <c r="A406" s="46" t="s">
        <v>28</v>
      </c>
      <c r="B406" s="45"/>
      <c r="C406" s="48">
        <f aca="true" t="shared" si="40" ref="C406:T406">C394/C$399</f>
        <v>0.17743823010020965</v>
      </c>
      <c r="D406" s="48">
        <f t="shared" si="40"/>
        <v>0.18304888089751603</v>
      </c>
      <c r="E406" s="48">
        <f t="shared" si="40"/>
        <v>0.18157407344923565</v>
      </c>
      <c r="F406" s="48">
        <f t="shared" si="40"/>
        <v>0.1887237786396676</v>
      </c>
      <c r="G406" s="48">
        <f t="shared" si="40"/>
        <v>0.18931579028456094</v>
      </c>
      <c r="H406" s="48">
        <f t="shared" si="40"/>
        <v>0.20038300699574002</v>
      </c>
      <c r="I406" s="48">
        <f t="shared" si="40"/>
        <v>0.2132476209582458</v>
      </c>
      <c r="J406" s="48">
        <f t="shared" si="40"/>
        <v>0.21075182138301907</v>
      </c>
      <c r="K406" s="48">
        <f t="shared" si="40"/>
        <v>0.21513552673818054</v>
      </c>
      <c r="L406" s="48">
        <f t="shared" si="40"/>
        <v>0.2235761002702172</v>
      </c>
      <c r="M406" s="48">
        <f t="shared" si="40"/>
        <v>0.22815485559129223</v>
      </c>
      <c r="N406" s="48">
        <f t="shared" si="40"/>
        <v>0.22921671455191597</v>
      </c>
      <c r="O406" s="48">
        <f t="shared" si="40"/>
        <v>0.2309441428690083</v>
      </c>
      <c r="P406" s="48">
        <f t="shared" si="40"/>
        <v>0.23622098775839806</v>
      </c>
      <c r="Q406" s="48">
        <f t="shared" si="40"/>
        <v>0.2388939634347597</v>
      </c>
      <c r="R406" s="48">
        <f t="shared" si="40"/>
        <v>0.24429747611658165</v>
      </c>
      <c r="S406" s="48">
        <f t="shared" si="40"/>
        <v>0.2399193437946104</v>
      </c>
      <c r="T406" s="48">
        <f t="shared" si="40"/>
        <v>0.2393870679508884</v>
      </c>
    </row>
    <row r="407" spans="1:20" ht="12.75">
      <c r="A407" s="46" t="s">
        <v>29</v>
      </c>
      <c r="B407" s="45"/>
      <c r="C407" s="48">
        <f aca="true" t="shared" si="41" ref="C407:T407">C395/C$399</f>
        <v>0.12189360505169929</v>
      </c>
      <c r="D407" s="48">
        <f t="shared" si="41"/>
        <v>0.12506958920299868</v>
      </c>
      <c r="E407" s="48">
        <f t="shared" si="41"/>
        <v>0.12835856056037512</v>
      </c>
      <c r="F407" s="48">
        <f t="shared" si="41"/>
        <v>0.1342773176596313</v>
      </c>
      <c r="G407" s="48">
        <f t="shared" si="41"/>
        <v>0.1340539541189702</v>
      </c>
      <c r="H407" s="48">
        <f t="shared" si="41"/>
        <v>0.13409934732481338</v>
      </c>
      <c r="I407" s="48">
        <f t="shared" si="41"/>
        <v>0.13559941966790817</v>
      </c>
      <c r="J407" s="48">
        <f t="shared" si="41"/>
        <v>0.13837641407261128</v>
      </c>
      <c r="K407" s="48">
        <f t="shared" si="41"/>
        <v>0.13743948999476968</v>
      </c>
      <c r="L407" s="48">
        <f t="shared" si="41"/>
        <v>0.14220764649231893</v>
      </c>
      <c r="M407" s="48">
        <f t="shared" si="41"/>
        <v>0.14136464808025323</v>
      </c>
      <c r="N407" s="48">
        <f t="shared" si="41"/>
        <v>0.14325016521120087</v>
      </c>
      <c r="O407" s="48">
        <f t="shared" si="41"/>
        <v>0.14530898176476814</v>
      </c>
      <c r="P407" s="48">
        <f t="shared" si="41"/>
        <v>0.14247500876301694</v>
      </c>
      <c r="Q407" s="48">
        <f t="shared" si="41"/>
        <v>0.14262154329306473</v>
      </c>
      <c r="R407" s="48">
        <f t="shared" si="41"/>
        <v>0.14097091484132404</v>
      </c>
      <c r="S407" s="48">
        <f t="shared" si="41"/>
        <v>0.13987365833189994</v>
      </c>
      <c r="T407" s="48">
        <f t="shared" si="41"/>
        <v>0.1335611243546321</v>
      </c>
    </row>
    <row r="408" spans="1:20" ht="12.75">
      <c r="A408" s="46" t="s">
        <v>30</v>
      </c>
      <c r="B408" s="45"/>
      <c r="C408" s="48">
        <f aca="true" t="shared" si="42" ref="C408:T408">C396/C$399</f>
        <v>0.04396651053089171</v>
      </c>
      <c r="D408" s="48">
        <f t="shared" si="42"/>
        <v>0.045388675592101274</v>
      </c>
      <c r="E408" s="48">
        <f t="shared" si="42"/>
        <v>0.04786844092608146</v>
      </c>
      <c r="F408" s="48">
        <f t="shared" si="42"/>
        <v>0.05051943704877457</v>
      </c>
      <c r="G408" s="48">
        <f t="shared" si="42"/>
        <v>0.05122221023926541</v>
      </c>
      <c r="H408" s="48">
        <f t="shared" si="42"/>
        <v>0.05139809578782495</v>
      </c>
      <c r="I408" s="48">
        <f t="shared" si="42"/>
        <v>0.05155360948534778</v>
      </c>
      <c r="J408" s="48">
        <f t="shared" si="42"/>
        <v>0.054330544203079666</v>
      </c>
      <c r="K408" s="48">
        <f t="shared" si="42"/>
        <v>0.055476768627851634</v>
      </c>
      <c r="L408" s="48">
        <f t="shared" si="42"/>
        <v>0.056203308056960666</v>
      </c>
      <c r="M408" s="48">
        <f t="shared" si="42"/>
        <v>0.05775710386918605</v>
      </c>
      <c r="N408" s="48">
        <f t="shared" si="42"/>
        <v>0.058060746669540725</v>
      </c>
      <c r="O408" s="48">
        <f t="shared" si="42"/>
        <v>0.057385172197614534</v>
      </c>
      <c r="P408" s="48">
        <f t="shared" si="42"/>
        <v>0.060452615372328385</v>
      </c>
      <c r="Q408" s="48">
        <f t="shared" si="42"/>
        <v>0.06435377029011173</v>
      </c>
      <c r="R408" s="48">
        <f t="shared" si="42"/>
        <v>0.06662598684624944</v>
      </c>
      <c r="S408" s="48">
        <f t="shared" si="42"/>
        <v>0.07117181568490395</v>
      </c>
      <c r="T408" s="48">
        <f t="shared" si="42"/>
        <v>0.07807747625854355</v>
      </c>
    </row>
    <row r="409" spans="1:20" ht="12.75">
      <c r="A409" s="46" t="s">
        <v>31</v>
      </c>
      <c r="B409" s="45"/>
      <c r="C409" s="48">
        <f aca="true" t="shared" si="43" ref="C409:T409">C397/C$399</f>
        <v>0.0033663956101479225</v>
      </c>
      <c r="D409" s="48">
        <f t="shared" si="43"/>
        <v>0.0021169531009309185</v>
      </c>
      <c r="E409" s="48">
        <f t="shared" si="43"/>
        <v>0.002517099158247196</v>
      </c>
      <c r="F409" s="48">
        <f t="shared" si="43"/>
        <v>0.002546976578502093</v>
      </c>
      <c r="G409" s="48">
        <f t="shared" si="43"/>
        <v>0.0029907405980864926</v>
      </c>
      <c r="H409" s="48">
        <f t="shared" si="43"/>
        <v>0.003394151477162381</v>
      </c>
      <c r="I409" s="48">
        <f t="shared" si="43"/>
        <v>0.002155020773911805</v>
      </c>
      <c r="J409" s="48">
        <f t="shared" si="43"/>
        <v>0.002749821939202358</v>
      </c>
      <c r="K409" s="48">
        <f t="shared" si="43"/>
        <v>0.0026935260752480625</v>
      </c>
      <c r="L409" s="48">
        <f t="shared" si="43"/>
        <v>0.003184285326925414</v>
      </c>
      <c r="M409" s="48">
        <f t="shared" si="43"/>
        <v>0.0038275469715404486</v>
      </c>
      <c r="N409" s="48">
        <f t="shared" si="43"/>
        <v>0.003990027766826725</v>
      </c>
      <c r="O409" s="48">
        <f t="shared" si="43"/>
        <v>0.0038366008535640453</v>
      </c>
      <c r="P409" s="48">
        <f t="shared" si="43"/>
        <v>0.0029644509914410837</v>
      </c>
      <c r="Q409" s="48">
        <f t="shared" si="43"/>
        <v>0.002372913694584954</v>
      </c>
      <c r="R409" s="48">
        <f t="shared" si="43"/>
        <v>0.002537741579797539</v>
      </c>
      <c r="S409" s="48">
        <f t="shared" si="43"/>
        <v>0.0022475713849049537</v>
      </c>
      <c r="T409" s="48">
        <f t="shared" si="43"/>
        <v>0.0019437158354988612</v>
      </c>
    </row>
    <row r="410" spans="1:20" ht="12.75">
      <c r="A410" s="46" t="s">
        <v>34</v>
      </c>
      <c r="B410" s="45"/>
      <c r="C410" s="49">
        <f aca="true" t="shared" si="44" ref="C410:T410">SUM(C404:C409)</f>
        <v>1</v>
      </c>
      <c r="D410" s="49">
        <f t="shared" si="44"/>
        <v>0.9999999999999999</v>
      </c>
      <c r="E410" s="49">
        <f t="shared" si="44"/>
        <v>1</v>
      </c>
      <c r="F410" s="49">
        <f t="shared" si="44"/>
        <v>1</v>
      </c>
      <c r="G410" s="49">
        <f t="shared" si="44"/>
        <v>0.9999999999999998</v>
      </c>
      <c r="H410" s="49">
        <f t="shared" si="44"/>
        <v>1</v>
      </c>
      <c r="I410" s="49">
        <f t="shared" si="44"/>
        <v>1</v>
      </c>
      <c r="J410" s="49">
        <f t="shared" si="44"/>
        <v>1</v>
      </c>
      <c r="K410" s="49">
        <f t="shared" si="44"/>
        <v>1</v>
      </c>
      <c r="L410" s="49">
        <f t="shared" si="44"/>
        <v>1.0000000000000002</v>
      </c>
      <c r="M410" s="49">
        <f t="shared" si="44"/>
        <v>1.0000000000000002</v>
      </c>
      <c r="N410" s="49">
        <f t="shared" si="44"/>
        <v>0.9999999999999999</v>
      </c>
      <c r="O410" s="49">
        <f t="shared" si="44"/>
        <v>1</v>
      </c>
      <c r="P410" s="49">
        <f t="shared" si="44"/>
        <v>0.9999999999999998</v>
      </c>
      <c r="Q410" s="49">
        <f t="shared" si="44"/>
        <v>1</v>
      </c>
      <c r="R410" s="49">
        <f t="shared" si="44"/>
        <v>1</v>
      </c>
      <c r="S410" s="49">
        <f t="shared" si="44"/>
        <v>0.9999999999999999</v>
      </c>
      <c r="T410" s="49">
        <f t="shared" si="44"/>
        <v>1</v>
      </c>
    </row>
    <row r="413" spans="1:20" ht="38.25">
      <c r="A413" s="27" t="s">
        <v>151</v>
      </c>
      <c r="B413" s="28" t="s">
        <v>26</v>
      </c>
      <c r="C413" s="28" t="s">
        <v>27</v>
      </c>
      <c r="D413" s="28" t="s">
        <v>28</v>
      </c>
      <c r="E413" s="28" t="s">
        <v>29</v>
      </c>
      <c r="F413" s="28" t="s">
        <v>30</v>
      </c>
      <c r="G413" s="28" t="s">
        <v>36</v>
      </c>
      <c r="H413" s="28" t="s">
        <v>37</v>
      </c>
      <c r="I413" s="28" t="s">
        <v>38</v>
      </c>
      <c r="J413" s="28" t="s">
        <v>39</v>
      </c>
      <c r="K413" s="28" t="s">
        <v>40</v>
      </c>
      <c r="L413" s="25"/>
      <c r="M413" s="29" t="s">
        <v>26</v>
      </c>
      <c r="N413" s="29" t="s">
        <v>27</v>
      </c>
      <c r="O413" s="29" t="s">
        <v>28</v>
      </c>
      <c r="P413" s="29" t="s">
        <v>29</v>
      </c>
      <c r="Q413" s="29" t="s">
        <v>30</v>
      </c>
      <c r="R413" s="29" t="s">
        <v>36</v>
      </c>
      <c r="S413" s="29" t="s">
        <v>37</v>
      </c>
      <c r="T413" s="30" t="s">
        <v>41</v>
      </c>
    </row>
    <row r="414" spans="1:20" ht="12.75">
      <c r="A414" s="25" t="s">
        <v>23</v>
      </c>
      <c r="B414" s="31">
        <f>T87/1000</f>
        <v>361.603</v>
      </c>
      <c r="C414" s="31">
        <f>T129/1000</f>
        <v>711.877</v>
      </c>
      <c r="D414" s="31">
        <f>T173/1000</f>
        <v>470.29</v>
      </c>
      <c r="E414" s="31">
        <f>T215/1000</f>
        <v>248.459</v>
      </c>
      <c r="F414" s="31">
        <f>T345/1000</f>
        <v>171.889</v>
      </c>
      <c r="G414" s="31">
        <f>T386/1000</f>
        <v>2.938</v>
      </c>
      <c r="H414" s="31">
        <f>T257/1000+T300/1000</f>
        <v>-0.272</v>
      </c>
      <c r="I414" s="31">
        <f>T43/1000</f>
        <v>1966.788</v>
      </c>
      <c r="J414" s="31">
        <f>SUM(B414:H414)</f>
        <v>1966.784</v>
      </c>
      <c r="K414" s="25">
        <f>I414-J414</f>
        <v>0.0039999999999054126</v>
      </c>
      <c r="L414" s="25" t="s">
        <v>23</v>
      </c>
      <c r="M414" s="32">
        <f aca="true" t="shared" si="45" ref="M414:S415">B414*100/$J414</f>
        <v>18.385496322931242</v>
      </c>
      <c r="N414" s="32">
        <f t="shared" si="45"/>
        <v>36.194976164133934</v>
      </c>
      <c r="O414" s="32">
        <f t="shared" si="45"/>
        <v>23.91162425563763</v>
      </c>
      <c r="P414" s="32">
        <f t="shared" si="45"/>
        <v>12.632754791578536</v>
      </c>
      <c r="Q414" s="32">
        <f t="shared" si="45"/>
        <v>8.73959723080928</v>
      </c>
      <c r="R414" s="32">
        <f t="shared" si="45"/>
        <v>0.14938091829097655</v>
      </c>
      <c r="S414" s="32">
        <f t="shared" si="45"/>
        <v>-0.013829683381601642</v>
      </c>
      <c r="T414" s="26">
        <f>SUM(M414:S414)</f>
        <v>100</v>
      </c>
    </row>
    <row r="415" spans="1:20" ht="12.75">
      <c r="A415" s="25" t="s">
        <v>24</v>
      </c>
      <c r="B415" s="31">
        <f>T88/1000</f>
        <v>331.19</v>
      </c>
      <c r="C415" s="31">
        <f>T130/1000</f>
        <v>656.93</v>
      </c>
      <c r="D415" s="31">
        <f>T174/1000</f>
        <v>432.413</v>
      </c>
      <c r="E415" s="31">
        <f>T216/1000</f>
        <v>241.256</v>
      </c>
      <c r="F415" s="31">
        <f>T346/1000</f>
        <v>141.034</v>
      </c>
      <c r="G415" s="31">
        <f>T387/1000</f>
        <v>2.609</v>
      </c>
      <c r="H415" s="31">
        <f>T258/1000+T301/1000</f>
        <v>0.902</v>
      </c>
      <c r="I415" s="31">
        <f>T44/1000</f>
        <v>1806.338</v>
      </c>
      <c r="J415" s="31">
        <f>SUM(B415:H415)</f>
        <v>1806.3339999999998</v>
      </c>
      <c r="K415" s="25">
        <f>I415-J415</f>
        <v>0.004000000000132786</v>
      </c>
      <c r="L415" s="25" t="s">
        <v>24</v>
      </c>
      <c r="M415" s="32">
        <f t="shared" si="45"/>
        <v>18.334925877495525</v>
      </c>
      <c r="N415" s="32">
        <f t="shared" si="45"/>
        <v>36.36813568254819</v>
      </c>
      <c r="O415" s="32">
        <f t="shared" si="45"/>
        <v>23.93870679508884</v>
      </c>
      <c r="P415" s="32">
        <f t="shared" si="45"/>
        <v>13.35611243546321</v>
      </c>
      <c r="Q415" s="32">
        <f t="shared" si="45"/>
        <v>7.807747625854355</v>
      </c>
      <c r="R415" s="32">
        <f t="shared" si="45"/>
        <v>0.14443618954191195</v>
      </c>
      <c r="S415" s="32">
        <f t="shared" si="45"/>
        <v>0.04993539400797417</v>
      </c>
      <c r="T415" s="26">
        <f>SUM(M415:S415)</f>
        <v>100.00000000000003</v>
      </c>
    </row>
    <row r="416" spans="1:20" ht="12.75">
      <c r="A416" s="25" t="s">
        <v>178</v>
      </c>
      <c r="B416" s="31">
        <f>T89/1000</f>
        <v>30.413</v>
      </c>
      <c r="C416" s="31">
        <f>T131/1000</f>
        <v>54.947</v>
      </c>
      <c r="D416" s="31">
        <f>T175/1000</f>
        <v>37.877</v>
      </c>
      <c r="E416" s="31">
        <f>T217/1000</f>
        <v>7.203</v>
      </c>
      <c r="F416" s="31">
        <f>T347/1000</f>
        <v>30.855</v>
      </c>
      <c r="G416" s="31">
        <f>T388/1000</f>
        <v>0.329</v>
      </c>
      <c r="H416" s="31">
        <f>T259/1000+T302/1000</f>
        <v>-1.174</v>
      </c>
      <c r="I416" s="31">
        <f>T45/1000</f>
        <v>160.45</v>
      </c>
      <c r="J416" s="31">
        <f>SUM(B416:H416)</f>
        <v>160.45</v>
      </c>
      <c r="K416" s="25"/>
      <c r="L416" s="25" t="s">
        <v>178</v>
      </c>
      <c r="M416" s="32">
        <f aca="true" t="shared" si="46" ref="M416:S416">B416*100/$J416</f>
        <v>18.95481458398255</v>
      </c>
      <c r="N416" s="32">
        <f t="shared" si="46"/>
        <v>34.24555936428795</v>
      </c>
      <c r="O416" s="32">
        <f t="shared" si="46"/>
        <v>23.60673106886881</v>
      </c>
      <c r="P416" s="32">
        <f t="shared" si="46"/>
        <v>4.4892489872234345</v>
      </c>
      <c r="Q416" s="32">
        <f t="shared" si="46"/>
        <v>19.23028980990963</v>
      </c>
      <c r="R416" s="32">
        <f t="shared" si="46"/>
        <v>0.20504830165160487</v>
      </c>
      <c r="S416" s="32">
        <f t="shared" si="46"/>
        <v>-0.7316921159239639</v>
      </c>
      <c r="T416" s="26">
        <f>SUM(M416:S416)</f>
        <v>100.00000000000001</v>
      </c>
    </row>
    <row r="417" spans="1:20" ht="12.75">
      <c r="A417" s="62" t="s">
        <v>120</v>
      </c>
      <c r="B417" s="34">
        <f aca="true" t="shared" si="47" ref="B417:B447">T56/1000</f>
        <v>3.853</v>
      </c>
      <c r="C417" s="34">
        <f aca="true" t="shared" si="48" ref="C417:C447">T98/1000</f>
        <v>13.893</v>
      </c>
      <c r="D417" s="34">
        <f aca="true" t="shared" si="49" ref="D417:D447">T142/1000</f>
        <v>6.979</v>
      </c>
      <c r="E417" s="34">
        <f aca="true" t="shared" si="50" ref="E417:E447">T184/1000</f>
        <v>0</v>
      </c>
      <c r="F417" s="34">
        <f aca="true" t="shared" si="51" ref="F417:F447">T314/1000</f>
        <v>8.038</v>
      </c>
      <c r="G417" s="34">
        <f aca="true" t="shared" si="52" ref="G417:G447">T355/1000</f>
        <v>0.475</v>
      </c>
      <c r="H417" s="34">
        <f aca="true" t="shared" si="53" ref="H417:H447">T226/1000+T269/1000</f>
        <v>0.569</v>
      </c>
      <c r="I417" s="34">
        <f aca="true" t="shared" si="54" ref="I417:I447">T12/1000</f>
        <v>33.809</v>
      </c>
      <c r="J417" s="34">
        <f aca="true" t="shared" si="55" ref="J417:J447">SUM(B417:H417)</f>
        <v>33.80700000000001</v>
      </c>
      <c r="K417" s="25">
        <f aca="true" t="shared" si="56" ref="K417:K447">I417-J417</f>
        <v>0.0019999999999882334</v>
      </c>
      <c r="L417" s="62" t="s">
        <v>120</v>
      </c>
      <c r="M417" s="32">
        <f aca="true" t="shared" si="57" ref="M417:M447">B417*100/$J417</f>
        <v>11.397047948649686</v>
      </c>
      <c r="N417" s="32">
        <f aca="true" t="shared" si="58" ref="N417:N447">C417*100/$J417</f>
        <v>41.09503948886325</v>
      </c>
      <c r="O417" s="32">
        <f aca="true" t="shared" si="59" ref="O417:O447">D417*100/$J417</f>
        <v>20.64365368119028</v>
      </c>
      <c r="P417" s="32">
        <f aca="true" t="shared" si="60" ref="P417:P447">E417*100/$J417</f>
        <v>0</v>
      </c>
      <c r="Q417" s="32">
        <f aca="true" t="shared" si="61" ref="Q417:Q447">F417*100/$J417</f>
        <v>23.776141035880137</v>
      </c>
      <c r="R417" s="32">
        <f aca="true" t="shared" si="62" ref="R417:R447">G417*100/$J417</f>
        <v>1.4050344603188685</v>
      </c>
      <c r="S417" s="32">
        <f aca="true" t="shared" si="63" ref="S417:S447">H417*100/$J417</f>
        <v>1.68308338509776</v>
      </c>
      <c r="T417" s="26">
        <f aca="true" t="shared" si="64" ref="T417:T447">SUM(M417:S417)</f>
        <v>99.99999999999997</v>
      </c>
    </row>
    <row r="418" spans="1:20" ht="12.75">
      <c r="A418" s="62" t="s">
        <v>121</v>
      </c>
      <c r="B418" s="34">
        <f t="shared" si="47"/>
        <v>4.609</v>
      </c>
      <c r="C418" s="34">
        <f t="shared" si="48"/>
        <v>22.63</v>
      </c>
      <c r="D418" s="34">
        <f t="shared" si="49"/>
        <v>14.929</v>
      </c>
      <c r="E418" s="34">
        <f t="shared" si="50"/>
        <v>12.44</v>
      </c>
      <c r="F418" s="34">
        <f t="shared" si="51"/>
        <v>1.795</v>
      </c>
      <c r="G418" s="34">
        <f t="shared" si="52"/>
        <v>0.39</v>
      </c>
      <c r="H418" s="34">
        <f t="shared" si="53"/>
        <v>0.583</v>
      </c>
      <c r="I418" s="34">
        <f t="shared" si="54"/>
        <v>57.377</v>
      </c>
      <c r="J418" s="34">
        <f t="shared" si="55"/>
        <v>57.376</v>
      </c>
      <c r="K418" s="25">
        <f t="shared" si="56"/>
        <v>0.0010000000000047748</v>
      </c>
      <c r="L418" s="62" t="s">
        <v>121</v>
      </c>
      <c r="M418" s="32">
        <f t="shared" si="57"/>
        <v>8.0329754601227</v>
      </c>
      <c r="N418" s="32">
        <f t="shared" si="58"/>
        <v>39.441578360290016</v>
      </c>
      <c r="O418" s="32">
        <f t="shared" si="59"/>
        <v>26.019590072504187</v>
      </c>
      <c r="P418" s="32">
        <f t="shared" si="60"/>
        <v>21.68153931957613</v>
      </c>
      <c r="Q418" s="32">
        <f t="shared" si="61"/>
        <v>3.1284857780256554</v>
      </c>
      <c r="R418" s="32">
        <f t="shared" si="62"/>
        <v>0.6797267150027887</v>
      </c>
      <c r="S418" s="32">
        <f t="shared" si="63"/>
        <v>1.0161042944785277</v>
      </c>
      <c r="T418" s="26">
        <f t="shared" si="64"/>
        <v>99.99999999999999</v>
      </c>
    </row>
    <row r="419" spans="1:20" ht="12.75">
      <c r="A419" s="62" t="s">
        <v>122</v>
      </c>
      <c r="B419" s="34">
        <f t="shared" si="47"/>
        <v>7.842</v>
      </c>
      <c r="C419" s="34">
        <f t="shared" si="48"/>
        <v>5.067</v>
      </c>
      <c r="D419" s="34">
        <f t="shared" si="49"/>
        <v>3.01</v>
      </c>
      <c r="E419" s="34">
        <f t="shared" si="50"/>
        <v>3.777</v>
      </c>
      <c r="F419" s="34">
        <f t="shared" si="51"/>
        <v>0.962</v>
      </c>
      <c r="G419" s="34">
        <f t="shared" si="52"/>
        <v>0.068</v>
      </c>
      <c r="H419" s="34">
        <f t="shared" si="53"/>
        <v>-0.385</v>
      </c>
      <c r="I419" s="34">
        <f t="shared" si="54"/>
        <v>20.341</v>
      </c>
      <c r="J419" s="34">
        <f t="shared" si="55"/>
        <v>20.340999999999998</v>
      </c>
      <c r="K419" s="25">
        <f t="shared" si="56"/>
        <v>0</v>
      </c>
      <c r="L419" s="62" t="s">
        <v>122</v>
      </c>
      <c r="M419" s="32">
        <f t="shared" si="57"/>
        <v>38.55267685954476</v>
      </c>
      <c r="N419" s="32">
        <f t="shared" si="58"/>
        <v>24.910279730593388</v>
      </c>
      <c r="O419" s="32">
        <f t="shared" si="59"/>
        <v>14.797699228159876</v>
      </c>
      <c r="P419" s="32">
        <f t="shared" si="60"/>
        <v>18.56840863281058</v>
      </c>
      <c r="Q419" s="32">
        <f t="shared" si="61"/>
        <v>4.729364338036479</v>
      </c>
      <c r="R419" s="32">
        <f t="shared" si="62"/>
        <v>0.3343001818986285</v>
      </c>
      <c r="S419" s="32">
        <f t="shared" si="63"/>
        <v>-1.892728971043705</v>
      </c>
      <c r="T419" s="26">
        <f t="shared" si="64"/>
        <v>99.99999999999999</v>
      </c>
    </row>
    <row r="420" spans="1:20" ht="12.75">
      <c r="A420" s="62" t="s">
        <v>123</v>
      </c>
      <c r="B420" s="34">
        <f t="shared" si="47"/>
        <v>0.172</v>
      </c>
      <c r="C420" s="34">
        <f t="shared" si="48"/>
        <v>11.74</v>
      </c>
      <c r="D420" s="34">
        <f t="shared" si="49"/>
        <v>2.635</v>
      </c>
      <c r="E420" s="34">
        <f t="shared" si="50"/>
        <v>7.203</v>
      </c>
      <c r="F420" s="34">
        <f t="shared" si="51"/>
        <v>5.052</v>
      </c>
      <c r="G420" s="34">
        <f t="shared" si="52"/>
        <v>0.276</v>
      </c>
      <c r="H420" s="34">
        <f t="shared" si="53"/>
        <v>-0.177</v>
      </c>
      <c r="I420" s="34">
        <f t="shared" si="54"/>
        <v>26.901</v>
      </c>
      <c r="J420" s="34">
        <f t="shared" si="55"/>
        <v>26.901</v>
      </c>
      <c r="K420" s="25">
        <f t="shared" si="56"/>
        <v>0</v>
      </c>
      <c r="L420" s="62" t="s">
        <v>123</v>
      </c>
      <c r="M420" s="32">
        <f t="shared" si="57"/>
        <v>0.639381435634363</v>
      </c>
      <c r="N420" s="32">
        <f t="shared" si="58"/>
        <v>43.64150031597338</v>
      </c>
      <c r="O420" s="32">
        <f t="shared" si="59"/>
        <v>9.795174900561317</v>
      </c>
      <c r="P420" s="32">
        <f t="shared" si="60"/>
        <v>26.775956284153008</v>
      </c>
      <c r="Q420" s="32">
        <f t="shared" si="61"/>
        <v>18.779971004795357</v>
      </c>
      <c r="R420" s="32">
        <f t="shared" si="62"/>
        <v>1.0259841641574663</v>
      </c>
      <c r="S420" s="32">
        <f t="shared" si="63"/>
        <v>-0.6579681052748968</v>
      </c>
      <c r="T420" s="26">
        <f t="shared" si="64"/>
        <v>99.99999999999999</v>
      </c>
    </row>
    <row r="421" spans="1:20" ht="12.75">
      <c r="A421" s="62" t="s">
        <v>124</v>
      </c>
      <c r="B421" s="34">
        <f t="shared" si="47"/>
        <v>0.034</v>
      </c>
      <c r="C421" s="34">
        <f t="shared" si="48"/>
        <v>2.618</v>
      </c>
      <c r="D421" s="34">
        <f t="shared" si="49"/>
        <v>0</v>
      </c>
      <c r="E421" s="34">
        <f t="shared" si="50"/>
        <v>0</v>
      </c>
      <c r="F421" s="34">
        <f t="shared" si="51"/>
        <v>0.066</v>
      </c>
      <c r="G421" s="34">
        <f t="shared" si="52"/>
        <v>0.008</v>
      </c>
      <c r="H421" s="34">
        <f t="shared" si="53"/>
        <v>0</v>
      </c>
      <c r="I421" s="34">
        <f t="shared" si="54"/>
        <v>2.726</v>
      </c>
      <c r="J421" s="34">
        <f t="shared" si="55"/>
        <v>2.7259999999999995</v>
      </c>
      <c r="K421" s="25">
        <f t="shared" si="56"/>
        <v>0</v>
      </c>
      <c r="L421" s="62" t="s">
        <v>124</v>
      </c>
      <c r="M421" s="32">
        <f t="shared" si="57"/>
        <v>1.2472487160674985</v>
      </c>
      <c r="N421" s="32">
        <f t="shared" si="58"/>
        <v>96.03815113719737</v>
      </c>
      <c r="O421" s="32">
        <f t="shared" si="59"/>
        <v>0</v>
      </c>
      <c r="P421" s="32">
        <f t="shared" si="60"/>
        <v>0</v>
      </c>
      <c r="Q421" s="32">
        <f t="shared" si="61"/>
        <v>2.4211298606016145</v>
      </c>
      <c r="R421" s="32">
        <f t="shared" si="62"/>
        <v>0.29347028613352905</v>
      </c>
      <c r="S421" s="32">
        <f t="shared" si="63"/>
        <v>0</v>
      </c>
      <c r="T421" s="26">
        <f t="shared" si="64"/>
        <v>100.00000000000001</v>
      </c>
    </row>
    <row r="422" spans="1:20" ht="12.75">
      <c r="A422" s="62" t="s">
        <v>125</v>
      </c>
      <c r="B422" s="34">
        <f t="shared" si="47"/>
        <v>21.375</v>
      </c>
      <c r="C422" s="34">
        <f>T103/1000</f>
        <v>10.037</v>
      </c>
      <c r="D422" s="34">
        <f t="shared" si="49"/>
        <v>7.161</v>
      </c>
      <c r="E422" s="34">
        <f t="shared" si="50"/>
        <v>6.751</v>
      </c>
      <c r="F422" s="34">
        <f t="shared" si="51"/>
        <v>2.182</v>
      </c>
      <c r="G422" s="34">
        <f t="shared" si="52"/>
        <v>0.127</v>
      </c>
      <c r="H422" s="34">
        <f t="shared" si="53"/>
        <v>-1.392</v>
      </c>
      <c r="I422" s="34">
        <f t="shared" si="54"/>
        <v>46.241</v>
      </c>
      <c r="J422" s="34">
        <f t="shared" si="55"/>
        <v>46.241</v>
      </c>
      <c r="K422" s="25">
        <f t="shared" si="56"/>
        <v>0</v>
      </c>
      <c r="L422" s="62" t="s">
        <v>125</v>
      </c>
      <c r="M422" s="32">
        <f t="shared" si="57"/>
        <v>46.22521139248719</v>
      </c>
      <c r="N422" s="32">
        <f t="shared" si="58"/>
        <v>21.7058454618196</v>
      </c>
      <c r="O422" s="32">
        <f t="shared" si="59"/>
        <v>15.486256785104127</v>
      </c>
      <c r="P422" s="32">
        <f t="shared" si="60"/>
        <v>14.599597759564023</v>
      </c>
      <c r="Q422" s="32">
        <f t="shared" si="61"/>
        <v>4.718756082264656</v>
      </c>
      <c r="R422" s="32">
        <f t="shared" si="62"/>
        <v>0.27464803961852036</v>
      </c>
      <c r="S422" s="32">
        <f t="shared" si="63"/>
        <v>-3.0103155208581125</v>
      </c>
      <c r="T422" s="26">
        <f t="shared" si="64"/>
        <v>100.00000000000001</v>
      </c>
    </row>
    <row r="423" spans="1:20" ht="12.75">
      <c r="A423" s="62" t="s">
        <v>126</v>
      </c>
      <c r="B423" s="34">
        <f t="shared" si="47"/>
        <v>86.968</v>
      </c>
      <c r="C423" s="34">
        <f t="shared" si="48"/>
        <v>112.727</v>
      </c>
      <c r="D423" s="34">
        <f t="shared" si="49"/>
        <v>76.644</v>
      </c>
      <c r="E423" s="34">
        <f t="shared" si="50"/>
        <v>36.251</v>
      </c>
      <c r="F423" s="34">
        <f t="shared" si="51"/>
        <v>28.106</v>
      </c>
      <c r="G423" s="34">
        <f t="shared" si="52"/>
        <v>0.296</v>
      </c>
      <c r="H423" s="34">
        <f t="shared" si="53"/>
        <v>-1.423</v>
      </c>
      <c r="I423" s="34">
        <f t="shared" si="54"/>
        <v>339.568</v>
      </c>
      <c r="J423" s="34">
        <f t="shared" si="55"/>
        <v>339.56899999999996</v>
      </c>
      <c r="K423" s="25">
        <f t="shared" si="56"/>
        <v>-0.0009999999999763531</v>
      </c>
      <c r="L423" s="62" t="s">
        <v>126</v>
      </c>
      <c r="M423" s="32">
        <f t="shared" si="57"/>
        <v>25.611289605352674</v>
      </c>
      <c r="N423" s="32">
        <f t="shared" si="58"/>
        <v>33.19708218359156</v>
      </c>
      <c r="O423" s="32">
        <f t="shared" si="59"/>
        <v>22.570964958520953</v>
      </c>
      <c r="P423" s="32">
        <f t="shared" si="60"/>
        <v>10.67559170595667</v>
      </c>
      <c r="Q423" s="32">
        <f t="shared" si="61"/>
        <v>8.276962855855514</v>
      </c>
      <c r="R423" s="32">
        <f t="shared" si="62"/>
        <v>0.08716932346592299</v>
      </c>
      <c r="S423" s="32">
        <f t="shared" si="63"/>
        <v>-0.4190606327432717</v>
      </c>
      <c r="T423" s="26">
        <f t="shared" si="64"/>
        <v>100.00000000000004</v>
      </c>
    </row>
    <row r="424" spans="1:20" ht="12.75">
      <c r="A424" s="62" t="s">
        <v>127</v>
      </c>
      <c r="B424" s="34">
        <f t="shared" si="47"/>
        <v>4.651</v>
      </c>
      <c r="C424" s="34">
        <f t="shared" si="48"/>
        <v>8.322</v>
      </c>
      <c r="D424" s="34">
        <f t="shared" si="49"/>
        <v>4.062</v>
      </c>
      <c r="E424" s="34">
        <f t="shared" si="50"/>
        <v>0</v>
      </c>
      <c r="F424" s="34">
        <f t="shared" si="51"/>
        <v>3.559</v>
      </c>
      <c r="G424" s="34">
        <f t="shared" si="52"/>
        <v>0</v>
      </c>
      <c r="H424" s="34">
        <f t="shared" si="53"/>
        <v>-0.078</v>
      </c>
      <c r="I424" s="34">
        <f t="shared" si="54"/>
        <v>20.516</v>
      </c>
      <c r="J424" s="34">
        <f t="shared" si="55"/>
        <v>20.516000000000002</v>
      </c>
      <c r="K424" s="25">
        <f t="shared" si="56"/>
        <v>0</v>
      </c>
      <c r="L424" s="62" t="s">
        <v>127</v>
      </c>
      <c r="M424" s="32">
        <f t="shared" si="57"/>
        <v>22.670111132774416</v>
      </c>
      <c r="N424" s="32">
        <f t="shared" si="58"/>
        <v>40.56346266328718</v>
      </c>
      <c r="O424" s="32">
        <f t="shared" si="59"/>
        <v>19.799181126925326</v>
      </c>
      <c r="P424" s="32">
        <f t="shared" si="60"/>
        <v>0</v>
      </c>
      <c r="Q424" s="32">
        <f t="shared" si="61"/>
        <v>17.347436147397154</v>
      </c>
      <c r="R424" s="32">
        <f t="shared" si="62"/>
        <v>0</v>
      </c>
      <c r="S424" s="32">
        <f t="shared" si="63"/>
        <v>-0.38019107038409045</v>
      </c>
      <c r="T424" s="26">
        <f t="shared" si="64"/>
        <v>100</v>
      </c>
    </row>
    <row r="425" spans="1:20" ht="12.75">
      <c r="A425" s="62" t="s">
        <v>128</v>
      </c>
      <c r="B425" s="34">
        <f t="shared" si="47"/>
        <v>3.673</v>
      </c>
      <c r="C425" s="34">
        <f t="shared" si="48"/>
        <v>1.16</v>
      </c>
      <c r="D425" s="34">
        <f t="shared" si="49"/>
        <v>0.803</v>
      </c>
      <c r="E425" s="34">
        <f t="shared" si="50"/>
        <v>0</v>
      </c>
      <c r="F425" s="34">
        <f t="shared" si="51"/>
        <v>0.602</v>
      </c>
      <c r="G425" s="34">
        <f t="shared" si="52"/>
        <v>0</v>
      </c>
      <c r="H425" s="34">
        <f t="shared" si="53"/>
        <v>-0.208</v>
      </c>
      <c r="I425" s="34">
        <f t="shared" si="54"/>
        <v>6.029</v>
      </c>
      <c r="J425" s="34">
        <f t="shared" si="55"/>
        <v>6.03</v>
      </c>
      <c r="K425" s="25">
        <f t="shared" si="56"/>
        <v>-0.001000000000000334</v>
      </c>
      <c r="L425" s="62" t="s">
        <v>128</v>
      </c>
      <c r="M425" s="32">
        <f t="shared" si="57"/>
        <v>60.91210613598673</v>
      </c>
      <c r="N425" s="32">
        <f t="shared" si="58"/>
        <v>19.237147595356547</v>
      </c>
      <c r="O425" s="32">
        <f t="shared" si="59"/>
        <v>13.316749585406303</v>
      </c>
      <c r="P425" s="32">
        <f t="shared" si="60"/>
        <v>0</v>
      </c>
      <c r="Q425" s="32">
        <f t="shared" si="61"/>
        <v>9.983416252072967</v>
      </c>
      <c r="R425" s="32">
        <f t="shared" si="62"/>
        <v>0</v>
      </c>
      <c r="S425" s="32">
        <f t="shared" si="63"/>
        <v>-3.4494195688225537</v>
      </c>
      <c r="T425" s="26">
        <f t="shared" si="64"/>
        <v>100</v>
      </c>
    </row>
    <row r="426" spans="1:20" ht="12.75">
      <c r="A426" s="62" t="s">
        <v>129</v>
      </c>
      <c r="B426" s="34">
        <f t="shared" si="47"/>
        <v>20.155</v>
      </c>
      <c r="C426" s="34">
        <f t="shared" si="48"/>
        <v>70.79</v>
      </c>
      <c r="D426" s="34">
        <f t="shared" si="49"/>
        <v>31.855</v>
      </c>
      <c r="E426" s="34">
        <f t="shared" si="50"/>
        <v>14.214</v>
      </c>
      <c r="F426" s="34">
        <f t="shared" si="51"/>
        <v>10.292</v>
      </c>
      <c r="G426" s="34">
        <f t="shared" si="52"/>
        <v>0</v>
      </c>
      <c r="H426" s="34">
        <f t="shared" si="53"/>
        <v>-0.494</v>
      </c>
      <c r="I426" s="34">
        <f t="shared" si="54"/>
        <v>146.812</v>
      </c>
      <c r="J426" s="34">
        <f t="shared" si="55"/>
        <v>146.812</v>
      </c>
      <c r="K426" s="25">
        <f t="shared" si="56"/>
        <v>0</v>
      </c>
      <c r="L426" s="62" t="s">
        <v>129</v>
      </c>
      <c r="M426" s="32">
        <f t="shared" si="57"/>
        <v>13.728441816745224</v>
      </c>
      <c r="N426" s="32">
        <f t="shared" si="58"/>
        <v>48.218129308230935</v>
      </c>
      <c r="O426" s="32">
        <f t="shared" si="59"/>
        <v>21.69781761708852</v>
      </c>
      <c r="P426" s="32">
        <f t="shared" si="60"/>
        <v>9.681769882570906</v>
      </c>
      <c r="Q426" s="32">
        <f t="shared" si="61"/>
        <v>7.010326131378906</v>
      </c>
      <c r="R426" s="32">
        <f t="shared" si="62"/>
        <v>0</v>
      </c>
      <c r="S426" s="32">
        <f t="shared" si="63"/>
        <v>-0.3364847560144947</v>
      </c>
      <c r="T426" s="26">
        <f t="shared" si="64"/>
        <v>99.99999999999999</v>
      </c>
    </row>
    <row r="427" spans="1:20" ht="12.75">
      <c r="A427" s="62" t="s">
        <v>130</v>
      </c>
      <c r="B427" s="34">
        <f t="shared" si="47"/>
        <v>7.212</v>
      </c>
      <c r="C427" s="34">
        <f t="shared" si="48"/>
        <v>11.013</v>
      </c>
      <c r="D427" s="34">
        <f t="shared" si="49"/>
        <v>3.722</v>
      </c>
      <c r="E427" s="34">
        <f t="shared" si="50"/>
        <v>6.042</v>
      </c>
      <c r="F427" s="34">
        <f t="shared" si="51"/>
        <v>8.515</v>
      </c>
      <c r="G427" s="34">
        <f t="shared" si="52"/>
        <v>0.046</v>
      </c>
      <c r="H427" s="34">
        <f t="shared" si="53"/>
        <v>1.08</v>
      </c>
      <c r="I427" s="34">
        <f t="shared" si="54"/>
        <v>37.63</v>
      </c>
      <c r="J427" s="34">
        <f t="shared" si="55"/>
        <v>37.63</v>
      </c>
      <c r="K427" s="25">
        <f t="shared" si="56"/>
        <v>0</v>
      </c>
      <c r="L427" s="62" t="s">
        <v>130</v>
      </c>
      <c r="M427" s="32">
        <f t="shared" si="57"/>
        <v>19.16555939410045</v>
      </c>
      <c r="N427" s="32">
        <f t="shared" si="58"/>
        <v>29.266542652139247</v>
      </c>
      <c r="O427" s="32">
        <f t="shared" si="59"/>
        <v>9.891044379484454</v>
      </c>
      <c r="P427" s="32">
        <f t="shared" si="60"/>
        <v>16.056338028169012</v>
      </c>
      <c r="Q427" s="32">
        <f t="shared" si="61"/>
        <v>22.628222163167685</v>
      </c>
      <c r="R427" s="32">
        <f t="shared" si="62"/>
        <v>0.12224289131012488</v>
      </c>
      <c r="S427" s="32">
        <f t="shared" si="63"/>
        <v>2.8700504916290193</v>
      </c>
      <c r="T427" s="26">
        <f t="shared" si="64"/>
        <v>99.99999999999999</v>
      </c>
    </row>
    <row r="428" spans="1:20" ht="12.75">
      <c r="A428" s="62" t="s">
        <v>131</v>
      </c>
      <c r="B428" s="34">
        <f t="shared" si="47"/>
        <v>13.388</v>
      </c>
      <c r="C428" s="34">
        <f t="shared" si="48"/>
        <v>90.9</v>
      </c>
      <c r="D428" s="34">
        <f t="shared" si="49"/>
        <v>38.482</v>
      </c>
      <c r="E428" s="34">
        <f t="shared" si="50"/>
        <v>113.43</v>
      </c>
      <c r="F428" s="34">
        <f t="shared" si="51"/>
        <v>18.958</v>
      </c>
      <c r="G428" s="34">
        <f t="shared" si="52"/>
        <v>0</v>
      </c>
      <c r="H428" s="34">
        <f t="shared" si="53"/>
        <v>-4.885</v>
      </c>
      <c r="I428" s="34">
        <f t="shared" si="54"/>
        <v>270.272</v>
      </c>
      <c r="J428" s="34">
        <f t="shared" si="55"/>
        <v>270.273</v>
      </c>
      <c r="K428" s="25">
        <f t="shared" si="56"/>
        <v>-0.0010000000000331966</v>
      </c>
      <c r="L428" s="62" t="s">
        <v>131</v>
      </c>
      <c r="M428" s="32">
        <f t="shared" si="57"/>
        <v>4.953509969549307</v>
      </c>
      <c r="N428" s="32">
        <f t="shared" si="58"/>
        <v>33.632660310130866</v>
      </c>
      <c r="O428" s="32">
        <f t="shared" si="59"/>
        <v>14.238196194218437</v>
      </c>
      <c r="P428" s="32">
        <f t="shared" si="60"/>
        <v>41.96867611637122</v>
      </c>
      <c r="Q428" s="32">
        <f t="shared" si="61"/>
        <v>7.014389154669536</v>
      </c>
      <c r="R428" s="32">
        <f t="shared" si="62"/>
        <v>0</v>
      </c>
      <c r="S428" s="32">
        <f t="shared" si="63"/>
        <v>-1.807431744939376</v>
      </c>
      <c r="T428" s="26">
        <f t="shared" si="64"/>
        <v>99.99999999999999</v>
      </c>
    </row>
    <row r="429" spans="1:20" ht="12.75">
      <c r="A429" s="62" t="s">
        <v>132</v>
      </c>
      <c r="B429" s="34">
        <f t="shared" si="47"/>
        <v>10.839</v>
      </c>
      <c r="C429" s="34">
        <f t="shared" si="48"/>
        <v>17.24</v>
      </c>
      <c r="D429" s="34">
        <f t="shared" si="49"/>
        <v>3.35</v>
      </c>
      <c r="E429" s="34">
        <f t="shared" si="50"/>
        <v>0</v>
      </c>
      <c r="F429" s="34">
        <f t="shared" si="51"/>
        <v>1.679</v>
      </c>
      <c r="G429" s="34">
        <f t="shared" si="52"/>
        <v>0.006</v>
      </c>
      <c r="H429" s="34">
        <f t="shared" si="53"/>
        <v>0.374</v>
      </c>
      <c r="I429" s="34">
        <f t="shared" si="54"/>
        <v>33.488</v>
      </c>
      <c r="J429" s="34">
        <f t="shared" si="55"/>
        <v>33.48800000000001</v>
      </c>
      <c r="K429" s="25">
        <f t="shared" si="56"/>
        <v>0</v>
      </c>
      <c r="L429" s="62" t="s">
        <v>132</v>
      </c>
      <c r="M429" s="32">
        <f t="shared" si="57"/>
        <v>32.36681796464405</v>
      </c>
      <c r="N429" s="32">
        <f t="shared" si="58"/>
        <v>51.48112756808407</v>
      </c>
      <c r="O429" s="32">
        <f t="shared" si="59"/>
        <v>10.003583373148588</v>
      </c>
      <c r="P429" s="32">
        <f t="shared" si="60"/>
        <v>0</v>
      </c>
      <c r="Q429" s="32">
        <f t="shared" si="61"/>
        <v>5.013736263736263</v>
      </c>
      <c r="R429" s="32">
        <f t="shared" si="62"/>
        <v>0.017916865742952696</v>
      </c>
      <c r="S429" s="32">
        <f t="shared" si="63"/>
        <v>1.1168179646440513</v>
      </c>
      <c r="T429" s="26">
        <f t="shared" si="64"/>
        <v>99.99999999999997</v>
      </c>
    </row>
    <row r="430" spans="1:20" ht="12.75">
      <c r="A430" s="62" t="s">
        <v>133</v>
      </c>
      <c r="B430" s="34">
        <f t="shared" si="47"/>
        <v>3.138</v>
      </c>
      <c r="C430" s="34">
        <f t="shared" si="48"/>
        <v>7.608</v>
      </c>
      <c r="D430" s="34">
        <f t="shared" si="49"/>
        <v>10.705</v>
      </c>
      <c r="E430" s="34">
        <f t="shared" si="50"/>
        <v>3.786</v>
      </c>
      <c r="F430" s="34">
        <f t="shared" si="51"/>
        <v>1.42</v>
      </c>
      <c r="G430" s="34">
        <f t="shared" si="52"/>
        <v>0.02</v>
      </c>
      <c r="H430" s="34">
        <f t="shared" si="53"/>
        <v>0.343</v>
      </c>
      <c r="I430" s="34">
        <f t="shared" si="54"/>
        <v>27.02</v>
      </c>
      <c r="J430" s="34">
        <f t="shared" si="55"/>
        <v>27.020000000000003</v>
      </c>
      <c r="K430" s="25">
        <f t="shared" si="56"/>
        <v>0</v>
      </c>
      <c r="L430" s="62" t="s">
        <v>133</v>
      </c>
      <c r="M430" s="32">
        <f t="shared" si="57"/>
        <v>11.61361954108068</v>
      </c>
      <c r="N430" s="32">
        <f t="shared" si="58"/>
        <v>28.156920799407843</v>
      </c>
      <c r="O430" s="32">
        <f t="shared" si="59"/>
        <v>39.618800888230936</v>
      </c>
      <c r="P430" s="32">
        <f t="shared" si="60"/>
        <v>14.011843079200592</v>
      </c>
      <c r="Q430" s="32">
        <f t="shared" si="61"/>
        <v>5.255366395262768</v>
      </c>
      <c r="R430" s="32">
        <f t="shared" si="62"/>
        <v>0.07401924500370095</v>
      </c>
      <c r="S430" s="32">
        <f t="shared" si="63"/>
        <v>1.2694300518134716</v>
      </c>
      <c r="T430" s="26">
        <f t="shared" si="64"/>
        <v>99.99999999999999</v>
      </c>
    </row>
    <row r="431" spans="1:20" ht="12.75">
      <c r="A431" s="62" t="s">
        <v>134</v>
      </c>
      <c r="B431" s="34">
        <f t="shared" si="47"/>
        <v>2.292</v>
      </c>
      <c r="C431" s="34">
        <f t="shared" si="48"/>
        <v>8.727</v>
      </c>
      <c r="D431" s="34">
        <f t="shared" si="49"/>
        <v>4.284</v>
      </c>
      <c r="E431" s="34">
        <f t="shared" si="50"/>
        <v>0</v>
      </c>
      <c r="F431" s="34">
        <f t="shared" si="51"/>
        <v>0.465</v>
      </c>
      <c r="G431" s="34">
        <f t="shared" si="52"/>
        <v>0</v>
      </c>
      <c r="H431" s="34">
        <f t="shared" si="53"/>
        <v>0.114</v>
      </c>
      <c r="I431" s="34">
        <f t="shared" si="54"/>
        <v>15.883</v>
      </c>
      <c r="J431" s="34">
        <f t="shared" si="55"/>
        <v>15.882000000000001</v>
      </c>
      <c r="K431" s="25">
        <f t="shared" si="56"/>
        <v>0.0009999999999976694</v>
      </c>
      <c r="L431" s="62" t="s">
        <v>134</v>
      </c>
      <c r="M431" s="32">
        <f t="shared" si="57"/>
        <v>14.431431809595766</v>
      </c>
      <c r="N431" s="32">
        <f t="shared" si="58"/>
        <v>54.94899886664148</v>
      </c>
      <c r="O431" s="32">
        <f t="shared" si="59"/>
        <v>26.9739327540612</v>
      </c>
      <c r="P431" s="32">
        <f t="shared" si="60"/>
        <v>0</v>
      </c>
      <c r="Q431" s="32">
        <f t="shared" si="61"/>
        <v>2.927842840952021</v>
      </c>
      <c r="R431" s="32">
        <f t="shared" si="62"/>
        <v>0</v>
      </c>
      <c r="S431" s="32">
        <f t="shared" si="63"/>
        <v>0.7177937287495277</v>
      </c>
      <c r="T431" s="26">
        <f t="shared" si="64"/>
        <v>100</v>
      </c>
    </row>
    <row r="432" spans="1:20" ht="12.75">
      <c r="A432" s="62" t="s">
        <v>135</v>
      </c>
      <c r="B432" s="34">
        <f t="shared" si="47"/>
        <v>0.101</v>
      </c>
      <c r="C432" s="34">
        <f t="shared" si="48"/>
        <v>0.989</v>
      </c>
      <c r="D432" s="34">
        <f t="shared" si="49"/>
        <v>0</v>
      </c>
      <c r="E432" s="34">
        <f t="shared" si="50"/>
        <v>0</v>
      </c>
      <c r="F432" s="34">
        <f t="shared" si="51"/>
        <v>3.259</v>
      </c>
      <c r="G432" s="34">
        <f t="shared" si="52"/>
        <v>0</v>
      </c>
      <c r="H432" s="34">
        <f t="shared" si="53"/>
        <v>0</v>
      </c>
      <c r="I432" s="34">
        <f t="shared" si="54"/>
        <v>4.349</v>
      </c>
      <c r="J432" s="34">
        <f t="shared" si="55"/>
        <v>4.349</v>
      </c>
      <c r="K432" s="25">
        <f t="shared" si="56"/>
        <v>0</v>
      </c>
      <c r="L432" s="62" t="s">
        <v>135</v>
      </c>
      <c r="M432" s="32">
        <f t="shared" si="57"/>
        <v>2.322372959300989</v>
      </c>
      <c r="N432" s="32">
        <f t="shared" si="58"/>
        <v>22.740859967808692</v>
      </c>
      <c r="O432" s="32">
        <f t="shared" si="59"/>
        <v>0</v>
      </c>
      <c r="P432" s="32">
        <f t="shared" si="60"/>
        <v>0</v>
      </c>
      <c r="Q432" s="32">
        <f t="shared" si="61"/>
        <v>74.9367670728903</v>
      </c>
      <c r="R432" s="32">
        <f t="shared" si="62"/>
        <v>0</v>
      </c>
      <c r="S432" s="32">
        <f t="shared" si="63"/>
        <v>0</v>
      </c>
      <c r="T432" s="26">
        <f t="shared" si="64"/>
        <v>99.99999999999999</v>
      </c>
    </row>
    <row r="433" spans="1:20" ht="12.75">
      <c r="A433" s="62" t="s">
        <v>136</v>
      </c>
      <c r="B433" s="34">
        <f t="shared" si="47"/>
        <v>16.786</v>
      </c>
      <c r="C433" s="34">
        <f t="shared" si="48"/>
        <v>80.341</v>
      </c>
      <c r="D433" s="34">
        <f t="shared" si="49"/>
        <v>69.531</v>
      </c>
      <c r="E433" s="34">
        <f t="shared" si="50"/>
        <v>0</v>
      </c>
      <c r="F433" s="34">
        <f t="shared" si="51"/>
        <v>12.689</v>
      </c>
      <c r="G433" s="34">
        <f t="shared" si="52"/>
        <v>0.126</v>
      </c>
      <c r="H433" s="34">
        <f t="shared" si="53"/>
        <v>3.98</v>
      </c>
      <c r="I433" s="34">
        <f t="shared" si="54"/>
        <v>183.452</v>
      </c>
      <c r="J433" s="34">
        <f t="shared" si="55"/>
        <v>183.453</v>
      </c>
      <c r="K433" s="25">
        <f t="shared" si="56"/>
        <v>-0.0010000000000047748</v>
      </c>
      <c r="L433" s="62" t="s">
        <v>136</v>
      </c>
      <c r="M433" s="32">
        <f t="shared" si="57"/>
        <v>9.150027527486605</v>
      </c>
      <c r="N433" s="32">
        <f t="shared" si="58"/>
        <v>43.7937782429287</v>
      </c>
      <c r="O433" s="32">
        <f t="shared" si="59"/>
        <v>37.90126081339635</v>
      </c>
      <c r="P433" s="32">
        <f t="shared" si="60"/>
        <v>0</v>
      </c>
      <c r="Q433" s="32">
        <f t="shared" si="61"/>
        <v>6.916757970706394</v>
      </c>
      <c r="R433" s="32">
        <f t="shared" si="62"/>
        <v>0.06868244182433647</v>
      </c>
      <c r="S433" s="32">
        <f t="shared" si="63"/>
        <v>2.1694930036576126</v>
      </c>
      <c r="T433" s="26">
        <f t="shared" si="64"/>
        <v>100</v>
      </c>
    </row>
    <row r="434" spans="1:20" ht="12.75">
      <c r="A434" s="62" t="s">
        <v>137</v>
      </c>
      <c r="B434" s="34">
        <f t="shared" si="47"/>
        <v>0.265</v>
      </c>
      <c r="C434" s="34">
        <f t="shared" si="48"/>
        <v>2.764</v>
      </c>
      <c r="D434" s="34">
        <f t="shared" si="49"/>
        <v>2.892</v>
      </c>
      <c r="E434" s="34">
        <f t="shared" si="50"/>
        <v>2.536</v>
      </c>
      <c r="F434" s="34">
        <f t="shared" si="51"/>
        <v>0.812</v>
      </c>
      <c r="G434" s="34">
        <f t="shared" si="52"/>
        <v>0</v>
      </c>
      <c r="H434" s="34">
        <f t="shared" si="53"/>
        <v>-0.118</v>
      </c>
      <c r="I434" s="34">
        <f t="shared" si="54"/>
        <v>9.151</v>
      </c>
      <c r="J434" s="34">
        <f t="shared" si="55"/>
        <v>9.150999999999998</v>
      </c>
      <c r="K434" s="25">
        <f t="shared" si="56"/>
        <v>0</v>
      </c>
      <c r="L434" s="62" t="s">
        <v>137</v>
      </c>
      <c r="M434" s="32">
        <f t="shared" si="57"/>
        <v>2.8958583761337566</v>
      </c>
      <c r="N434" s="32">
        <f t="shared" si="58"/>
        <v>30.204349251447933</v>
      </c>
      <c r="O434" s="32">
        <f t="shared" si="59"/>
        <v>31.603103485957824</v>
      </c>
      <c r="P434" s="32">
        <f t="shared" si="60"/>
        <v>27.712818271227192</v>
      </c>
      <c r="Q434" s="32">
        <f t="shared" si="61"/>
        <v>8.873347175172114</v>
      </c>
      <c r="R434" s="32">
        <f t="shared" si="62"/>
        <v>0</v>
      </c>
      <c r="S434" s="32">
        <f t="shared" si="63"/>
        <v>-1.2894765599388047</v>
      </c>
      <c r="T434" s="26">
        <f t="shared" si="64"/>
        <v>100.00000000000001</v>
      </c>
    </row>
    <row r="435" spans="1:20" ht="12.75">
      <c r="A435" s="62" t="s">
        <v>138</v>
      </c>
      <c r="B435" s="34">
        <f t="shared" si="47"/>
        <v>0.08</v>
      </c>
      <c r="C435" s="34">
        <f t="shared" si="48"/>
        <v>2.915</v>
      </c>
      <c r="D435" s="34">
        <f t="shared" si="49"/>
        <v>1.203</v>
      </c>
      <c r="E435" s="34">
        <f t="shared" si="50"/>
        <v>0</v>
      </c>
      <c r="F435" s="34">
        <f t="shared" si="51"/>
        <v>0.117</v>
      </c>
      <c r="G435" s="34">
        <f t="shared" si="52"/>
        <v>0</v>
      </c>
      <c r="H435" s="34">
        <f t="shared" si="53"/>
        <v>0.34</v>
      </c>
      <c r="I435" s="34">
        <f t="shared" si="54"/>
        <v>4.655</v>
      </c>
      <c r="J435" s="34">
        <f t="shared" si="55"/>
        <v>4.655</v>
      </c>
      <c r="K435" s="25">
        <f t="shared" si="56"/>
        <v>0</v>
      </c>
      <c r="L435" s="62" t="s">
        <v>138</v>
      </c>
      <c r="M435" s="32">
        <f t="shared" si="57"/>
        <v>1.7185821697099892</v>
      </c>
      <c r="N435" s="32">
        <f t="shared" si="58"/>
        <v>62.62083780880773</v>
      </c>
      <c r="O435" s="32">
        <f t="shared" si="59"/>
        <v>25.843179377013964</v>
      </c>
      <c r="P435" s="32">
        <f t="shared" si="60"/>
        <v>0</v>
      </c>
      <c r="Q435" s="32">
        <f t="shared" si="61"/>
        <v>2.513426423200859</v>
      </c>
      <c r="R435" s="32">
        <f t="shared" si="62"/>
        <v>0</v>
      </c>
      <c r="S435" s="32">
        <f t="shared" si="63"/>
        <v>7.303974221267454</v>
      </c>
      <c r="T435" s="26">
        <f t="shared" si="64"/>
        <v>99.99999999999999</v>
      </c>
    </row>
    <row r="436" spans="1:20" ht="12.75">
      <c r="A436" s="62" t="s">
        <v>139</v>
      </c>
      <c r="B436" s="34">
        <f t="shared" si="47"/>
        <v>0.106</v>
      </c>
      <c r="C436" s="34">
        <f t="shared" si="48"/>
        <v>1.622</v>
      </c>
      <c r="D436" s="34">
        <f t="shared" si="49"/>
        <v>1.36</v>
      </c>
      <c r="E436" s="34">
        <f t="shared" si="50"/>
        <v>0</v>
      </c>
      <c r="F436" s="34">
        <f t="shared" si="51"/>
        <v>1.413</v>
      </c>
      <c r="G436" s="34">
        <f t="shared" si="52"/>
        <v>0.005</v>
      </c>
      <c r="H436" s="34">
        <f t="shared" si="53"/>
        <v>0.258</v>
      </c>
      <c r="I436" s="34">
        <f t="shared" si="54"/>
        <v>4.764</v>
      </c>
      <c r="J436" s="34">
        <f t="shared" si="55"/>
        <v>4.764</v>
      </c>
      <c r="K436" s="25">
        <f t="shared" si="56"/>
        <v>0</v>
      </c>
      <c r="L436" s="62" t="s">
        <v>139</v>
      </c>
      <c r="M436" s="32">
        <f t="shared" si="57"/>
        <v>2.2250209907640635</v>
      </c>
      <c r="N436" s="32">
        <f t="shared" si="58"/>
        <v>34.04701931150294</v>
      </c>
      <c r="O436" s="32">
        <f t="shared" si="59"/>
        <v>28.547439126784212</v>
      </c>
      <c r="P436" s="32">
        <f t="shared" si="60"/>
        <v>0</v>
      </c>
      <c r="Q436" s="32">
        <f t="shared" si="61"/>
        <v>29.65994962216625</v>
      </c>
      <c r="R436" s="32">
        <f t="shared" si="62"/>
        <v>0.10495382031905962</v>
      </c>
      <c r="S436" s="32">
        <f t="shared" si="63"/>
        <v>5.4156171284634755</v>
      </c>
      <c r="T436" s="26">
        <f t="shared" si="64"/>
        <v>100.00000000000001</v>
      </c>
    </row>
    <row r="437" spans="1:20" ht="12.75">
      <c r="A437" s="62" t="s">
        <v>140</v>
      </c>
      <c r="B437" s="34">
        <f t="shared" si="47"/>
        <v>0</v>
      </c>
      <c r="C437" s="34">
        <f t="shared" si="48"/>
        <v>0.946</v>
      </c>
      <c r="D437" s="34">
        <f t="shared" si="49"/>
        <v>0</v>
      </c>
      <c r="E437" s="34">
        <f t="shared" si="50"/>
        <v>0</v>
      </c>
      <c r="F437" s="34">
        <f t="shared" si="51"/>
        <v>0</v>
      </c>
      <c r="G437" s="34">
        <f t="shared" si="52"/>
        <v>0</v>
      </c>
      <c r="H437" s="34">
        <f t="shared" si="53"/>
        <v>0</v>
      </c>
      <c r="I437" s="34">
        <f t="shared" si="54"/>
        <v>0.946</v>
      </c>
      <c r="J437" s="34">
        <f t="shared" si="55"/>
        <v>0.946</v>
      </c>
      <c r="K437" s="25">
        <f t="shared" si="56"/>
        <v>0</v>
      </c>
      <c r="L437" s="62" t="s">
        <v>140</v>
      </c>
      <c r="M437" s="32">
        <f t="shared" si="57"/>
        <v>0</v>
      </c>
      <c r="N437" s="32">
        <f t="shared" si="58"/>
        <v>100</v>
      </c>
      <c r="O437" s="32">
        <f t="shared" si="59"/>
        <v>0</v>
      </c>
      <c r="P437" s="32">
        <f t="shared" si="60"/>
        <v>0</v>
      </c>
      <c r="Q437" s="32">
        <f t="shared" si="61"/>
        <v>0</v>
      </c>
      <c r="R437" s="32">
        <f t="shared" si="62"/>
        <v>0</v>
      </c>
      <c r="S437" s="32">
        <f t="shared" si="63"/>
        <v>0</v>
      </c>
      <c r="T437" s="26">
        <f t="shared" si="64"/>
        <v>100</v>
      </c>
    </row>
    <row r="438" spans="1:20" ht="12.75">
      <c r="A438" s="62" t="s">
        <v>141</v>
      </c>
      <c r="B438" s="34">
        <f t="shared" si="47"/>
        <v>8.359</v>
      </c>
      <c r="C438" s="34">
        <f t="shared" si="48"/>
        <v>37.168</v>
      </c>
      <c r="D438" s="34">
        <f t="shared" si="49"/>
        <v>33.396</v>
      </c>
      <c r="E438" s="34">
        <f t="shared" si="50"/>
        <v>1.083</v>
      </c>
      <c r="F438" s="34">
        <f t="shared" si="51"/>
        <v>3.024</v>
      </c>
      <c r="G438" s="34">
        <f t="shared" si="52"/>
        <v>0</v>
      </c>
      <c r="H438" s="34">
        <f t="shared" si="53"/>
        <v>1.511</v>
      </c>
      <c r="I438" s="34">
        <f t="shared" si="54"/>
        <v>84.542</v>
      </c>
      <c r="J438" s="34">
        <f t="shared" si="55"/>
        <v>84.541</v>
      </c>
      <c r="K438" s="25">
        <f t="shared" si="56"/>
        <v>0.0010000000000047748</v>
      </c>
      <c r="L438" s="62" t="s">
        <v>141</v>
      </c>
      <c r="M438" s="32">
        <f t="shared" si="57"/>
        <v>9.887510202150436</v>
      </c>
      <c r="N438" s="32">
        <f t="shared" si="58"/>
        <v>43.964466945032584</v>
      </c>
      <c r="O438" s="32">
        <f t="shared" si="59"/>
        <v>39.50272648773968</v>
      </c>
      <c r="P438" s="32">
        <f t="shared" si="60"/>
        <v>1.281035237340462</v>
      </c>
      <c r="Q438" s="32">
        <f t="shared" si="61"/>
        <v>3.5769626571722597</v>
      </c>
      <c r="R438" s="32">
        <f t="shared" si="62"/>
        <v>0</v>
      </c>
      <c r="S438" s="32">
        <f t="shared" si="63"/>
        <v>1.787298470564578</v>
      </c>
      <c r="T438" s="26">
        <f t="shared" si="64"/>
        <v>100</v>
      </c>
    </row>
    <row r="439" spans="1:20" ht="12.75">
      <c r="A439" s="62" t="s">
        <v>142</v>
      </c>
      <c r="B439" s="34">
        <f t="shared" si="47"/>
        <v>0.753</v>
      </c>
      <c r="C439" s="34">
        <f t="shared" si="48"/>
        <v>10.023</v>
      </c>
      <c r="D439" s="34">
        <f t="shared" si="49"/>
        <v>4.818</v>
      </c>
      <c r="E439" s="34">
        <f t="shared" si="50"/>
        <v>0</v>
      </c>
      <c r="F439" s="34">
        <f t="shared" si="51"/>
        <v>12.94</v>
      </c>
      <c r="G439" s="34">
        <f t="shared" si="52"/>
        <v>0.019</v>
      </c>
      <c r="H439" s="34">
        <f t="shared" si="53"/>
        <v>-0.863</v>
      </c>
      <c r="I439" s="34">
        <f t="shared" si="54"/>
        <v>27.69</v>
      </c>
      <c r="J439" s="34">
        <f t="shared" si="55"/>
        <v>27.689999999999998</v>
      </c>
      <c r="K439" s="25">
        <f t="shared" si="56"/>
        <v>0</v>
      </c>
      <c r="L439" s="62" t="s">
        <v>142</v>
      </c>
      <c r="M439" s="32">
        <f t="shared" si="57"/>
        <v>2.7193932827735647</v>
      </c>
      <c r="N439" s="32">
        <f t="shared" si="58"/>
        <v>36.19718309859155</v>
      </c>
      <c r="O439" s="32">
        <f t="shared" si="59"/>
        <v>17.399783315276274</v>
      </c>
      <c r="P439" s="32">
        <f t="shared" si="60"/>
        <v>0</v>
      </c>
      <c r="Q439" s="32">
        <f t="shared" si="61"/>
        <v>46.731672083784765</v>
      </c>
      <c r="R439" s="32">
        <f t="shared" si="62"/>
        <v>0.06861682918020946</v>
      </c>
      <c r="S439" s="32">
        <f t="shared" si="63"/>
        <v>-3.116648609606356</v>
      </c>
      <c r="T439" s="26">
        <f t="shared" si="64"/>
        <v>100.00000000000001</v>
      </c>
    </row>
    <row r="440" spans="1:20" ht="12.75">
      <c r="A440" s="62" t="s">
        <v>143</v>
      </c>
      <c r="B440" s="34">
        <f t="shared" si="47"/>
        <v>55.513</v>
      </c>
      <c r="C440" s="34">
        <f t="shared" si="48"/>
        <v>25.059</v>
      </c>
      <c r="D440" s="34">
        <f t="shared" si="49"/>
        <v>12.377</v>
      </c>
      <c r="E440" s="34">
        <f t="shared" si="50"/>
        <v>0</v>
      </c>
      <c r="F440" s="34">
        <f t="shared" si="51"/>
        <v>4.99</v>
      </c>
      <c r="G440" s="34">
        <f t="shared" si="52"/>
        <v>0.502</v>
      </c>
      <c r="H440" s="34">
        <f t="shared" si="53"/>
        <v>-0.46</v>
      </c>
      <c r="I440" s="34">
        <f t="shared" si="54"/>
        <v>97.982</v>
      </c>
      <c r="J440" s="34">
        <f t="shared" si="55"/>
        <v>97.981</v>
      </c>
      <c r="K440" s="25">
        <f t="shared" si="56"/>
        <v>0.0010000000000047748</v>
      </c>
      <c r="L440" s="62" t="s">
        <v>143</v>
      </c>
      <c r="M440" s="32">
        <f t="shared" si="57"/>
        <v>56.656902868923574</v>
      </c>
      <c r="N440" s="32">
        <f t="shared" si="58"/>
        <v>25.575366652718387</v>
      </c>
      <c r="O440" s="32">
        <f t="shared" si="59"/>
        <v>12.63204090588992</v>
      </c>
      <c r="P440" s="32">
        <f t="shared" si="60"/>
        <v>0</v>
      </c>
      <c r="Q440" s="32">
        <f t="shared" si="61"/>
        <v>5.09282411896184</v>
      </c>
      <c r="R440" s="32">
        <f t="shared" si="62"/>
        <v>0.5123442300037763</v>
      </c>
      <c r="S440" s="32">
        <f t="shared" si="63"/>
        <v>-0.4694787764974842</v>
      </c>
      <c r="T440" s="26">
        <f t="shared" si="64"/>
        <v>100.00000000000003</v>
      </c>
    </row>
    <row r="441" spans="1:20" ht="12.75">
      <c r="A441" s="62" t="s">
        <v>144</v>
      </c>
      <c r="B441" s="34">
        <f t="shared" si="47"/>
        <v>2.886</v>
      </c>
      <c r="C441" s="34">
        <f t="shared" si="48"/>
        <v>14.047</v>
      </c>
      <c r="D441" s="34">
        <f t="shared" si="49"/>
        <v>3.808</v>
      </c>
      <c r="E441" s="34">
        <f t="shared" si="50"/>
        <v>0</v>
      </c>
      <c r="F441" s="34">
        <f t="shared" si="51"/>
        <v>4.584</v>
      </c>
      <c r="G441" s="34">
        <f t="shared" si="52"/>
        <v>0.006</v>
      </c>
      <c r="H441" s="34">
        <f t="shared" si="53"/>
        <v>0.644</v>
      </c>
      <c r="I441" s="34">
        <f t="shared" si="54"/>
        <v>25.975</v>
      </c>
      <c r="J441" s="34">
        <f t="shared" si="55"/>
        <v>25.974999999999998</v>
      </c>
      <c r="K441" s="25">
        <f t="shared" si="56"/>
        <v>0</v>
      </c>
      <c r="L441" s="62" t="s">
        <v>144</v>
      </c>
      <c r="M441" s="32">
        <f t="shared" si="57"/>
        <v>11.1106833493744</v>
      </c>
      <c r="N441" s="32">
        <f t="shared" si="58"/>
        <v>54.07892204042349</v>
      </c>
      <c r="O441" s="32">
        <f t="shared" si="59"/>
        <v>14.660250240615976</v>
      </c>
      <c r="P441" s="32">
        <f t="shared" si="60"/>
        <v>0</v>
      </c>
      <c r="Q441" s="32">
        <f t="shared" si="61"/>
        <v>17.64773820981713</v>
      </c>
      <c r="R441" s="32">
        <f t="shared" si="62"/>
        <v>0.02309913378248316</v>
      </c>
      <c r="S441" s="32">
        <f t="shared" si="63"/>
        <v>2.4793070259865257</v>
      </c>
      <c r="T441" s="26">
        <f t="shared" si="64"/>
        <v>100.00000000000001</v>
      </c>
    </row>
    <row r="442" spans="1:20" ht="12.75">
      <c r="A442" s="62" t="s">
        <v>145</v>
      </c>
      <c r="B442" s="34">
        <f t="shared" si="47"/>
        <v>10.186</v>
      </c>
      <c r="C442" s="34">
        <f t="shared" si="48"/>
        <v>10.248</v>
      </c>
      <c r="D442" s="34">
        <f t="shared" si="49"/>
        <v>12.982</v>
      </c>
      <c r="E442" s="34">
        <f t="shared" si="50"/>
        <v>1.989</v>
      </c>
      <c r="F442" s="34">
        <f t="shared" si="51"/>
        <v>4.753</v>
      </c>
      <c r="G442" s="34">
        <f t="shared" si="52"/>
        <v>0.106</v>
      </c>
      <c r="H442" s="34">
        <f t="shared" si="53"/>
        <v>-0.18</v>
      </c>
      <c r="I442" s="34">
        <f t="shared" si="54"/>
        <v>40.083</v>
      </c>
      <c r="J442" s="34">
        <f t="shared" si="55"/>
        <v>40.083999999999996</v>
      </c>
      <c r="K442" s="25">
        <f t="shared" si="56"/>
        <v>-0.0009999999999976694</v>
      </c>
      <c r="L442" s="62" t="s">
        <v>145</v>
      </c>
      <c r="M442" s="32">
        <f t="shared" si="57"/>
        <v>25.411635565312846</v>
      </c>
      <c r="N442" s="32">
        <f t="shared" si="58"/>
        <v>25.566310747430396</v>
      </c>
      <c r="O442" s="32">
        <f t="shared" si="59"/>
        <v>32.38698732661411</v>
      </c>
      <c r="P442" s="32">
        <f t="shared" si="60"/>
        <v>4.962079632771181</v>
      </c>
      <c r="Q442" s="32">
        <f t="shared" si="61"/>
        <v>11.857599042011776</v>
      </c>
      <c r="R442" s="32">
        <f t="shared" si="62"/>
        <v>0.26444466620097795</v>
      </c>
      <c r="S442" s="32">
        <f t="shared" si="63"/>
        <v>-0.44905698034128333</v>
      </c>
      <c r="T442" s="26">
        <f t="shared" si="64"/>
        <v>100</v>
      </c>
    </row>
    <row r="443" spans="1:20" ht="12.75">
      <c r="A443" s="62" t="s">
        <v>146</v>
      </c>
      <c r="B443" s="34">
        <f t="shared" si="47"/>
        <v>2.656</v>
      </c>
      <c r="C443" s="34">
        <f t="shared" si="48"/>
        <v>13.939</v>
      </c>
      <c r="D443" s="34">
        <f t="shared" si="49"/>
        <v>0.911</v>
      </c>
      <c r="E443" s="34">
        <f t="shared" si="50"/>
        <v>17.275</v>
      </c>
      <c r="F443" s="34">
        <f t="shared" si="51"/>
        <v>15.639</v>
      </c>
      <c r="G443" s="34">
        <f t="shared" si="52"/>
        <v>0.031</v>
      </c>
      <c r="H443" s="34">
        <f t="shared" si="53"/>
        <v>0.113</v>
      </c>
      <c r="I443" s="34">
        <f t="shared" si="54"/>
        <v>50.564</v>
      </c>
      <c r="J443" s="34">
        <f t="shared" si="55"/>
        <v>50.564</v>
      </c>
      <c r="K443" s="25">
        <f t="shared" si="56"/>
        <v>0</v>
      </c>
      <c r="L443" s="62" t="s">
        <v>146</v>
      </c>
      <c r="M443" s="32">
        <f t="shared" si="57"/>
        <v>5.252748991377265</v>
      </c>
      <c r="N443" s="32">
        <f t="shared" si="58"/>
        <v>27.567043746539042</v>
      </c>
      <c r="O443" s="32">
        <f t="shared" si="59"/>
        <v>1.8016770825092954</v>
      </c>
      <c r="P443" s="32">
        <f t="shared" si="60"/>
        <v>34.164623051973734</v>
      </c>
      <c r="Q443" s="32">
        <f t="shared" si="61"/>
        <v>30.929119531682616</v>
      </c>
      <c r="R443" s="32">
        <f t="shared" si="62"/>
        <v>0.06130844078791235</v>
      </c>
      <c r="S443" s="32">
        <f t="shared" si="63"/>
        <v>0.2234791551301321</v>
      </c>
      <c r="T443" s="26">
        <f t="shared" si="64"/>
        <v>100</v>
      </c>
    </row>
    <row r="444" spans="1:20" ht="12.75">
      <c r="A444" s="62" t="s">
        <v>147</v>
      </c>
      <c r="B444" s="34">
        <f t="shared" si="47"/>
        <v>1.607</v>
      </c>
      <c r="C444" s="34">
        <f t="shared" si="48"/>
        <v>2.588</v>
      </c>
      <c r="D444" s="34">
        <f t="shared" si="49"/>
        <v>0.914</v>
      </c>
      <c r="E444" s="34">
        <f t="shared" si="50"/>
        <v>1.469</v>
      </c>
      <c r="F444" s="34">
        <f t="shared" si="51"/>
        <v>0.735</v>
      </c>
      <c r="G444" s="34">
        <f t="shared" si="52"/>
        <v>0.013</v>
      </c>
      <c r="H444" s="34">
        <f t="shared" si="53"/>
        <v>0.02</v>
      </c>
      <c r="I444" s="34">
        <f t="shared" si="54"/>
        <v>7.346</v>
      </c>
      <c r="J444" s="34">
        <f t="shared" si="55"/>
        <v>7.346</v>
      </c>
      <c r="K444" s="25">
        <f t="shared" si="56"/>
        <v>0</v>
      </c>
      <c r="L444" s="62" t="s">
        <v>147</v>
      </c>
      <c r="M444" s="32">
        <f t="shared" si="57"/>
        <v>21.87585080315818</v>
      </c>
      <c r="N444" s="32">
        <f t="shared" si="58"/>
        <v>35.230057173972234</v>
      </c>
      <c r="O444" s="32">
        <f t="shared" si="59"/>
        <v>12.44214538524367</v>
      </c>
      <c r="P444" s="32">
        <f t="shared" si="60"/>
        <v>19.99727742989382</v>
      </c>
      <c r="Q444" s="32">
        <f t="shared" si="61"/>
        <v>10.00544514021236</v>
      </c>
      <c r="R444" s="32">
        <f t="shared" si="62"/>
        <v>0.17696705690171521</v>
      </c>
      <c r="S444" s="32">
        <f t="shared" si="63"/>
        <v>0.27225701061802343</v>
      </c>
      <c r="T444" s="26">
        <f t="shared" si="64"/>
        <v>99.99999999999999</v>
      </c>
    </row>
    <row r="445" spans="1:20" ht="12.75">
      <c r="A445" s="62" t="s">
        <v>148</v>
      </c>
      <c r="B445" s="34">
        <f t="shared" si="47"/>
        <v>4.006</v>
      </c>
      <c r="C445" s="34">
        <f t="shared" si="48"/>
        <v>3.85</v>
      </c>
      <c r="D445" s="34">
        <f t="shared" si="49"/>
        <v>5.089</v>
      </c>
      <c r="E445" s="34">
        <f t="shared" si="50"/>
        <v>3.955</v>
      </c>
      <c r="F445" s="34">
        <f t="shared" si="51"/>
        <v>0.992</v>
      </c>
      <c r="G445" s="34">
        <f t="shared" si="52"/>
        <v>0.033</v>
      </c>
      <c r="H445" s="34">
        <f t="shared" si="53"/>
        <v>0.148</v>
      </c>
      <c r="I445" s="34">
        <f t="shared" si="54"/>
        <v>18.074</v>
      </c>
      <c r="J445" s="34">
        <f t="shared" si="55"/>
        <v>18.073</v>
      </c>
      <c r="K445" s="25">
        <f t="shared" si="56"/>
        <v>0.0010000000000012221</v>
      </c>
      <c r="L445" s="62" t="s">
        <v>148</v>
      </c>
      <c r="M445" s="32">
        <f t="shared" si="57"/>
        <v>22.16566148398163</v>
      </c>
      <c r="N445" s="32">
        <f t="shared" si="58"/>
        <v>21.302495435179548</v>
      </c>
      <c r="O445" s="32">
        <f t="shared" si="59"/>
        <v>28.15802578431915</v>
      </c>
      <c r="P445" s="32">
        <f t="shared" si="60"/>
        <v>21.88347258341172</v>
      </c>
      <c r="Q445" s="32">
        <f t="shared" si="61"/>
        <v>5.4888507718696395</v>
      </c>
      <c r="R445" s="32">
        <f t="shared" si="62"/>
        <v>0.18259281801582472</v>
      </c>
      <c r="S445" s="32">
        <f t="shared" si="63"/>
        <v>0.8189011232224865</v>
      </c>
      <c r="T445" s="26">
        <f t="shared" si="64"/>
        <v>99.99999999999999</v>
      </c>
    </row>
    <row r="446" spans="1:20" ht="12.75">
      <c r="A446" s="62" t="s">
        <v>149</v>
      </c>
      <c r="B446" s="34">
        <f t="shared" si="47"/>
        <v>29.387</v>
      </c>
      <c r="C446" s="34">
        <f t="shared" si="48"/>
        <v>32.195</v>
      </c>
      <c r="D446" s="34">
        <f t="shared" si="49"/>
        <v>30.424</v>
      </c>
      <c r="E446" s="34">
        <f t="shared" si="50"/>
        <v>0</v>
      </c>
      <c r="F446" s="34">
        <f t="shared" si="51"/>
        <v>9.604</v>
      </c>
      <c r="G446" s="34">
        <f t="shared" si="52"/>
        <v>0.034</v>
      </c>
      <c r="H446" s="34">
        <f t="shared" si="53"/>
        <v>-0.134</v>
      </c>
      <c r="I446" s="34">
        <f t="shared" si="54"/>
        <v>101.51</v>
      </c>
      <c r="J446" s="34">
        <f t="shared" si="55"/>
        <v>101.51</v>
      </c>
      <c r="K446" s="25">
        <f t="shared" si="56"/>
        <v>0</v>
      </c>
      <c r="L446" s="62" t="s">
        <v>149</v>
      </c>
      <c r="M446" s="32">
        <f t="shared" si="57"/>
        <v>28.94985715693035</v>
      </c>
      <c r="N446" s="32">
        <f t="shared" si="58"/>
        <v>31.71608708501625</v>
      </c>
      <c r="O446" s="32">
        <f t="shared" si="59"/>
        <v>29.971431386070336</v>
      </c>
      <c r="P446" s="32">
        <f t="shared" si="60"/>
        <v>0</v>
      </c>
      <c r="Q446" s="32">
        <f t="shared" si="61"/>
        <v>9.461136833809475</v>
      </c>
      <c r="R446" s="32">
        <f t="shared" si="62"/>
        <v>0.033494237020983156</v>
      </c>
      <c r="S446" s="32">
        <f t="shared" si="63"/>
        <v>-0.13200669884740418</v>
      </c>
      <c r="T446" s="26">
        <f t="shared" si="64"/>
        <v>100</v>
      </c>
    </row>
    <row r="447" spans="1:20" ht="12.75">
      <c r="A447" s="62" t="s">
        <v>150</v>
      </c>
      <c r="B447" s="34">
        <f t="shared" si="47"/>
        <v>38.711</v>
      </c>
      <c r="C447" s="34">
        <f t="shared" si="48"/>
        <v>78.711</v>
      </c>
      <c r="D447" s="34">
        <f t="shared" si="49"/>
        <v>81.964</v>
      </c>
      <c r="E447" s="34">
        <f t="shared" si="50"/>
        <v>16.258</v>
      </c>
      <c r="F447" s="34">
        <f t="shared" si="51"/>
        <v>4.647</v>
      </c>
      <c r="G447" s="34">
        <f t="shared" si="52"/>
        <v>0.351</v>
      </c>
      <c r="H447" s="34">
        <f t="shared" si="53"/>
        <v>0.448</v>
      </c>
      <c r="I447" s="34">
        <f t="shared" si="54"/>
        <v>221.092</v>
      </c>
      <c r="J447" s="34">
        <f t="shared" si="55"/>
        <v>221.09</v>
      </c>
      <c r="K447" s="25">
        <f t="shared" si="56"/>
        <v>0.0020000000000095497</v>
      </c>
      <c r="L447" s="62" t="s">
        <v>150</v>
      </c>
      <c r="M447" s="32">
        <f t="shared" si="57"/>
        <v>17.509159165950518</v>
      </c>
      <c r="N447" s="32">
        <f t="shared" si="58"/>
        <v>35.60133882129449</v>
      </c>
      <c r="O447" s="32">
        <f t="shared" si="59"/>
        <v>37.07268533176534</v>
      </c>
      <c r="P447" s="32">
        <f t="shared" si="60"/>
        <v>7.353566420914559</v>
      </c>
      <c r="Q447" s="32">
        <f t="shared" si="61"/>
        <v>2.1018589714595866</v>
      </c>
      <c r="R447" s="32">
        <f t="shared" si="62"/>
        <v>0.15875887647564338</v>
      </c>
      <c r="S447" s="32">
        <f t="shared" si="63"/>
        <v>0.20263241213985256</v>
      </c>
      <c r="T447" s="26">
        <f t="shared" si="64"/>
        <v>100</v>
      </c>
    </row>
    <row r="449" s="36" customFormat="1" ht="15">
      <c r="A449" s="35" t="s">
        <v>42</v>
      </c>
    </row>
    <row r="450" s="36" customFormat="1" ht="12.75"/>
    <row r="451" s="24" customFormat="1" ht="12.75"/>
    <row r="452" spans="2:11" ht="27.75" customHeight="1">
      <c r="B452" s="134" t="s">
        <v>152</v>
      </c>
      <c r="C452" s="135"/>
      <c r="D452" s="135"/>
      <c r="E452" s="135"/>
      <c r="F452" s="135"/>
      <c r="G452" s="135"/>
      <c r="H452" s="135"/>
      <c r="I452" s="135"/>
      <c r="K452" s="50" t="s">
        <v>153</v>
      </c>
    </row>
    <row r="453" spans="1:9" ht="16.5" thickBot="1">
      <c r="A453" s="51"/>
      <c r="C453" s="52"/>
      <c r="D453" s="52"/>
      <c r="E453" s="52"/>
      <c r="F453" s="52"/>
      <c r="G453" s="52"/>
      <c r="H453" s="52"/>
      <c r="I453" s="52"/>
    </row>
    <row r="454" spans="1:9" ht="64.5" thickBot="1">
      <c r="A454" s="53"/>
      <c r="B454" s="85" t="s">
        <v>26</v>
      </c>
      <c r="C454" s="85" t="s">
        <v>27</v>
      </c>
      <c r="D454" s="85" t="s">
        <v>28</v>
      </c>
      <c r="E454" s="85" t="s">
        <v>29</v>
      </c>
      <c r="F454" s="85" t="s">
        <v>30</v>
      </c>
      <c r="G454" s="85" t="s">
        <v>36</v>
      </c>
      <c r="H454" s="86" t="s">
        <v>37</v>
      </c>
      <c r="I454" s="87" t="s">
        <v>117</v>
      </c>
    </row>
    <row r="455" spans="1:9" ht="18.75" customHeight="1">
      <c r="A455" s="88" t="s">
        <v>43</v>
      </c>
      <c r="B455" s="94">
        <f aca="true" t="shared" si="65" ref="B455:H455">M414</f>
        <v>18.385496322931242</v>
      </c>
      <c r="C455" s="89">
        <f t="shared" si="65"/>
        <v>36.194976164133934</v>
      </c>
      <c r="D455" s="94">
        <f t="shared" si="65"/>
        <v>23.91162425563763</v>
      </c>
      <c r="E455" s="89">
        <f t="shared" si="65"/>
        <v>12.632754791578536</v>
      </c>
      <c r="F455" s="94">
        <f t="shared" si="65"/>
        <v>8.73959723080928</v>
      </c>
      <c r="G455" s="89">
        <f t="shared" si="65"/>
        <v>0.14938091829097655</v>
      </c>
      <c r="H455" s="94">
        <f t="shared" si="65"/>
        <v>-0.013829683381601642</v>
      </c>
      <c r="I455" s="90">
        <f>I414*1000</f>
        <v>1966788</v>
      </c>
    </row>
    <row r="456" spans="1:9" ht="18.75" customHeight="1" thickBot="1">
      <c r="A456" s="91" t="s">
        <v>24</v>
      </c>
      <c r="B456" s="95">
        <f aca="true" t="shared" si="66" ref="B456:H456">M415</f>
        <v>18.334925877495525</v>
      </c>
      <c r="C456" s="92">
        <f t="shared" si="66"/>
        <v>36.36813568254819</v>
      </c>
      <c r="D456" s="95">
        <f t="shared" si="66"/>
        <v>23.93870679508884</v>
      </c>
      <c r="E456" s="92">
        <f t="shared" si="66"/>
        <v>13.35611243546321</v>
      </c>
      <c r="F456" s="95">
        <f t="shared" si="66"/>
        <v>7.807747625854355</v>
      </c>
      <c r="G456" s="92">
        <f t="shared" si="66"/>
        <v>0.14443618954191195</v>
      </c>
      <c r="H456" s="95">
        <f t="shared" si="66"/>
        <v>0.04993539400797417</v>
      </c>
      <c r="I456" s="93">
        <f>I415*1000</f>
        <v>1806338</v>
      </c>
    </row>
    <row r="457" spans="1:9" ht="18.75" customHeight="1">
      <c r="A457" s="101" t="s">
        <v>95</v>
      </c>
      <c r="B457" s="97">
        <v>26.48803316254153</v>
      </c>
      <c r="C457" s="104">
        <v>33.99950866858007</v>
      </c>
      <c r="D457" s="97">
        <v>20.947791980693392</v>
      </c>
      <c r="E457" s="104">
        <v>5.895096753241648</v>
      </c>
      <c r="F457" s="97">
        <v>12.670248719526992</v>
      </c>
      <c r="G457" s="107" t="s">
        <v>99</v>
      </c>
      <c r="H457" s="110">
        <v>-0.0006791765139225233</v>
      </c>
      <c r="I457" s="111">
        <v>12029273.44</v>
      </c>
    </row>
    <row r="458" spans="1:9" ht="18.75" customHeight="1">
      <c r="A458" s="102" t="s">
        <v>164</v>
      </c>
      <c r="B458" s="98">
        <v>16.853921095469733</v>
      </c>
      <c r="C458" s="105">
        <v>21.122377687466905</v>
      </c>
      <c r="D458" s="98">
        <v>13.080782410159895</v>
      </c>
      <c r="E458" s="105">
        <v>0.46885062136066086</v>
      </c>
      <c r="F458" s="98">
        <v>48.431139425448265</v>
      </c>
      <c r="G458" s="108" t="s">
        <v>99</v>
      </c>
      <c r="H458" s="112">
        <v>0.042928601123268725</v>
      </c>
      <c r="I458" s="56">
        <v>629044.49</v>
      </c>
    </row>
    <row r="459" spans="1:9" ht="18.75" customHeight="1">
      <c r="A459" s="102" t="s">
        <v>165</v>
      </c>
      <c r="B459" s="98">
        <v>1.7762477913884986</v>
      </c>
      <c r="C459" s="105">
        <v>52.19317240996585</v>
      </c>
      <c r="D459" s="98">
        <v>45.30325733533622</v>
      </c>
      <c r="E459" s="105">
        <v>0</v>
      </c>
      <c r="F459" s="98">
        <v>0.733682679260067</v>
      </c>
      <c r="G459" s="108" t="s">
        <v>99</v>
      </c>
      <c r="H459" s="112">
        <v>-0.0063607597912343095</v>
      </c>
      <c r="I459" s="56">
        <v>551632.213</v>
      </c>
    </row>
    <row r="460" spans="1:9" ht="18.75" customHeight="1">
      <c r="A460" s="102" t="s">
        <v>98</v>
      </c>
      <c r="B460" s="98">
        <v>65.6317000679045</v>
      </c>
      <c r="C460" s="105">
        <v>18.191768536747897</v>
      </c>
      <c r="D460" s="98">
        <v>3.1154200203216</v>
      </c>
      <c r="E460" s="105">
        <v>0.8221052141427965</v>
      </c>
      <c r="F460" s="98">
        <v>12.25381318441379</v>
      </c>
      <c r="G460" s="108" t="s">
        <v>99</v>
      </c>
      <c r="H460" s="112">
        <v>-0.014807023530597287</v>
      </c>
      <c r="I460" s="56">
        <v>1969511.289</v>
      </c>
    </row>
    <row r="461" spans="1:9" ht="18.75" customHeight="1">
      <c r="A461" s="102" t="s">
        <v>167</v>
      </c>
      <c r="B461" s="98">
        <v>40.76017810429711</v>
      </c>
      <c r="C461" s="105">
        <v>23.659691103012396</v>
      </c>
      <c r="D461" s="98">
        <v>5.609289247340051</v>
      </c>
      <c r="E461" s="105">
        <v>0.7348848352612238</v>
      </c>
      <c r="F461" s="98">
        <v>29.16737796789402</v>
      </c>
      <c r="G461" s="108" t="s">
        <v>99</v>
      </c>
      <c r="H461" s="112">
        <v>0.06857874219519565</v>
      </c>
      <c r="I461" s="56">
        <v>594913.215</v>
      </c>
    </row>
    <row r="462" spans="1:9" ht="18.75" customHeight="1">
      <c r="A462" s="102" t="s">
        <v>96</v>
      </c>
      <c r="B462" s="98">
        <v>15.205816548665641</v>
      </c>
      <c r="C462" s="105">
        <v>19.69712052717086</v>
      </c>
      <c r="D462" s="98">
        <v>54.44717111123811</v>
      </c>
      <c r="E462" s="105">
        <v>6.25752979090539</v>
      </c>
      <c r="F462" s="98">
        <v>4.556112048320373</v>
      </c>
      <c r="G462" s="108" t="s">
        <v>99</v>
      </c>
      <c r="H462" s="112">
        <v>-0.16375017507923864</v>
      </c>
      <c r="I462" s="56">
        <v>672138.518</v>
      </c>
    </row>
    <row r="463" spans="1:9" ht="18.75" customHeight="1" thickBot="1">
      <c r="A463" s="103" t="s">
        <v>94</v>
      </c>
      <c r="B463" s="99">
        <v>23.682165598516633</v>
      </c>
      <c r="C463" s="106">
        <v>38.87671862466044</v>
      </c>
      <c r="D463" s="99">
        <v>23.0107566637318</v>
      </c>
      <c r="E463" s="106">
        <v>9.317831744580303</v>
      </c>
      <c r="F463" s="99">
        <v>4.997663000115222</v>
      </c>
      <c r="G463" s="109" t="s">
        <v>99</v>
      </c>
      <c r="H463" s="113">
        <v>0.11486428292340803</v>
      </c>
      <c r="I463" s="59">
        <v>2339942.349</v>
      </c>
    </row>
    <row r="464" spans="2:9" ht="16.5" customHeight="1">
      <c r="B464" s="55"/>
      <c r="C464" s="55"/>
      <c r="D464" s="55"/>
      <c r="E464" s="55"/>
      <c r="F464" s="55"/>
      <c r="G464" s="55"/>
      <c r="H464" s="55"/>
      <c r="I464" s="56"/>
    </row>
    <row r="465" spans="1:9" ht="12.75">
      <c r="A465" s="54"/>
      <c r="B465" s="55"/>
      <c r="C465" s="55"/>
      <c r="D465" s="55"/>
      <c r="E465" s="55"/>
      <c r="F465" s="55"/>
      <c r="G465" s="55"/>
      <c r="H465" s="55"/>
      <c r="I465" s="56"/>
    </row>
    <row r="466" spans="1:10" ht="12.75">
      <c r="A466" s="57" t="s">
        <v>62</v>
      </c>
      <c r="B466" s="55">
        <f aca="true" t="shared" si="67" ref="B466:B496">M417</f>
        <v>11.397047948649686</v>
      </c>
      <c r="C466" s="55">
        <f aca="true" t="shared" si="68" ref="C466:C496">N417</f>
        <v>41.09503948886325</v>
      </c>
      <c r="D466" s="55">
        <f aca="true" t="shared" si="69" ref="D466:D496">O417</f>
        <v>20.64365368119028</v>
      </c>
      <c r="E466" s="55">
        <f aca="true" t="shared" si="70" ref="E466:E496">P417</f>
        <v>0</v>
      </c>
      <c r="F466" s="55">
        <f aca="true" t="shared" si="71" ref="F466:F496">Q417</f>
        <v>23.776141035880137</v>
      </c>
      <c r="G466" s="55">
        <f aca="true" t="shared" si="72" ref="G466:G496">R417</f>
        <v>1.4050344603188685</v>
      </c>
      <c r="H466" s="55">
        <f aca="true" t="shared" si="73" ref="H466:H496">S417</f>
        <v>1.68308338509776</v>
      </c>
      <c r="I466" s="56">
        <f aca="true" t="shared" si="74" ref="I466:I496">I417*1000</f>
        <v>33809</v>
      </c>
      <c r="J466" s="33"/>
    </row>
    <row r="467" spans="1:10" ht="12.75">
      <c r="A467" s="57" t="s">
        <v>44</v>
      </c>
      <c r="B467" s="55">
        <f t="shared" si="67"/>
        <v>8.0329754601227</v>
      </c>
      <c r="C467" s="55">
        <f t="shared" si="68"/>
        <v>39.441578360290016</v>
      </c>
      <c r="D467" s="55">
        <f t="shared" si="69"/>
        <v>26.019590072504187</v>
      </c>
      <c r="E467" s="55">
        <f t="shared" si="70"/>
        <v>21.68153931957613</v>
      </c>
      <c r="F467" s="55">
        <f t="shared" si="71"/>
        <v>3.1284857780256554</v>
      </c>
      <c r="G467" s="55">
        <f t="shared" si="72"/>
        <v>0.6797267150027887</v>
      </c>
      <c r="H467" s="55">
        <f t="shared" si="73"/>
        <v>1.0161042944785277</v>
      </c>
      <c r="I467" s="56">
        <f t="shared" si="74"/>
        <v>57377</v>
      </c>
      <c r="J467" s="33"/>
    </row>
    <row r="468" spans="1:10" ht="12.75">
      <c r="A468" s="57" t="s">
        <v>45</v>
      </c>
      <c r="B468" s="55">
        <f t="shared" si="67"/>
        <v>38.55267685954476</v>
      </c>
      <c r="C468" s="55">
        <f t="shared" si="68"/>
        <v>24.910279730593388</v>
      </c>
      <c r="D468" s="55">
        <f t="shared" si="69"/>
        <v>14.797699228159876</v>
      </c>
      <c r="E468" s="55">
        <f t="shared" si="70"/>
        <v>18.56840863281058</v>
      </c>
      <c r="F468" s="55">
        <f t="shared" si="71"/>
        <v>4.729364338036479</v>
      </c>
      <c r="G468" s="55">
        <f t="shared" si="72"/>
        <v>0.3343001818986285</v>
      </c>
      <c r="H468" s="55">
        <f t="shared" si="73"/>
        <v>-1.892728971043705</v>
      </c>
      <c r="I468" s="56">
        <f t="shared" si="74"/>
        <v>20341</v>
      </c>
      <c r="J468" s="33"/>
    </row>
    <row r="469" spans="1:10" ht="12.75">
      <c r="A469" s="57" t="s">
        <v>107</v>
      </c>
      <c r="B469" s="55">
        <f t="shared" si="67"/>
        <v>0.639381435634363</v>
      </c>
      <c r="C469" s="55">
        <f t="shared" si="68"/>
        <v>43.64150031597338</v>
      </c>
      <c r="D469" s="55">
        <f t="shared" si="69"/>
        <v>9.795174900561317</v>
      </c>
      <c r="E469" s="55">
        <f t="shared" si="70"/>
        <v>26.775956284153008</v>
      </c>
      <c r="F469" s="55">
        <f t="shared" si="71"/>
        <v>18.779971004795357</v>
      </c>
      <c r="G469" s="55">
        <f t="shared" si="72"/>
        <v>1.0259841641574663</v>
      </c>
      <c r="H469" s="55">
        <f t="shared" si="73"/>
        <v>-0.6579681052748968</v>
      </c>
      <c r="I469" s="56">
        <f t="shared" si="74"/>
        <v>26901</v>
      </c>
      <c r="J469" s="33"/>
    </row>
    <row r="470" spans="1:10" ht="12.75">
      <c r="A470" s="57" t="s">
        <v>55</v>
      </c>
      <c r="B470" s="55">
        <f t="shared" si="67"/>
        <v>1.2472487160674985</v>
      </c>
      <c r="C470" s="55">
        <f t="shared" si="68"/>
        <v>96.03815113719737</v>
      </c>
      <c r="D470" s="55">
        <f t="shared" si="69"/>
        <v>0</v>
      </c>
      <c r="E470" s="55">
        <f t="shared" si="70"/>
        <v>0</v>
      </c>
      <c r="F470" s="55">
        <f t="shared" si="71"/>
        <v>2.4211298606016145</v>
      </c>
      <c r="G470" s="55">
        <f t="shared" si="72"/>
        <v>0.29347028613352905</v>
      </c>
      <c r="H470" s="55">
        <f t="shared" si="73"/>
        <v>0</v>
      </c>
      <c r="I470" s="56">
        <f t="shared" si="74"/>
        <v>2726</v>
      </c>
      <c r="J470" s="25"/>
    </row>
    <row r="471" spans="1:10" ht="12.75">
      <c r="A471" s="57" t="s">
        <v>46</v>
      </c>
      <c r="B471" s="55">
        <f t="shared" si="67"/>
        <v>46.22521139248719</v>
      </c>
      <c r="C471" s="55">
        <f t="shared" si="68"/>
        <v>21.7058454618196</v>
      </c>
      <c r="D471" s="55">
        <f t="shared" si="69"/>
        <v>15.486256785104127</v>
      </c>
      <c r="E471" s="55">
        <f t="shared" si="70"/>
        <v>14.599597759564023</v>
      </c>
      <c r="F471" s="55">
        <f t="shared" si="71"/>
        <v>4.718756082264656</v>
      </c>
      <c r="G471" s="55">
        <f t="shared" si="72"/>
        <v>0.27464803961852036</v>
      </c>
      <c r="H471" s="55">
        <f t="shared" si="73"/>
        <v>-3.0103155208581125</v>
      </c>
      <c r="I471" s="56">
        <f t="shared" si="74"/>
        <v>46241</v>
      </c>
      <c r="J471" s="25"/>
    </row>
    <row r="472" spans="1:10" ht="12.75">
      <c r="A472" s="57" t="s">
        <v>48</v>
      </c>
      <c r="B472" s="55">
        <f t="shared" si="67"/>
        <v>25.611289605352674</v>
      </c>
      <c r="C472" s="55">
        <f t="shared" si="68"/>
        <v>33.19708218359156</v>
      </c>
      <c r="D472" s="55">
        <f t="shared" si="69"/>
        <v>22.570964958520953</v>
      </c>
      <c r="E472" s="55">
        <f t="shared" si="70"/>
        <v>10.67559170595667</v>
      </c>
      <c r="F472" s="55">
        <f t="shared" si="71"/>
        <v>8.276962855855514</v>
      </c>
      <c r="G472" s="55">
        <f t="shared" si="72"/>
        <v>0.08716932346592299</v>
      </c>
      <c r="H472" s="55">
        <f t="shared" si="73"/>
        <v>-0.4190606327432717</v>
      </c>
      <c r="I472" s="56">
        <f t="shared" si="74"/>
        <v>339568</v>
      </c>
      <c r="J472" s="25"/>
    </row>
    <row r="473" spans="1:10" ht="12.75">
      <c r="A473" s="57" t="s">
        <v>47</v>
      </c>
      <c r="B473" s="55">
        <f t="shared" si="67"/>
        <v>22.670111132774416</v>
      </c>
      <c r="C473" s="55">
        <f t="shared" si="68"/>
        <v>40.56346266328718</v>
      </c>
      <c r="D473" s="55">
        <f t="shared" si="69"/>
        <v>19.799181126925326</v>
      </c>
      <c r="E473" s="55">
        <f t="shared" si="70"/>
        <v>0</v>
      </c>
      <c r="F473" s="55">
        <f t="shared" si="71"/>
        <v>17.347436147397154</v>
      </c>
      <c r="G473" s="55">
        <f t="shared" si="72"/>
        <v>0</v>
      </c>
      <c r="H473" s="55">
        <f t="shared" si="73"/>
        <v>-0.38019107038409045</v>
      </c>
      <c r="I473" s="56">
        <f t="shared" si="74"/>
        <v>20516</v>
      </c>
      <c r="J473" s="25"/>
    </row>
    <row r="474" spans="1:10" ht="12.75">
      <c r="A474" s="57" t="s">
        <v>49</v>
      </c>
      <c r="B474" s="55">
        <f t="shared" si="67"/>
        <v>60.91210613598673</v>
      </c>
      <c r="C474" s="55">
        <f t="shared" si="68"/>
        <v>19.237147595356547</v>
      </c>
      <c r="D474" s="55">
        <f t="shared" si="69"/>
        <v>13.316749585406303</v>
      </c>
      <c r="E474" s="55">
        <f t="shared" si="70"/>
        <v>0</v>
      </c>
      <c r="F474" s="55">
        <f t="shared" si="71"/>
        <v>9.983416252072967</v>
      </c>
      <c r="G474" s="55">
        <f t="shared" si="72"/>
        <v>0</v>
      </c>
      <c r="H474" s="55">
        <f t="shared" si="73"/>
        <v>-3.4494195688225537</v>
      </c>
      <c r="I474" s="56">
        <f t="shared" si="74"/>
        <v>6029</v>
      </c>
      <c r="J474" s="25"/>
    </row>
    <row r="475" spans="1:10" ht="12.75">
      <c r="A475" s="57" t="s">
        <v>52</v>
      </c>
      <c r="B475" s="55">
        <f t="shared" si="67"/>
        <v>13.728441816745224</v>
      </c>
      <c r="C475" s="55">
        <f t="shared" si="68"/>
        <v>48.218129308230935</v>
      </c>
      <c r="D475" s="55">
        <f t="shared" si="69"/>
        <v>21.69781761708852</v>
      </c>
      <c r="E475" s="55">
        <f t="shared" si="70"/>
        <v>9.681769882570906</v>
      </c>
      <c r="F475" s="55">
        <f t="shared" si="71"/>
        <v>7.010326131378906</v>
      </c>
      <c r="G475" s="55">
        <f t="shared" si="72"/>
        <v>0</v>
      </c>
      <c r="H475" s="55">
        <f t="shared" si="73"/>
        <v>-0.3364847560144947</v>
      </c>
      <c r="I475" s="56">
        <f t="shared" si="74"/>
        <v>146812</v>
      </c>
      <c r="J475" s="25"/>
    </row>
    <row r="476" spans="1:10" ht="12.75">
      <c r="A476" s="57" t="s">
        <v>69</v>
      </c>
      <c r="B476" s="55">
        <f t="shared" si="67"/>
        <v>19.16555939410045</v>
      </c>
      <c r="C476" s="55">
        <f t="shared" si="68"/>
        <v>29.266542652139247</v>
      </c>
      <c r="D476" s="55">
        <f t="shared" si="69"/>
        <v>9.891044379484454</v>
      </c>
      <c r="E476" s="55">
        <f t="shared" si="70"/>
        <v>16.056338028169012</v>
      </c>
      <c r="F476" s="55">
        <f t="shared" si="71"/>
        <v>22.628222163167685</v>
      </c>
      <c r="G476" s="55">
        <f t="shared" si="72"/>
        <v>0.12224289131012488</v>
      </c>
      <c r="H476" s="55">
        <f t="shared" si="73"/>
        <v>2.8700504916290193</v>
      </c>
      <c r="I476" s="56">
        <f t="shared" si="74"/>
        <v>37630</v>
      </c>
      <c r="J476" s="25"/>
    </row>
    <row r="477" spans="1:10" ht="12.75">
      <c r="A477" s="57" t="s">
        <v>53</v>
      </c>
      <c r="B477" s="55">
        <f t="shared" si="67"/>
        <v>4.953509969549307</v>
      </c>
      <c r="C477" s="55">
        <f t="shared" si="68"/>
        <v>33.632660310130866</v>
      </c>
      <c r="D477" s="55">
        <f t="shared" si="69"/>
        <v>14.238196194218437</v>
      </c>
      <c r="E477" s="55">
        <f t="shared" si="70"/>
        <v>41.96867611637122</v>
      </c>
      <c r="F477" s="55">
        <f t="shared" si="71"/>
        <v>7.014389154669536</v>
      </c>
      <c r="G477" s="55">
        <f t="shared" si="72"/>
        <v>0</v>
      </c>
      <c r="H477" s="55">
        <f t="shared" si="73"/>
        <v>-1.807431744939376</v>
      </c>
      <c r="I477" s="56">
        <f t="shared" si="74"/>
        <v>270272</v>
      </c>
      <c r="J477" s="25"/>
    </row>
    <row r="478" spans="1:10" ht="12.75">
      <c r="A478" s="57" t="s">
        <v>51</v>
      </c>
      <c r="B478" s="55">
        <f t="shared" si="67"/>
        <v>32.36681796464405</v>
      </c>
      <c r="C478" s="55">
        <f t="shared" si="68"/>
        <v>51.48112756808407</v>
      </c>
      <c r="D478" s="55">
        <f t="shared" si="69"/>
        <v>10.003583373148588</v>
      </c>
      <c r="E478" s="55">
        <f t="shared" si="70"/>
        <v>0</v>
      </c>
      <c r="F478" s="55">
        <f t="shared" si="71"/>
        <v>5.013736263736263</v>
      </c>
      <c r="G478" s="55">
        <f t="shared" si="72"/>
        <v>0.017916865742952696</v>
      </c>
      <c r="H478" s="55">
        <f t="shared" si="73"/>
        <v>1.1168179646440513</v>
      </c>
      <c r="I478" s="56">
        <f t="shared" si="74"/>
        <v>33488</v>
      </c>
      <c r="J478" s="25"/>
    </row>
    <row r="479" spans="1:10" ht="12.75">
      <c r="A479" s="57" t="s">
        <v>59</v>
      </c>
      <c r="B479" s="55">
        <f t="shared" si="67"/>
        <v>11.61361954108068</v>
      </c>
      <c r="C479" s="55">
        <f t="shared" si="68"/>
        <v>28.156920799407843</v>
      </c>
      <c r="D479" s="55">
        <f t="shared" si="69"/>
        <v>39.618800888230936</v>
      </c>
      <c r="E479" s="55">
        <f t="shared" si="70"/>
        <v>14.011843079200592</v>
      </c>
      <c r="F479" s="55">
        <f t="shared" si="71"/>
        <v>5.255366395262768</v>
      </c>
      <c r="G479" s="55">
        <f t="shared" si="72"/>
        <v>0.07401924500370095</v>
      </c>
      <c r="H479" s="55">
        <f t="shared" si="73"/>
        <v>1.2694300518134716</v>
      </c>
      <c r="I479" s="56">
        <f t="shared" si="74"/>
        <v>27020</v>
      </c>
      <c r="J479" s="25"/>
    </row>
    <row r="480" spans="1:10" ht="12.75">
      <c r="A480" s="57" t="s">
        <v>50</v>
      </c>
      <c r="B480" s="55">
        <f t="shared" si="67"/>
        <v>14.431431809595766</v>
      </c>
      <c r="C480" s="55">
        <f t="shared" si="68"/>
        <v>54.94899886664148</v>
      </c>
      <c r="D480" s="55">
        <f t="shared" si="69"/>
        <v>26.9739327540612</v>
      </c>
      <c r="E480" s="55">
        <f t="shared" si="70"/>
        <v>0</v>
      </c>
      <c r="F480" s="55">
        <f t="shared" si="71"/>
        <v>2.927842840952021</v>
      </c>
      <c r="G480" s="55">
        <f t="shared" si="72"/>
        <v>0</v>
      </c>
      <c r="H480" s="55">
        <f t="shared" si="73"/>
        <v>0.7177937287495277</v>
      </c>
      <c r="I480" s="56">
        <f t="shared" si="74"/>
        <v>15883</v>
      </c>
      <c r="J480" s="25"/>
    </row>
    <row r="481" spans="1:10" ht="12.75">
      <c r="A481" s="63" t="s">
        <v>73</v>
      </c>
      <c r="B481" s="55">
        <f t="shared" si="67"/>
        <v>2.322372959300989</v>
      </c>
      <c r="C481" s="55">
        <f t="shared" si="68"/>
        <v>22.740859967808692</v>
      </c>
      <c r="D481" s="55">
        <f t="shared" si="69"/>
        <v>0</v>
      </c>
      <c r="E481" s="55">
        <f t="shared" si="70"/>
        <v>0</v>
      </c>
      <c r="F481" s="55">
        <f t="shared" si="71"/>
        <v>74.9367670728903</v>
      </c>
      <c r="G481" s="55">
        <f t="shared" si="72"/>
        <v>0</v>
      </c>
      <c r="H481" s="55">
        <f t="shared" si="73"/>
        <v>0</v>
      </c>
      <c r="I481" s="56">
        <f t="shared" si="74"/>
        <v>4349</v>
      </c>
      <c r="J481" s="25"/>
    </row>
    <row r="482" spans="1:10" ht="12.75">
      <c r="A482" s="57" t="s">
        <v>54</v>
      </c>
      <c r="B482" s="55">
        <f t="shared" si="67"/>
        <v>9.150027527486605</v>
      </c>
      <c r="C482" s="55">
        <f t="shared" si="68"/>
        <v>43.7937782429287</v>
      </c>
      <c r="D482" s="55">
        <f t="shared" si="69"/>
        <v>37.90126081339635</v>
      </c>
      <c r="E482" s="55">
        <f t="shared" si="70"/>
        <v>0</v>
      </c>
      <c r="F482" s="55">
        <f t="shared" si="71"/>
        <v>6.916757970706394</v>
      </c>
      <c r="G482" s="55">
        <f t="shared" si="72"/>
        <v>0.06868244182433647</v>
      </c>
      <c r="H482" s="55">
        <f t="shared" si="73"/>
        <v>2.1694930036576126</v>
      </c>
      <c r="I482" s="56">
        <f t="shared" si="74"/>
        <v>183452</v>
      </c>
      <c r="J482" s="25"/>
    </row>
    <row r="483" spans="1:10" ht="12.75">
      <c r="A483" s="57" t="s">
        <v>57</v>
      </c>
      <c r="B483" s="55">
        <f t="shared" si="67"/>
        <v>2.8958583761337566</v>
      </c>
      <c r="C483" s="55">
        <f t="shared" si="68"/>
        <v>30.204349251447933</v>
      </c>
      <c r="D483" s="55">
        <f t="shared" si="69"/>
        <v>31.603103485957824</v>
      </c>
      <c r="E483" s="55">
        <f t="shared" si="70"/>
        <v>27.712818271227192</v>
      </c>
      <c r="F483" s="55">
        <f t="shared" si="71"/>
        <v>8.873347175172114</v>
      </c>
      <c r="G483" s="55">
        <f t="shared" si="72"/>
        <v>0</v>
      </c>
      <c r="H483" s="55">
        <f t="shared" si="73"/>
        <v>-1.2894765599388047</v>
      </c>
      <c r="I483" s="56">
        <f t="shared" si="74"/>
        <v>9151</v>
      </c>
      <c r="J483" s="25"/>
    </row>
    <row r="484" spans="1:10" ht="12.75">
      <c r="A484" s="57" t="s">
        <v>58</v>
      </c>
      <c r="B484" s="55">
        <f t="shared" si="67"/>
        <v>1.7185821697099892</v>
      </c>
      <c r="C484" s="55">
        <f t="shared" si="68"/>
        <v>62.62083780880773</v>
      </c>
      <c r="D484" s="55">
        <f t="shared" si="69"/>
        <v>25.843179377013964</v>
      </c>
      <c r="E484" s="55">
        <f t="shared" si="70"/>
        <v>0</v>
      </c>
      <c r="F484" s="55">
        <f t="shared" si="71"/>
        <v>2.513426423200859</v>
      </c>
      <c r="G484" s="55">
        <f t="shared" si="72"/>
        <v>0</v>
      </c>
      <c r="H484" s="55">
        <f t="shared" si="73"/>
        <v>7.303974221267454</v>
      </c>
      <c r="I484" s="56">
        <f t="shared" si="74"/>
        <v>4655</v>
      </c>
      <c r="J484" s="25"/>
    </row>
    <row r="485" spans="1:10" ht="12.75">
      <c r="A485" s="57" t="s">
        <v>56</v>
      </c>
      <c r="B485" s="55">
        <f t="shared" si="67"/>
        <v>2.2250209907640635</v>
      </c>
      <c r="C485" s="55">
        <f t="shared" si="68"/>
        <v>34.04701931150294</v>
      </c>
      <c r="D485" s="55">
        <f t="shared" si="69"/>
        <v>28.547439126784212</v>
      </c>
      <c r="E485" s="55">
        <f t="shared" si="70"/>
        <v>0</v>
      </c>
      <c r="F485" s="55">
        <f t="shared" si="71"/>
        <v>29.65994962216625</v>
      </c>
      <c r="G485" s="55">
        <f t="shared" si="72"/>
        <v>0.10495382031905962</v>
      </c>
      <c r="H485" s="55">
        <f t="shared" si="73"/>
        <v>5.4156171284634755</v>
      </c>
      <c r="I485" s="56">
        <f t="shared" si="74"/>
        <v>4764</v>
      </c>
      <c r="J485" s="25"/>
    </row>
    <row r="486" spans="1:10" ht="12.75">
      <c r="A486" s="57" t="s">
        <v>60</v>
      </c>
      <c r="B486" s="55">
        <f t="shared" si="67"/>
        <v>0</v>
      </c>
      <c r="C486" s="55">
        <f t="shared" si="68"/>
        <v>100</v>
      </c>
      <c r="D486" s="55">
        <f t="shared" si="69"/>
        <v>0</v>
      </c>
      <c r="E486" s="55">
        <f t="shared" si="70"/>
        <v>0</v>
      </c>
      <c r="F486" s="55">
        <f t="shared" si="71"/>
        <v>0</v>
      </c>
      <c r="G486" s="55">
        <f t="shared" si="72"/>
        <v>0</v>
      </c>
      <c r="H486" s="55">
        <f t="shared" si="73"/>
        <v>0</v>
      </c>
      <c r="I486" s="56">
        <f t="shared" si="74"/>
        <v>946</v>
      </c>
      <c r="J486" s="25"/>
    </row>
    <row r="487" spans="1:10" ht="12.75">
      <c r="A487" s="57" t="s">
        <v>61</v>
      </c>
      <c r="B487" s="55">
        <f t="shared" si="67"/>
        <v>9.887510202150436</v>
      </c>
      <c r="C487" s="55">
        <f t="shared" si="68"/>
        <v>43.964466945032584</v>
      </c>
      <c r="D487" s="55">
        <f t="shared" si="69"/>
        <v>39.50272648773968</v>
      </c>
      <c r="E487" s="55">
        <f t="shared" si="70"/>
        <v>1.281035237340462</v>
      </c>
      <c r="F487" s="55">
        <f t="shared" si="71"/>
        <v>3.5769626571722597</v>
      </c>
      <c r="G487" s="55">
        <f t="shared" si="72"/>
        <v>0</v>
      </c>
      <c r="H487" s="55">
        <f t="shared" si="73"/>
        <v>1.787298470564578</v>
      </c>
      <c r="I487" s="56">
        <f t="shared" si="74"/>
        <v>84542</v>
      </c>
      <c r="J487" s="25"/>
    </row>
    <row r="488" spans="1:10" ht="12.75">
      <c r="A488" s="57" t="s">
        <v>74</v>
      </c>
      <c r="B488" s="55">
        <f t="shared" si="67"/>
        <v>2.7193932827735647</v>
      </c>
      <c r="C488" s="55">
        <f t="shared" si="68"/>
        <v>36.19718309859155</v>
      </c>
      <c r="D488" s="55">
        <f t="shared" si="69"/>
        <v>17.399783315276274</v>
      </c>
      <c r="E488" s="55">
        <f t="shared" si="70"/>
        <v>0</v>
      </c>
      <c r="F488" s="55">
        <f t="shared" si="71"/>
        <v>46.731672083784765</v>
      </c>
      <c r="G488" s="55">
        <f t="shared" si="72"/>
        <v>0.06861682918020946</v>
      </c>
      <c r="H488" s="55">
        <f t="shared" si="73"/>
        <v>-3.116648609606356</v>
      </c>
      <c r="I488" s="56">
        <f t="shared" si="74"/>
        <v>27690</v>
      </c>
      <c r="J488" s="25"/>
    </row>
    <row r="489" spans="1:11" ht="12.75">
      <c r="A489" s="57" t="s">
        <v>63</v>
      </c>
      <c r="B489" s="55">
        <f t="shared" si="67"/>
        <v>56.656902868923574</v>
      </c>
      <c r="C489" s="55">
        <f t="shared" si="68"/>
        <v>25.575366652718387</v>
      </c>
      <c r="D489" s="55">
        <f t="shared" si="69"/>
        <v>12.63204090588992</v>
      </c>
      <c r="E489" s="55">
        <f t="shared" si="70"/>
        <v>0</v>
      </c>
      <c r="F489" s="55">
        <f t="shared" si="71"/>
        <v>5.09282411896184</v>
      </c>
      <c r="G489" s="55">
        <f t="shared" si="72"/>
        <v>0.5123442300037763</v>
      </c>
      <c r="H489" s="55">
        <f t="shared" si="73"/>
        <v>-0.4694787764974842</v>
      </c>
      <c r="I489" s="56">
        <f t="shared" si="74"/>
        <v>97982</v>
      </c>
      <c r="J489" s="25"/>
      <c r="K489" t="s">
        <v>68</v>
      </c>
    </row>
    <row r="490" spans="1:10" ht="12.75">
      <c r="A490" s="57" t="s">
        <v>64</v>
      </c>
      <c r="B490" s="55">
        <f t="shared" si="67"/>
        <v>11.1106833493744</v>
      </c>
      <c r="C490" s="55">
        <f t="shared" si="68"/>
        <v>54.07892204042349</v>
      </c>
      <c r="D490" s="55">
        <f t="shared" si="69"/>
        <v>14.660250240615976</v>
      </c>
      <c r="E490" s="55">
        <f t="shared" si="70"/>
        <v>0</v>
      </c>
      <c r="F490" s="55">
        <f t="shared" si="71"/>
        <v>17.64773820981713</v>
      </c>
      <c r="G490" s="55">
        <f t="shared" si="72"/>
        <v>0.02309913378248316</v>
      </c>
      <c r="H490" s="55">
        <f t="shared" si="73"/>
        <v>2.4793070259865257</v>
      </c>
      <c r="I490" s="56">
        <f t="shared" si="74"/>
        <v>25975</v>
      </c>
      <c r="J490" s="25"/>
    </row>
    <row r="491" spans="1:10" ht="12.75">
      <c r="A491" s="57" t="s">
        <v>65</v>
      </c>
      <c r="B491" s="55">
        <f t="shared" si="67"/>
        <v>25.411635565312846</v>
      </c>
      <c r="C491" s="55">
        <f t="shared" si="68"/>
        <v>25.566310747430396</v>
      </c>
      <c r="D491" s="55">
        <f t="shared" si="69"/>
        <v>32.38698732661411</v>
      </c>
      <c r="E491" s="55">
        <f t="shared" si="70"/>
        <v>4.962079632771181</v>
      </c>
      <c r="F491" s="55">
        <f t="shared" si="71"/>
        <v>11.857599042011776</v>
      </c>
      <c r="G491" s="55">
        <f t="shared" si="72"/>
        <v>0.26444466620097795</v>
      </c>
      <c r="H491" s="55">
        <f t="shared" si="73"/>
        <v>-0.44905698034128333</v>
      </c>
      <c r="I491" s="56">
        <f t="shared" si="74"/>
        <v>40083</v>
      </c>
      <c r="J491" s="25"/>
    </row>
    <row r="492" spans="1:10" ht="12.75">
      <c r="A492" s="57" t="s">
        <v>70</v>
      </c>
      <c r="B492" s="55">
        <f t="shared" si="67"/>
        <v>5.252748991377265</v>
      </c>
      <c r="C492" s="55">
        <f t="shared" si="68"/>
        <v>27.567043746539042</v>
      </c>
      <c r="D492" s="55">
        <f t="shared" si="69"/>
        <v>1.8016770825092954</v>
      </c>
      <c r="E492" s="55">
        <f t="shared" si="70"/>
        <v>34.164623051973734</v>
      </c>
      <c r="F492" s="55">
        <f t="shared" si="71"/>
        <v>30.929119531682616</v>
      </c>
      <c r="G492" s="55">
        <f t="shared" si="72"/>
        <v>0.06130844078791235</v>
      </c>
      <c r="H492" s="55">
        <f t="shared" si="73"/>
        <v>0.2234791551301321</v>
      </c>
      <c r="I492" s="56">
        <f t="shared" si="74"/>
        <v>50564</v>
      </c>
      <c r="J492" s="25"/>
    </row>
    <row r="493" spans="1:10" ht="12.75">
      <c r="A493" s="57" t="s">
        <v>66</v>
      </c>
      <c r="B493" s="55">
        <f t="shared" si="67"/>
        <v>21.87585080315818</v>
      </c>
      <c r="C493" s="55">
        <f t="shared" si="68"/>
        <v>35.230057173972234</v>
      </c>
      <c r="D493" s="55">
        <f t="shared" si="69"/>
        <v>12.44214538524367</v>
      </c>
      <c r="E493" s="55">
        <f t="shared" si="70"/>
        <v>19.99727742989382</v>
      </c>
      <c r="F493" s="55">
        <f t="shared" si="71"/>
        <v>10.00544514021236</v>
      </c>
      <c r="G493" s="55">
        <f t="shared" si="72"/>
        <v>0.17696705690171521</v>
      </c>
      <c r="H493" s="55">
        <f t="shared" si="73"/>
        <v>0.27225701061802343</v>
      </c>
      <c r="I493" s="56">
        <f t="shared" si="74"/>
        <v>7346</v>
      </c>
      <c r="J493" s="25"/>
    </row>
    <row r="494" spans="1:10" ht="12.75">
      <c r="A494" s="64" t="s">
        <v>67</v>
      </c>
      <c r="B494" s="55">
        <f t="shared" si="67"/>
        <v>22.16566148398163</v>
      </c>
      <c r="C494" s="55">
        <f t="shared" si="68"/>
        <v>21.302495435179548</v>
      </c>
      <c r="D494" s="55">
        <f t="shared" si="69"/>
        <v>28.15802578431915</v>
      </c>
      <c r="E494" s="55">
        <f t="shared" si="70"/>
        <v>21.88347258341172</v>
      </c>
      <c r="F494" s="55">
        <f t="shared" si="71"/>
        <v>5.4888507718696395</v>
      </c>
      <c r="G494" s="55">
        <f t="shared" si="72"/>
        <v>0.18259281801582472</v>
      </c>
      <c r="H494" s="55">
        <f t="shared" si="73"/>
        <v>0.8189011232224865</v>
      </c>
      <c r="I494" s="56">
        <f t="shared" si="74"/>
        <v>18074</v>
      </c>
      <c r="J494" s="25"/>
    </row>
    <row r="495" spans="1:10" ht="12.75">
      <c r="A495" s="65" t="s">
        <v>72</v>
      </c>
      <c r="B495" s="55">
        <f t="shared" si="67"/>
        <v>28.94985715693035</v>
      </c>
      <c r="C495" s="55">
        <f t="shared" si="68"/>
        <v>31.71608708501625</v>
      </c>
      <c r="D495" s="55">
        <f t="shared" si="69"/>
        <v>29.971431386070336</v>
      </c>
      <c r="E495" s="55">
        <f t="shared" si="70"/>
        <v>0</v>
      </c>
      <c r="F495" s="55">
        <f t="shared" si="71"/>
        <v>9.461136833809475</v>
      </c>
      <c r="G495" s="55">
        <f t="shared" si="72"/>
        <v>0.033494237020983156</v>
      </c>
      <c r="H495" s="55">
        <f t="shared" si="73"/>
        <v>-0.13200669884740418</v>
      </c>
      <c r="I495" s="56">
        <f t="shared" si="74"/>
        <v>101510</v>
      </c>
      <c r="J495" s="25"/>
    </row>
    <row r="496" spans="1:10" ht="13.5" thickBot="1">
      <c r="A496" s="66" t="s">
        <v>71</v>
      </c>
      <c r="B496" s="58">
        <f t="shared" si="67"/>
        <v>17.509159165950518</v>
      </c>
      <c r="C496" s="58">
        <f t="shared" si="68"/>
        <v>35.60133882129449</v>
      </c>
      <c r="D496" s="58">
        <f t="shared" si="69"/>
        <v>37.07268533176534</v>
      </c>
      <c r="E496" s="58">
        <f t="shared" si="70"/>
        <v>7.353566420914559</v>
      </c>
      <c r="F496" s="58">
        <f t="shared" si="71"/>
        <v>2.1018589714595866</v>
      </c>
      <c r="G496" s="58">
        <f t="shared" si="72"/>
        <v>0.15875887647564338</v>
      </c>
      <c r="H496" s="58">
        <f t="shared" si="73"/>
        <v>0.20263241213985256</v>
      </c>
      <c r="I496" s="59">
        <f t="shared" si="74"/>
        <v>221092</v>
      </c>
      <c r="J496" s="25"/>
    </row>
    <row r="497" spans="1:10" ht="12.75">
      <c r="A497" s="37"/>
      <c r="B497" s="38"/>
      <c r="C497" s="38"/>
      <c r="D497" s="38"/>
      <c r="E497" s="38"/>
      <c r="F497" s="38"/>
      <c r="G497" s="38"/>
      <c r="H497" s="38"/>
      <c r="I497" s="39"/>
      <c r="J497" s="25"/>
    </row>
    <row r="498" ht="12.75">
      <c r="A498" t="s">
        <v>154</v>
      </c>
    </row>
    <row r="499" ht="12.75">
      <c r="A499" t="s">
        <v>68</v>
      </c>
    </row>
  </sheetData>
  <mergeCells count="11">
    <mergeCell ref="A9:S9"/>
    <mergeCell ref="A53:S53"/>
    <mergeCell ref="A95:S95"/>
    <mergeCell ref="A223:S223"/>
    <mergeCell ref="A266:S266"/>
    <mergeCell ref="A181:S181"/>
    <mergeCell ref="A139:S139"/>
    <mergeCell ref="B452:I452"/>
    <mergeCell ref="A311:S311"/>
    <mergeCell ref="A348:S348"/>
    <mergeCell ref="A352:S352"/>
  </mergeCells>
  <printOptions/>
  <pageMargins left="0.23" right="0.2" top="1" bottom="1" header="0.5" footer="0.5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3"/>
  <sheetViews>
    <sheetView workbookViewId="0" topLeftCell="A1">
      <selection activeCell="I32" sqref="I32"/>
    </sheetView>
  </sheetViews>
  <sheetFormatPr defaultColWidth="9.140625" defaultRowHeight="12.75"/>
  <cols>
    <col min="1" max="1" width="15.57421875" style="68" customWidth="1"/>
    <col min="2" max="2" width="19.7109375" style="68" customWidth="1"/>
    <col min="3" max="4" width="12.57421875" style="68" bestFit="1" customWidth="1"/>
    <col min="5" max="5" width="11.57421875" style="68" bestFit="1" customWidth="1"/>
    <col min="6" max="6" width="12.57421875" style="68" bestFit="1" customWidth="1"/>
    <col min="7" max="7" width="9.140625" style="68" customWidth="1"/>
    <col min="8" max="8" width="10.140625" style="68" bestFit="1" customWidth="1"/>
    <col min="9" max="9" width="10.57421875" style="68" bestFit="1" customWidth="1"/>
    <col min="10" max="16384" width="9.140625" style="68" customWidth="1"/>
  </cols>
  <sheetData>
    <row r="1" ht="18">
      <c r="A1" s="79" t="s">
        <v>172</v>
      </c>
    </row>
    <row r="2" spans="1:13" ht="15">
      <c r="A2" s="82"/>
      <c r="B2" s="83" t="s">
        <v>26</v>
      </c>
      <c r="C2" s="83" t="s">
        <v>27</v>
      </c>
      <c r="D2" s="83" t="s">
        <v>28</v>
      </c>
      <c r="E2" s="83" t="s">
        <v>29</v>
      </c>
      <c r="F2" s="83" t="s">
        <v>30</v>
      </c>
      <c r="G2" s="83" t="s">
        <v>171</v>
      </c>
      <c r="H2" s="83" t="s">
        <v>97</v>
      </c>
      <c r="I2" s="83" t="s">
        <v>88</v>
      </c>
      <c r="J2" s="82"/>
      <c r="K2" s="82"/>
      <c r="M2" s="78" t="s">
        <v>174</v>
      </c>
    </row>
    <row r="3" spans="1:13" ht="15">
      <c r="A3" s="82" t="s">
        <v>95</v>
      </c>
      <c r="B3" s="96">
        <f>(B14/$I14)*100</f>
        <v>26.48803316254153</v>
      </c>
      <c r="C3" s="96">
        <f aca="true" t="shared" si="0" ref="C3:H3">(C14/$I14)*100</f>
        <v>33.99950866858007</v>
      </c>
      <c r="D3" s="96">
        <f t="shared" si="0"/>
        <v>20.947791980693392</v>
      </c>
      <c r="E3" s="96">
        <f t="shared" si="0"/>
        <v>5.895096753241648</v>
      </c>
      <c r="F3" s="96">
        <f t="shared" si="0"/>
        <v>12.670248719526992</v>
      </c>
      <c r="G3" s="75" t="s">
        <v>99</v>
      </c>
      <c r="H3" s="96">
        <f t="shared" si="0"/>
        <v>-0.0006791765139225233</v>
      </c>
      <c r="I3" s="84">
        <f>I14</f>
        <v>12029273.44</v>
      </c>
      <c r="J3" s="82"/>
      <c r="K3" s="82"/>
      <c r="M3" s="81">
        <f>SUM(B3:H3)</f>
        <v>100.00000010806971</v>
      </c>
    </row>
    <row r="4" spans="1:13" ht="15">
      <c r="A4" s="82" t="s">
        <v>164</v>
      </c>
      <c r="B4" s="96">
        <f aca="true" t="shared" si="1" ref="B4:H9">(B15/$I15)*100</f>
        <v>16.853921095469733</v>
      </c>
      <c r="C4" s="96">
        <f t="shared" si="1"/>
        <v>21.122377687466905</v>
      </c>
      <c r="D4" s="96">
        <f t="shared" si="1"/>
        <v>13.080782410159895</v>
      </c>
      <c r="E4" s="96">
        <f t="shared" si="1"/>
        <v>0.46885062136066086</v>
      </c>
      <c r="F4" s="96">
        <f t="shared" si="1"/>
        <v>48.431139425448265</v>
      </c>
      <c r="G4" s="75" t="s">
        <v>99</v>
      </c>
      <c r="H4" s="96">
        <f t="shared" si="1"/>
        <v>0.042928601123268725</v>
      </c>
      <c r="I4" s="84">
        <f aca="true" t="shared" si="2" ref="I4:I9">I15</f>
        <v>629044.49</v>
      </c>
      <c r="J4" s="82"/>
      <c r="K4" s="82"/>
      <c r="M4" s="81">
        <f aca="true" t="shared" si="3" ref="M4:M9">SUM(B4:H4)</f>
        <v>99.99999984102872</v>
      </c>
    </row>
    <row r="5" spans="1:13" ht="15">
      <c r="A5" s="82" t="s">
        <v>165</v>
      </c>
      <c r="B5" s="96">
        <f t="shared" si="1"/>
        <v>1.7762477913884986</v>
      </c>
      <c r="C5" s="96">
        <f t="shared" si="1"/>
        <v>52.19317240996585</v>
      </c>
      <c r="D5" s="96">
        <f t="shared" si="1"/>
        <v>45.30325733533622</v>
      </c>
      <c r="E5" s="96">
        <f t="shared" si="1"/>
        <v>0</v>
      </c>
      <c r="F5" s="96">
        <f t="shared" si="1"/>
        <v>0.733682679260067</v>
      </c>
      <c r="G5" s="75" t="s">
        <v>99</v>
      </c>
      <c r="H5" s="96">
        <f t="shared" si="1"/>
        <v>-0.0063607597912343095</v>
      </c>
      <c r="I5" s="84">
        <f t="shared" si="2"/>
        <v>551632.213</v>
      </c>
      <c r="J5" s="82"/>
      <c r="K5" s="82"/>
      <c r="M5" s="81">
        <f t="shared" si="3"/>
        <v>99.9999994561594</v>
      </c>
    </row>
    <row r="6" spans="1:13" ht="15">
      <c r="A6" s="82" t="s">
        <v>98</v>
      </c>
      <c r="B6" s="96">
        <f t="shared" si="1"/>
        <v>65.6317000679045</v>
      </c>
      <c r="C6" s="96">
        <f t="shared" si="1"/>
        <v>18.191768536747897</v>
      </c>
      <c r="D6" s="96">
        <f t="shared" si="1"/>
        <v>3.1154200203216</v>
      </c>
      <c r="E6" s="96">
        <f t="shared" si="1"/>
        <v>0.8221052141427965</v>
      </c>
      <c r="F6" s="96">
        <f t="shared" si="1"/>
        <v>12.25381318441379</v>
      </c>
      <c r="G6" s="75" t="s">
        <v>99</v>
      </c>
      <c r="H6" s="96">
        <f t="shared" si="1"/>
        <v>-0.014807023530597287</v>
      </c>
      <c r="I6" s="84">
        <f t="shared" si="2"/>
        <v>1969511.289</v>
      </c>
      <c r="J6" s="82"/>
      <c r="K6" s="82"/>
      <c r="M6" s="81">
        <f t="shared" si="3"/>
        <v>99.99999999999999</v>
      </c>
    </row>
    <row r="7" spans="1:13" ht="15">
      <c r="A7" s="82" t="s">
        <v>167</v>
      </c>
      <c r="B7" s="96">
        <f t="shared" si="1"/>
        <v>40.76017810429711</v>
      </c>
      <c r="C7" s="96">
        <f t="shared" si="1"/>
        <v>23.659691103012396</v>
      </c>
      <c r="D7" s="96">
        <f t="shared" si="1"/>
        <v>5.609289247340051</v>
      </c>
      <c r="E7" s="96">
        <f t="shared" si="1"/>
        <v>0.7348848352612238</v>
      </c>
      <c r="F7" s="96">
        <f t="shared" si="1"/>
        <v>29.16737796789402</v>
      </c>
      <c r="G7" s="75" t="s">
        <v>99</v>
      </c>
      <c r="H7" s="96">
        <f t="shared" si="1"/>
        <v>0.06857874219519565</v>
      </c>
      <c r="I7" s="84">
        <f t="shared" si="2"/>
        <v>594913.215</v>
      </c>
      <c r="J7" s="82"/>
      <c r="K7" s="82"/>
      <c r="M7" s="81">
        <f t="shared" si="3"/>
        <v>100</v>
      </c>
    </row>
    <row r="8" spans="1:13" ht="15">
      <c r="A8" s="82" t="s">
        <v>96</v>
      </c>
      <c r="B8" s="96">
        <f t="shared" si="1"/>
        <v>15.205816548665641</v>
      </c>
      <c r="C8" s="96">
        <f t="shared" si="1"/>
        <v>19.69712052717086</v>
      </c>
      <c r="D8" s="96">
        <f t="shared" si="1"/>
        <v>54.44717111123811</v>
      </c>
      <c r="E8" s="96">
        <f t="shared" si="1"/>
        <v>6.25752979090539</v>
      </c>
      <c r="F8" s="96">
        <f t="shared" si="1"/>
        <v>4.556112048320373</v>
      </c>
      <c r="G8" s="75" t="s">
        <v>99</v>
      </c>
      <c r="H8" s="96">
        <f t="shared" si="1"/>
        <v>-0.16375017507923864</v>
      </c>
      <c r="I8" s="84">
        <f t="shared" si="2"/>
        <v>672138.518</v>
      </c>
      <c r="J8" s="82"/>
      <c r="K8" s="82"/>
      <c r="M8" s="81">
        <f t="shared" si="3"/>
        <v>99.99999985122115</v>
      </c>
    </row>
    <row r="9" spans="1:13" ht="15">
      <c r="A9" s="82" t="s">
        <v>94</v>
      </c>
      <c r="B9" s="96">
        <f t="shared" si="1"/>
        <v>23.682165598516633</v>
      </c>
      <c r="C9" s="96">
        <f t="shared" si="1"/>
        <v>38.87671862466044</v>
      </c>
      <c r="D9" s="96">
        <f t="shared" si="1"/>
        <v>23.0107566637318</v>
      </c>
      <c r="E9" s="96">
        <f t="shared" si="1"/>
        <v>9.317831744580303</v>
      </c>
      <c r="F9" s="96">
        <f t="shared" si="1"/>
        <v>4.997663000115222</v>
      </c>
      <c r="G9" s="75" t="s">
        <v>99</v>
      </c>
      <c r="H9" s="96">
        <f t="shared" si="1"/>
        <v>0.11486428292340803</v>
      </c>
      <c r="I9" s="84">
        <f t="shared" si="2"/>
        <v>2339942.349</v>
      </c>
      <c r="J9" s="82"/>
      <c r="K9" s="82"/>
      <c r="M9" s="81">
        <f t="shared" si="3"/>
        <v>99.9999999145278</v>
      </c>
    </row>
    <row r="10" ht="15"/>
    <row r="11" ht="15"/>
    <row r="12" spans="1:20" ht="15.75">
      <c r="A12" s="80" t="s">
        <v>173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5">
      <c r="A13" s="67"/>
      <c r="B13" s="67" t="s">
        <v>26</v>
      </c>
      <c r="C13" s="67" t="s">
        <v>27</v>
      </c>
      <c r="D13" s="67" t="s">
        <v>28</v>
      </c>
      <c r="E13" s="67" t="s">
        <v>29</v>
      </c>
      <c r="F13" s="67" t="s">
        <v>30</v>
      </c>
      <c r="G13" s="74" t="s">
        <v>171</v>
      </c>
      <c r="H13" s="67" t="s">
        <v>97</v>
      </c>
      <c r="I13" s="67" t="s">
        <v>88</v>
      </c>
      <c r="J13" s="67" t="s">
        <v>39</v>
      </c>
      <c r="K13" s="67" t="s">
        <v>40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5">
      <c r="A14" s="70" t="s">
        <v>95</v>
      </c>
      <c r="B14" s="76">
        <f>D26+D27</f>
        <v>3186317.938</v>
      </c>
      <c r="C14" s="76">
        <f>D28+D29</f>
        <v>4089893.866</v>
      </c>
      <c r="D14" s="76">
        <f>D30</f>
        <v>2519867.177</v>
      </c>
      <c r="E14" s="76">
        <f>D31</f>
        <v>709137.308</v>
      </c>
      <c r="F14" s="76">
        <f>SUM(D32:D36)+D38</f>
        <v>1524138.8640000003</v>
      </c>
      <c r="G14" s="77" t="s">
        <v>99</v>
      </c>
      <c r="H14" s="76">
        <f>D37</f>
        <v>-81.7</v>
      </c>
      <c r="I14" s="76">
        <f>D39</f>
        <v>12029273.44</v>
      </c>
      <c r="J14" s="67">
        <f>SUM(B14:H14)</f>
        <v>12029273.453</v>
      </c>
      <c r="K14" s="67">
        <f>I14-J14</f>
        <v>-0.013000000268220901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70" t="s">
        <v>164</v>
      </c>
      <c r="B15" s="76">
        <f>D40+D41</f>
        <v>106018.662</v>
      </c>
      <c r="C15" s="76">
        <f>D42+D43</f>
        <v>132869.153</v>
      </c>
      <c r="D15" s="76">
        <f>D44</f>
        <v>82283.941</v>
      </c>
      <c r="E15" s="76">
        <f>D45</f>
        <v>2949.279</v>
      </c>
      <c r="F15" s="76">
        <f>SUM(D46:D50)+D52</f>
        <v>304653.414</v>
      </c>
      <c r="G15" s="77" t="s">
        <v>99</v>
      </c>
      <c r="H15" s="76">
        <f>D51</f>
        <v>270.04</v>
      </c>
      <c r="I15" s="76">
        <f>D53</f>
        <v>629044.49</v>
      </c>
      <c r="J15" s="67">
        <f aca="true" t="shared" si="4" ref="J15:J20">SUM(B15:H15)</f>
        <v>629044.4890000001</v>
      </c>
      <c r="K15" s="67">
        <f aca="true" t="shared" si="5" ref="K15:K20">I15-J15</f>
        <v>0.0009999999310821295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70" t="s">
        <v>165</v>
      </c>
      <c r="B16" s="76">
        <f>D54+D55</f>
        <v>9798.355</v>
      </c>
      <c r="C16" s="76">
        <f>D56+D57</f>
        <v>287914.352</v>
      </c>
      <c r="D16" s="76">
        <f>D58</f>
        <v>249907.361</v>
      </c>
      <c r="E16" s="76">
        <f>D59</f>
        <v>0</v>
      </c>
      <c r="F16" s="76">
        <f>SUM(D60:D64)+D66</f>
        <v>4047.2299999999996</v>
      </c>
      <c r="G16" s="77" t="s">
        <v>99</v>
      </c>
      <c r="H16" s="76">
        <f>D65</f>
        <v>-35.088</v>
      </c>
      <c r="I16" s="76">
        <f>D67</f>
        <v>551632.213</v>
      </c>
      <c r="J16" s="67">
        <f t="shared" si="4"/>
        <v>551632.21</v>
      </c>
      <c r="K16" s="67">
        <f t="shared" si="5"/>
        <v>0.003000000026077032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70" t="s">
        <v>166</v>
      </c>
      <c r="B17" s="76">
        <f>D68+D69</f>
        <v>1292623.742</v>
      </c>
      <c r="C17" s="76">
        <f>D70+D71</f>
        <v>358288.935</v>
      </c>
      <c r="D17" s="76">
        <f>D72</f>
        <v>61358.549</v>
      </c>
      <c r="E17" s="76">
        <f>D73</f>
        <v>16191.455</v>
      </c>
      <c r="F17" s="76">
        <f>SUM(D74:D78)+D80</f>
        <v>241340.234</v>
      </c>
      <c r="G17" s="77" t="s">
        <v>99</v>
      </c>
      <c r="H17" s="76">
        <f>D79</f>
        <v>-291.626</v>
      </c>
      <c r="I17" s="76">
        <f>D81</f>
        <v>1969511.289</v>
      </c>
      <c r="J17" s="67">
        <f t="shared" si="4"/>
        <v>1969511.2890000003</v>
      </c>
      <c r="K17" s="67">
        <f t="shared" si="5"/>
        <v>0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70" t="s">
        <v>167</v>
      </c>
      <c r="B18" s="76">
        <f>D82+D83</f>
        <v>242487.686</v>
      </c>
      <c r="C18" s="76">
        <f>D84+D85</f>
        <v>140754.629</v>
      </c>
      <c r="D18" s="76">
        <f>D86</f>
        <v>33370.403</v>
      </c>
      <c r="E18" s="76">
        <f>D87</f>
        <v>4371.927</v>
      </c>
      <c r="F18" s="76">
        <f>SUM(D88:D92)+D94</f>
        <v>173520.58599999998</v>
      </c>
      <c r="G18" s="77" t="s">
        <v>99</v>
      </c>
      <c r="H18" s="76">
        <f>D93</f>
        <v>407.984</v>
      </c>
      <c r="I18" s="76">
        <f>D95</f>
        <v>594913.215</v>
      </c>
      <c r="J18" s="67">
        <f t="shared" si="4"/>
        <v>594913.215</v>
      </c>
      <c r="K18" s="67">
        <f t="shared" si="5"/>
        <v>0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70" t="s">
        <v>96</v>
      </c>
      <c r="B19" s="76">
        <f>D96+D97</f>
        <v>102204.15</v>
      </c>
      <c r="C19" s="76">
        <f>D98+D99</f>
        <v>132391.934</v>
      </c>
      <c r="D19" s="76">
        <f>D100</f>
        <v>365960.409</v>
      </c>
      <c r="E19" s="76">
        <f>D101</f>
        <v>42059.268</v>
      </c>
      <c r="F19" s="76">
        <f>SUM(D102:D106)+D108</f>
        <v>30623.384000000002</v>
      </c>
      <c r="G19" s="77" t="s">
        <v>99</v>
      </c>
      <c r="H19" s="76">
        <f>D107</f>
        <v>-1100.628</v>
      </c>
      <c r="I19" s="76">
        <f>D109</f>
        <v>672138.518</v>
      </c>
      <c r="J19" s="67">
        <f t="shared" si="4"/>
        <v>672138.517</v>
      </c>
      <c r="K19" s="67">
        <f t="shared" si="5"/>
        <v>0.0010000000474974513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70" t="s">
        <v>94</v>
      </c>
      <c r="B20" s="76">
        <f>D110+D111</f>
        <v>554149.022</v>
      </c>
      <c r="C20" s="76">
        <f>D112+D113</f>
        <v>909692.803</v>
      </c>
      <c r="D20" s="76">
        <f>D114</f>
        <v>538438.44</v>
      </c>
      <c r="E20" s="76">
        <f>D115</f>
        <v>218031.891</v>
      </c>
      <c r="F20" s="76">
        <f>SUM(D116:D120)+D122</f>
        <v>116942.43299999999</v>
      </c>
      <c r="G20" s="77" t="s">
        <v>99</v>
      </c>
      <c r="H20" s="76">
        <f>D121</f>
        <v>2687.758</v>
      </c>
      <c r="I20" s="76">
        <f>D123</f>
        <v>2339942.349</v>
      </c>
      <c r="J20" s="67">
        <f t="shared" si="4"/>
        <v>2339942.347</v>
      </c>
      <c r="K20" s="67">
        <f t="shared" si="5"/>
        <v>0.001999999862164259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70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5" ht="15.75">
      <c r="A22" s="80" t="s">
        <v>175</v>
      </c>
      <c r="B22"/>
      <c r="C22"/>
      <c r="D2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1"/>
    </row>
    <row r="23" spans="1:25" ht="15">
      <c r="A23"/>
      <c r="B23"/>
      <c r="C23"/>
      <c r="D2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72"/>
    </row>
    <row r="24" spans="1:25" ht="15">
      <c r="A24" t="s">
        <v>168</v>
      </c>
      <c r="B24"/>
      <c r="C24" t="s">
        <v>155</v>
      </c>
      <c r="D24" t="s">
        <v>169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72"/>
    </row>
    <row r="25" spans="1:25" ht="15">
      <c r="A25" t="s">
        <v>89</v>
      </c>
      <c r="B25" t="s">
        <v>90</v>
      </c>
      <c r="C25" t="s">
        <v>91</v>
      </c>
      <c r="D2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</row>
    <row r="26" spans="1:25" ht="15">
      <c r="A26" t="s">
        <v>95</v>
      </c>
      <c r="B26" t="s">
        <v>156</v>
      </c>
      <c r="C26" t="s">
        <v>157</v>
      </c>
      <c r="D26">
        <v>3181787.643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72"/>
    </row>
    <row r="27" spans="1:25" ht="15">
      <c r="A27"/>
      <c r="B27" t="s">
        <v>108</v>
      </c>
      <c r="C27" t="s">
        <v>157</v>
      </c>
      <c r="D27">
        <v>4530.295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72"/>
    </row>
    <row r="28" spans="1:25" ht="15">
      <c r="A28"/>
      <c r="B28" t="s">
        <v>158</v>
      </c>
      <c r="C28" t="s">
        <v>157</v>
      </c>
      <c r="D28">
        <v>4131974.989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2"/>
    </row>
    <row r="29" spans="1:25" ht="15">
      <c r="A29"/>
      <c r="B29" t="s">
        <v>159</v>
      </c>
      <c r="C29" t="s">
        <v>157</v>
      </c>
      <c r="D29">
        <v>-42081.123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2"/>
    </row>
    <row r="30" spans="1:25" ht="15">
      <c r="A30"/>
      <c r="B30" t="s">
        <v>160</v>
      </c>
      <c r="C30" t="s">
        <v>157</v>
      </c>
      <c r="D30">
        <v>2519867.177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72"/>
    </row>
    <row r="31" spans="1:25" ht="15">
      <c r="A31"/>
      <c r="B31" t="s">
        <v>29</v>
      </c>
      <c r="C31" t="s">
        <v>157</v>
      </c>
      <c r="D31">
        <v>709137.308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72"/>
    </row>
    <row r="32" spans="1:25" ht="15">
      <c r="A32"/>
      <c r="B32" t="s">
        <v>87</v>
      </c>
      <c r="C32" t="s">
        <v>157</v>
      </c>
      <c r="D32">
        <v>264744.292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72"/>
    </row>
    <row r="33" spans="1:25" ht="15">
      <c r="A33"/>
      <c r="B33" t="s">
        <v>86</v>
      </c>
      <c r="C33" t="s">
        <v>157</v>
      </c>
      <c r="D33">
        <v>49034.214</v>
      </c>
      <c r="E33" s="6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2"/>
    </row>
    <row r="34" spans="1:25" ht="15">
      <c r="A34"/>
      <c r="B34" t="s">
        <v>161</v>
      </c>
      <c r="C34" t="s">
        <v>157</v>
      </c>
      <c r="D34">
        <v>24605.54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72"/>
    </row>
    <row r="35" spans="1:25" ht="15">
      <c r="A35"/>
      <c r="B35" t="s">
        <v>162</v>
      </c>
      <c r="C35" t="s">
        <v>157</v>
      </c>
      <c r="D35">
        <v>1176386.6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72"/>
    </row>
    <row r="36" spans="1:25" ht="15">
      <c r="A36"/>
      <c r="B36" t="s">
        <v>163</v>
      </c>
      <c r="C36" t="s">
        <v>157</v>
      </c>
      <c r="D36">
        <v>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2"/>
    </row>
    <row r="37" spans="1:25" ht="15">
      <c r="A37"/>
      <c r="B37" t="s">
        <v>92</v>
      </c>
      <c r="C37" t="s">
        <v>157</v>
      </c>
      <c r="D37">
        <v>-81.7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72"/>
    </row>
    <row r="38" spans="1:25" ht="15">
      <c r="A38"/>
      <c r="B38" t="s">
        <v>93</v>
      </c>
      <c r="C38" t="s">
        <v>157</v>
      </c>
      <c r="D38">
        <v>9368.218</v>
      </c>
      <c r="F38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72"/>
    </row>
    <row r="39" spans="2:25" ht="15">
      <c r="B39" t="s">
        <v>38</v>
      </c>
      <c r="C39" t="s">
        <v>157</v>
      </c>
      <c r="D39">
        <v>12029273.44</v>
      </c>
      <c r="E39" s="67">
        <f>SUM(D26:D38)</f>
        <v>12029273.453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72"/>
    </row>
    <row r="40" spans="1:25" ht="15">
      <c r="A40" t="s">
        <v>164</v>
      </c>
      <c r="B40" t="s">
        <v>156</v>
      </c>
      <c r="C40" t="s">
        <v>157</v>
      </c>
      <c r="D40">
        <v>106017.496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72"/>
    </row>
    <row r="41" spans="1:25" ht="15">
      <c r="A41"/>
      <c r="B41" t="s">
        <v>108</v>
      </c>
      <c r="C41" t="s">
        <v>157</v>
      </c>
      <c r="D41">
        <v>1.166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72"/>
    </row>
    <row r="42" spans="1:25" ht="15">
      <c r="A42"/>
      <c r="B42" t="s">
        <v>158</v>
      </c>
      <c r="C42" t="s">
        <v>157</v>
      </c>
      <c r="D42">
        <v>133882.349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72"/>
    </row>
    <row r="43" spans="1:25" ht="15">
      <c r="A43"/>
      <c r="B43" t="s">
        <v>159</v>
      </c>
      <c r="C43" t="s">
        <v>157</v>
      </c>
      <c r="D43">
        <v>-1013.196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72"/>
    </row>
    <row r="44" spans="1:25" ht="15">
      <c r="A44"/>
      <c r="B44" t="s">
        <v>160</v>
      </c>
      <c r="C44" t="s">
        <v>157</v>
      </c>
      <c r="D44">
        <v>82283.941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72"/>
    </row>
    <row r="45" spans="1:25" ht="15">
      <c r="A45"/>
      <c r="B45" t="s">
        <v>29</v>
      </c>
      <c r="C45" t="s">
        <v>157</v>
      </c>
      <c r="D45">
        <v>2949.279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72"/>
    </row>
    <row r="46" spans="1:25" ht="15">
      <c r="A46"/>
      <c r="B46" t="s">
        <v>87</v>
      </c>
      <c r="C46" t="s">
        <v>157</v>
      </c>
      <c r="D46">
        <v>8225.728</v>
      </c>
      <c r="E46" s="6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2"/>
    </row>
    <row r="47" spans="1:25" ht="15">
      <c r="A47"/>
      <c r="B47" t="s">
        <v>86</v>
      </c>
      <c r="C47" t="s">
        <v>157</v>
      </c>
      <c r="D47">
        <v>876.874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72"/>
    </row>
    <row r="48" spans="1:25" ht="15">
      <c r="A48"/>
      <c r="B48" t="s">
        <v>161</v>
      </c>
      <c r="C48" t="s">
        <v>157</v>
      </c>
      <c r="D48">
        <v>122.29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72"/>
    </row>
    <row r="49" spans="1:25" ht="15">
      <c r="A49"/>
      <c r="B49" t="s">
        <v>162</v>
      </c>
      <c r="C49" t="s">
        <v>157</v>
      </c>
      <c r="D49">
        <v>295421.239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72"/>
    </row>
    <row r="50" spans="1:25" ht="15">
      <c r="A50"/>
      <c r="B50" t="s">
        <v>163</v>
      </c>
      <c r="C50" t="s">
        <v>157</v>
      </c>
      <c r="D50"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72"/>
    </row>
    <row r="51" spans="1:25" ht="15">
      <c r="A51"/>
      <c r="B51" t="s">
        <v>92</v>
      </c>
      <c r="C51" t="s">
        <v>157</v>
      </c>
      <c r="D51">
        <v>270.04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72"/>
    </row>
    <row r="52" spans="1:25" ht="15">
      <c r="A52"/>
      <c r="B52" t="s">
        <v>93</v>
      </c>
      <c r="C52" t="s">
        <v>157</v>
      </c>
      <c r="D52">
        <v>7.283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72"/>
    </row>
    <row r="53" spans="2:25" ht="15">
      <c r="B53" t="s">
        <v>38</v>
      </c>
      <c r="C53" t="s">
        <v>157</v>
      </c>
      <c r="D53">
        <v>629044.49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72"/>
    </row>
    <row r="54" spans="1:25" ht="15">
      <c r="A54" t="s">
        <v>165</v>
      </c>
      <c r="B54" t="s">
        <v>156</v>
      </c>
      <c r="C54" t="s">
        <v>157</v>
      </c>
      <c r="D54">
        <v>9798.355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72"/>
    </row>
    <row r="55" spans="1:25" ht="15">
      <c r="A55"/>
      <c r="B55" t="s">
        <v>108</v>
      </c>
      <c r="C55" t="s">
        <v>157</v>
      </c>
      <c r="D55">
        <v>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72"/>
    </row>
    <row r="56" spans="1:25" ht="15">
      <c r="A56"/>
      <c r="B56" t="s">
        <v>158</v>
      </c>
      <c r="C56" t="s">
        <v>157</v>
      </c>
      <c r="D56">
        <v>406113.406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72"/>
    </row>
    <row r="57" spans="1:25" ht="15">
      <c r="A57"/>
      <c r="B57" t="s">
        <v>159</v>
      </c>
      <c r="C57" t="s">
        <v>157</v>
      </c>
      <c r="D57">
        <v>-118199.054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72"/>
    </row>
    <row r="58" spans="1:25" ht="15">
      <c r="A58"/>
      <c r="B58" t="s">
        <v>160</v>
      </c>
      <c r="C58" t="s">
        <v>157</v>
      </c>
      <c r="D58">
        <v>249907.361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72"/>
    </row>
    <row r="59" spans="1:25" ht="15">
      <c r="A59"/>
      <c r="B59" t="s">
        <v>29</v>
      </c>
      <c r="C59" t="s">
        <v>157</v>
      </c>
      <c r="D59">
        <v>0</v>
      </c>
      <c r="E59" s="6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2"/>
    </row>
    <row r="60" spans="1:25" ht="15">
      <c r="A60"/>
      <c r="B60" t="s">
        <v>87</v>
      </c>
      <c r="C60" t="s">
        <v>157</v>
      </c>
      <c r="D60">
        <v>1949.878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72"/>
    </row>
    <row r="61" spans="1:25" ht="15">
      <c r="A61"/>
      <c r="B61" t="s">
        <v>86</v>
      </c>
      <c r="C61" t="s">
        <v>157</v>
      </c>
      <c r="D61">
        <v>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72"/>
    </row>
    <row r="62" spans="1:25" ht="15">
      <c r="A62"/>
      <c r="B62" t="s">
        <v>161</v>
      </c>
      <c r="C62" t="s">
        <v>157</v>
      </c>
      <c r="D62">
        <v>878.005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72"/>
    </row>
    <row r="63" spans="1:25" ht="15">
      <c r="A63"/>
      <c r="B63" t="s">
        <v>162</v>
      </c>
      <c r="C63" t="s">
        <v>157</v>
      </c>
      <c r="D63">
        <v>1219.347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72"/>
    </row>
    <row r="64" spans="1:25" ht="15">
      <c r="A64"/>
      <c r="B64" t="s">
        <v>163</v>
      </c>
      <c r="C64" t="s">
        <v>157</v>
      </c>
      <c r="D64"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72"/>
    </row>
    <row r="65" spans="1:25" ht="15">
      <c r="A65"/>
      <c r="B65" t="s">
        <v>92</v>
      </c>
      <c r="C65" t="s">
        <v>157</v>
      </c>
      <c r="D65">
        <v>-35.088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72"/>
    </row>
    <row r="66" spans="2:25" ht="15">
      <c r="B66" t="s">
        <v>93</v>
      </c>
      <c r="C66" t="s">
        <v>157</v>
      </c>
      <c r="D66">
        <v>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72"/>
    </row>
    <row r="67" spans="2:25" ht="15">
      <c r="B67" t="s">
        <v>38</v>
      </c>
      <c r="C67" t="s">
        <v>157</v>
      </c>
      <c r="D67">
        <v>551632.213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72"/>
    </row>
    <row r="68" spans="1:25" ht="15">
      <c r="A68" t="s">
        <v>166</v>
      </c>
      <c r="B68" t="s">
        <v>156</v>
      </c>
      <c r="C68" t="s">
        <v>157</v>
      </c>
      <c r="D68">
        <v>1292623.742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72"/>
    </row>
    <row r="69" spans="1:25" ht="15">
      <c r="A69"/>
      <c r="B69" t="s">
        <v>108</v>
      </c>
      <c r="C69" t="s">
        <v>157</v>
      </c>
      <c r="D69">
        <v>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72"/>
    </row>
    <row r="70" spans="1:25" ht="15">
      <c r="A70"/>
      <c r="B70" t="s">
        <v>158</v>
      </c>
      <c r="C70" t="s">
        <v>157</v>
      </c>
      <c r="D70">
        <v>340450.979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72"/>
    </row>
    <row r="71" spans="1:25" ht="15">
      <c r="A71"/>
      <c r="B71" t="s">
        <v>159</v>
      </c>
      <c r="C71" t="s">
        <v>157</v>
      </c>
      <c r="D71">
        <v>17837.956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72"/>
    </row>
    <row r="72" spans="1:25" ht="15">
      <c r="A72"/>
      <c r="B72" t="s">
        <v>160</v>
      </c>
      <c r="C72" t="s">
        <v>157</v>
      </c>
      <c r="D72">
        <v>61358.549</v>
      </c>
      <c r="E72" s="67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2"/>
    </row>
    <row r="73" spans="1:25" ht="15">
      <c r="A73"/>
      <c r="B73" t="s">
        <v>29</v>
      </c>
      <c r="C73" t="s">
        <v>157</v>
      </c>
      <c r="D73">
        <v>16191.455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72"/>
    </row>
    <row r="74" spans="1:25" ht="15">
      <c r="A74"/>
      <c r="B74" t="s">
        <v>87</v>
      </c>
      <c r="C74" t="s">
        <v>157</v>
      </c>
      <c r="D74">
        <v>41732.704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72"/>
    </row>
    <row r="75" spans="1:25" ht="15">
      <c r="A75"/>
      <c r="B75" t="s">
        <v>86</v>
      </c>
      <c r="C75" t="s">
        <v>157</v>
      </c>
      <c r="D75">
        <v>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72"/>
    </row>
    <row r="76" spans="1:25" ht="15">
      <c r="A76"/>
      <c r="B76" t="s">
        <v>161</v>
      </c>
      <c r="C76" t="s">
        <v>157</v>
      </c>
      <c r="D76">
        <v>5060.605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72"/>
    </row>
    <row r="77" spans="1:25" ht="15">
      <c r="A77"/>
      <c r="B77" t="s">
        <v>162</v>
      </c>
      <c r="C77" t="s">
        <v>157</v>
      </c>
      <c r="D77">
        <v>194546.925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72"/>
    </row>
    <row r="78" spans="1:25" ht="15">
      <c r="A78"/>
      <c r="B78" t="s">
        <v>163</v>
      </c>
      <c r="C78" t="s">
        <v>157</v>
      </c>
      <c r="D78">
        <v>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72"/>
    </row>
    <row r="79" spans="1:25" ht="15">
      <c r="A79"/>
      <c r="B79" t="s">
        <v>92</v>
      </c>
      <c r="C79" t="s">
        <v>157</v>
      </c>
      <c r="D79">
        <v>-291.626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72"/>
    </row>
    <row r="80" spans="2:25" ht="15">
      <c r="B80" t="s">
        <v>93</v>
      </c>
      <c r="C80" t="s">
        <v>157</v>
      </c>
      <c r="D80">
        <v>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72"/>
    </row>
    <row r="81" spans="1:25" ht="15">
      <c r="A81"/>
      <c r="B81" t="s">
        <v>38</v>
      </c>
      <c r="C81" t="s">
        <v>157</v>
      </c>
      <c r="D81">
        <v>1969511.289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72"/>
    </row>
    <row r="82" spans="1:25" ht="15">
      <c r="A82" t="s">
        <v>167</v>
      </c>
      <c r="B82" t="s">
        <v>156</v>
      </c>
      <c r="C82" t="s">
        <v>157</v>
      </c>
      <c r="D82">
        <v>242487.686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72"/>
    </row>
    <row r="83" spans="1:25" ht="15">
      <c r="A83"/>
      <c r="B83" t="s">
        <v>108</v>
      </c>
      <c r="C83" t="s">
        <v>157</v>
      </c>
      <c r="D83">
        <v>0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72"/>
    </row>
    <row r="84" spans="1:25" ht="15">
      <c r="A84"/>
      <c r="B84" t="s">
        <v>158</v>
      </c>
      <c r="C84" t="s">
        <v>157</v>
      </c>
      <c r="D84">
        <v>163450.289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72"/>
    </row>
    <row r="85" spans="1:25" ht="15">
      <c r="A85"/>
      <c r="B85" t="s">
        <v>159</v>
      </c>
      <c r="C85" t="s">
        <v>157</v>
      </c>
      <c r="D85">
        <v>-22695.66</v>
      </c>
      <c r="E85" s="67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2"/>
    </row>
    <row r="86" spans="1:25" ht="15">
      <c r="A86"/>
      <c r="B86" t="s">
        <v>160</v>
      </c>
      <c r="C86" t="s">
        <v>157</v>
      </c>
      <c r="D86">
        <v>33370.403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72"/>
    </row>
    <row r="87" spans="1:25" ht="15">
      <c r="A87"/>
      <c r="B87" t="s">
        <v>29</v>
      </c>
      <c r="C87" t="s">
        <v>157</v>
      </c>
      <c r="D87">
        <v>4371.927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72"/>
    </row>
    <row r="88" spans="1:25" ht="15">
      <c r="A88"/>
      <c r="B88" t="s">
        <v>87</v>
      </c>
      <c r="C88" t="s">
        <v>157</v>
      </c>
      <c r="D88">
        <v>10647.832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72"/>
    </row>
    <row r="89" spans="1:25" ht="15">
      <c r="A89"/>
      <c r="B89" t="s">
        <v>86</v>
      </c>
      <c r="C89" t="s">
        <v>157</v>
      </c>
      <c r="D89"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72"/>
    </row>
    <row r="90" spans="1:25" ht="15">
      <c r="A90"/>
      <c r="B90" t="s">
        <v>161</v>
      </c>
      <c r="C90" t="s">
        <v>157</v>
      </c>
      <c r="D90">
        <v>1142.606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72"/>
    </row>
    <row r="91" spans="1:25" ht="15">
      <c r="A91"/>
      <c r="B91" t="s">
        <v>162</v>
      </c>
      <c r="C91" t="s">
        <v>157</v>
      </c>
      <c r="D91">
        <v>161730.148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72"/>
    </row>
    <row r="92" spans="1:25" ht="15">
      <c r="A92"/>
      <c r="B92" t="s">
        <v>163</v>
      </c>
      <c r="C92" t="s">
        <v>157</v>
      </c>
      <c r="D92"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72"/>
    </row>
    <row r="93" spans="1:25" ht="15">
      <c r="A93"/>
      <c r="B93" t="s">
        <v>92</v>
      </c>
      <c r="C93" t="s">
        <v>157</v>
      </c>
      <c r="D93">
        <v>407.984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72"/>
    </row>
    <row r="94" spans="2:25" ht="15">
      <c r="B94" t="s">
        <v>93</v>
      </c>
      <c r="C94" t="s">
        <v>157</v>
      </c>
      <c r="D94"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72"/>
    </row>
    <row r="95" spans="1:25" ht="15">
      <c r="A95"/>
      <c r="B95" t="s">
        <v>38</v>
      </c>
      <c r="C95" t="s">
        <v>157</v>
      </c>
      <c r="D95">
        <v>594913.215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72"/>
    </row>
    <row r="96" spans="1:25" ht="15">
      <c r="A96" t="s">
        <v>170</v>
      </c>
      <c r="B96" t="s">
        <v>156</v>
      </c>
      <c r="C96" t="s">
        <v>157</v>
      </c>
      <c r="D96">
        <v>101924.25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72"/>
    </row>
    <row r="97" spans="1:25" ht="15">
      <c r="A97"/>
      <c r="B97" t="s">
        <v>108</v>
      </c>
      <c r="C97" t="s">
        <v>157</v>
      </c>
      <c r="D97">
        <v>279.9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72"/>
    </row>
    <row r="98" spans="1:25" ht="15">
      <c r="A98"/>
      <c r="B98" t="s">
        <v>158</v>
      </c>
      <c r="C98" t="s">
        <v>157</v>
      </c>
      <c r="D98">
        <v>232176.82</v>
      </c>
      <c r="E98" s="67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2"/>
    </row>
    <row r="99" spans="1:25" ht="15">
      <c r="A99"/>
      <c r="B99" t="s">
        <v>159</v>
      </c>
      <c r="C99" t="s">
        <v>157</v>
      </c>
      <c r="D99">
        <v>-99784.886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72"/>
    </row>
    <row r="100" spans="1:25" ht="15">
      <c r="A100"/>
      <c r="B100" t="s">
        <v>160</v>
      </c>
      <c r="C100" t="s">
        <v>157</v>
      </c>
      <c r="D100">
        <v>365960.409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72"/>
    </row>
    <row r="101" spans="1:25" ht="15">
      <c r="A101"/>
      <c r="B101" t="s">
        <v>29</v>
      </c>
      <c r="C101" t="s">
        <v>157</v>
      </c>
      <c r="D101">
        <v>42059.268</v>
      </c>
      <c r="E101" s="67"/>
      <c r="Y101" s="72"/>
    </row>
    <row r="102" spans="1:25" ht="15">
      <c r="A102"/>
      <c r="B102" t="s">
        <v>87</v>
      </c>
      <c r="C102" t="s">
        <v>157</v>
      </c>
      <c r="D102">
        <v>15226.128</v>
      </c>
      <c r="E102" s="67"/>
      <c r="Y102" s="72"/>
    </row>
    <row r="103" spans="1:25" ht="15">
      <c r="A103"/>
      <c r="B103" t="s">
        <v>86</v>
      </c>
      <c r="C103" t="s">
        <v>157</v>
      </c>
      <c r="D103">
        <v>416.945</v>
      </c>
      <c r="E103" s="67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3"/>
    </row>
    <row r="104" spans="1:25" ht="15">
      <c r="A104"/>
      <c r="B104" t="s">
        <v>161</v>
      </c>
      <c r="C104" t="s">
        <v>157</v>
      </c>
      <c r="D104">
        <v>0.602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73"/>
    </row>
    <row r="105" spans="1:25" ht="15">
      <c r="A105"/>
      <c r="B105" t="s">
        <v>162</v>
      </c>
      <c r="C105" t="s">
        <v>157</v>
      </c>
      <c r="D105">
        <v>6677.517</v>
      </c>
      <c r="E105" s="67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3"/>
    </row>
    <row r="106" spans="1:25" ht="15">
      <c r="A106"/>
      <c r="B106" t="s">
        <v>163</v>
      </c>
      <c r="C106" t="s">
        <v>157</v>
      </c>
      <c r="D106">
        <v>0</v>
      </c>
      <c r="E106" s="67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3"/>
    </row>
    <row r="107" spans="1:25" ht="15">
      <c r="A107"/>
      <c r="B107" t="s">
        <v>92</v>
      </c>
      <c r="C107" t="s">
        <v>157</v>
      </c>
      <c r="D107">
        <v>-1100.628</v>
      </c>
      <c r="E107" s="67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3"/>
    </row>
    <row r="108" spans="2:25" ht="15">
      <c r="B108" t="s">
        <v>93</v>
      </c>
      <c r="C108" t="s">
        <v>157</v>
      </c>
      <c r="D108">
        <v>8302.192</v>
      </c>
      <c r="E108" s="67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3"/>
    </row>
    <row r="109" spans="1:25" ht="15">
      <c r="A109"/>
      <c r="B109" t="s">
        <v>38</v>
      </c>
      <c r="C109" t="s">
        <v>157</v>
      </c>
      <c r="D109">
        <v>672138.518</v>
      </c>
      <c r="E109" s="67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73"/>
    </row>
    <row r="110" spans="1:25" ht="15">
      <c r="A110" t="s">
        <v>94</v>
      </c>
      <c r="B110" t="s">
        <v>156</v>
      </c>
      <c r="C110" t="s">
        <v>157</v>
      </c>
      <c r="D110">
        <v>554149.022</v>
      </c>
      <c r="E110" s="67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3"/>
    </row>
    <row r="111" spans="1:25" ht="15">
      <c r="A111"/>
      <c r="B111" t="s">
        <v>108</v>
      </c>
      <c r="C111" t="s">
        <v>157</v>
      </c>
      <c r="D111">
        <v>0</v>
      </c>
      <c r="E111" s="67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73"/>
    </row>
    <row r="112" spans="1:25" ht="15">
      <c r="A112"/>
      <c r="B112" t="s">
        <v>158</v>
      </c>
      <c r="C112" t="s">
        <v>157</v>
      </c>
      <c r="D112">
        <v>910918.885</v>
      </c>
      <c r="E112" s="67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73"/>
    </row>
    <row r="113" spans="1:25" ht="15">
      <c r="A113"/>
      <c r="B113" t="s">
        <v>159</v>
      </c>
      <c r="C113" t="s">
        <v>157</v>
      </c>
      <c r="D113">
        <v>-1226.082</v>
      </c>
      <c r="E113" s="67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3"/>
    </row>
    <row r="114" spans="1:25" ht="15">
      <c r="A114"/>
      <c r="B114" t="s">
        <v>160</v>
      </c>
      <c r="C114" t="s">
        <v>157</v>
      </c>
      <c r="D114">
        <v>538438.44</v>
      </c>
      <c r="E114" s="67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3"/>
    </row>
    <row r="115" spans="1:5" ht="15">
      <c r="A115"/>
      <c r="B115" t="s">
        <v>29</v>
      </c>
      <c r="C115" t="s">
        <v>157</v>
      </c>
      <c r="D115">
        <v>218031.891</v>
      </c>
      <c r="E115" s="67"/>
    </row>
    <row r="116" spans="1:5" ht="15">
      <c r="A116"/>
      <c r="B116" t="s">
        <v>87</v>
      </c>
      <c r="C116" t="s">
        <v>157</v>
      </c>
      <c r="D116">
        <v>21467.234</v>
      </c>
      <c r="E116" s="67"/>
    </row>
    <row r="117" spans="1:4" ht="15">
      <c r="A117"/>
      <c r="B117" t="s">
        <v>86</v>
      </c>
      <c r="C117" t="s">
        <v>157</v>
      </c>
      <c r="D117">
        <v>8786.168</v>
      </c>
    </row>
    <row r="118" spans="1:4" ht="15">
      <c r="A118"/>
      <c r="B118" t="s">
        <v>161</v>
      </c>
      <c r="C118" t="s">
        <v>157</v>
      </c>
      <c r="D118">
        <v>4450.415</v>
      </c>
    </row>
    <row r="119" spans="1:4" ht="15">
      <c r="A119"/>
      <c r="B119" t="s">
        <v>162</v>
      </c>
      <c r="C119" t="s">
        <v>157</v>
      </c>
      <c r="D119">
        <v>82238.616</v>
      </c>
    </row>
    <row r="120" spans="1:4" ht="15">
      <c r="A120"/>
      <c r="B120" t="s">
        <v>163</v>
      </c>
      <c r="C120" t="s">
        <v>157</v>
      </c>
      <c r="D120">
        <v>0</v>
      </c>
    </row>
    <row r="121" spans="1:4" ht="15">
      <c r="A121"/>
      <c r="B121" t="s">
        <v>92</v>
      </c>
      <c r="C121" t="s">
        <v>157</v>
      </c>
      <c r="D121">
        <v>2687.758</v>
      </c>
    </row>
    <row r="122" spans="2:4" ht="15">
      <c r="B122" t="s">
        <v>93</v>
      </c>
      <c r="C122" t="s">
        <v>157</v>
      </c>
      <c r="D122">
        <v>0</v>
      </c>
    </row>
    <row r="123" spans="2:4" ht="15">
      <c r="B123" t="s">
        <v>38</v>
      </c>
      <c r="C123" t="s">
        <v>157</v>
      </c>
      <c r="D123">
        <v>2339942.349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Anca-Diana Barbu</cp:lastModifiedBy>
  <dcterms:created xsi:type="dcterms:W3CDTF">2007-12-21T10:45:35Z</dcterms:created>
  <dcterms:modified xsi:type="dcterms:W3CDTF">2009-11-09T18:02:06Z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