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25" windowWidth="15450" windowHeight="9915" activeTab="0"/>
  </bookViews>
  <sheets>
    <sheet name="figure 3a" sheetId="1" r:id="rId1"/>
    <sheet name="data for fig3a" sheetId="2" r:id="rId2"/>
    <sheet name="Figure 3b" sheetId="3" r:id="rId3"/>
    <sheet name="data for fig.3b" sheetId="4" r:id="rId4"/>
  </sheets>
  <definedNames>
    <definedName name="_xlnm.Print_Area" localSheetId="2">'Figure 3b'!$A$1:$Q$47</definedName>
  </definedNames>
  <calcPr fullCalcOnLoad="1"/>
</workbook>
</file>

<file path=xl/sharedStrings.xml><?xml version="1.0" encoding="utf-8"?>
<sst xmlns="http://schemas.openxmlformats.org/spreadsheetml/2006/main" count="39" uniqueCount="39">
  <si>
    <t>Belgium</t>
  </si>
  <si>
    <t>Denmark</t>
  </si>
  <si>
    <t>Germany</t>
  </si>
  <si>
    <t>Spain</t>
  </si>
  <si>
    <t>France</t>
  </si>
  <si>
    <t>Ireland</t>
  </si>
  <si>
    <t>Italy</t>
  </si>
  <si>
    <t>Luxembourg</t>
  </si>
  <si>
    <t>Netherlands</t>
  </si>
  <si>
    <t>Austria</t>
  </si>
  <si>
    <t>Portugal</t>
  </si>
  <si>
    <t>Finland</t>
  </si>
  <si>
    <t>Sweden</t>
  </si>
  <si>
    <t>United Kingdom</t>
  </si>
  <si>
    <t>EU15</t>
  </si>
  <si>
    <t>CSI-17</t>
  </si>
  <si>
    <t>Greece*</t>
  </si>
  <si>
    <t>Eu 15 - for basic packaging materials (paper, plastic, glass, metals)</t>
  </si>
  <si>
    <t>* - as no data have been provided for 2003 or 2004 - data for 2002 has been used instead</t>
  </si>
  <si>
    <t>Generation of packaging waste and GDP in EU-15</t>
  </si>
  <si>
    <t>New</t>
  </si>
  <si>
    <t>EU12 Total</t>
  </si>
  <si>
    <t>EU 12 - Total packaging waste generation - index</t>
  </si>
  <si>
    <t>EU 12 - for basic packaging materials (paper, plastic, glass, metals)</t>
  </si>
  <si>
    <t>EU 12 - Packaging waste generation (glass, metals, paper, plastics) - index</t>
  </si>
  <si>
    <t>GDP EU12</t>
  </si>
  <si>
    <t>GDP (index) EU12</t>
  </si>
  <si>
    <t>EU27 total</t>
  </si>
  <si>
    <t>EU 27 - Total packaging waste generation - index</t>
  </si>
  <si>
    <t>Eu 27 - for basic packaging materials (paper, plastic, glass, metals)</t>
  </si>
  <si>
    <t>EU 27 - Packaging waste generation (glass, metals, paper, plastics) - index</t>
  </si>
  <si>
    <t>GDP EU27</t>
  </si>
  <si>
    <t>GDP (index) EU27</t>
  </si>
  <si>
    <t>Samlet</t>
  </si>
  <si>
    <t>EU 15 - Total packaging waste generation - index</t>
  </si>
  <si>
    <t>EU 15 - Packaging waste generation (glass, metals, paper, plastics) - index</t>
  </si>
  <si>
    <t>GDP growth rate EU 15</t>
  </si>
  <si>
    <t>GDP growth rate EU 15 index</t>
  </si>
  <si>
    <t>Generation of packaging waste and GDP in EU-10 and EU 27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</si>
</sst>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_-* #,##0.00\ _F_B_-;\-* #,##0.00\ _F_B_-;_-* &quot;-&quot;??\ _F_B_-;_-@_-"/>
    <numFmt numFmtId="175" formatCode="_-* #,##0\ _F_B_-;\-* #,##0\ _F_B_-;_-* &quot;-&quot;\ _F_B_-;_-@_-"/>
    <numFmt numFmtId="176" formatCode="_-* #,##0\ &quot;FB&quot;_-;\-* #,##0\ &quot;FB&quot;_-;_-* &quot;-&quot;\ &quot;FB&quot;_-;_-@_-"/>
    <numFmt numFmtId="177" formatCode="_-* #,##0.00\ &quot;FB&quot;_-;\-* #,##0.00\ &quot;FB&quot;_-;_-* &quot;-&quot;??\ &quot;FB&quot;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"/>
    <numFmt numFmtId="181" formatCode="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0.00#"/>
    <numFmt numFmtId="188" formatCode="&quot;Ja&quot;;&quot;Ja&quot;;&quot;Nej&quot;"/>
    <numFmt numFmtId="189" formatCode="&quot;Sand&quot;;&quot;Sand&quot;;&quot;Falsk&quot;"/>
    <numFmt numFmtId="190" formatCode="&quot;Til&quot;;&quot;Til&quot;;&quot;Fra&quot;"/>
    <numFmt numFmtId="191" formatCode="[$€-2]\ #.##000_);[Red]\([$€-2]\ #.##0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5"/>
      <name val="Verdana"/>
      <family val="2"/>
    </font>
    <font>
      <sz val="10.25"/>
      <name val="Verdana"/>
      <family val="2"/>
    </font>
    <font>
      <sz val="11.5"/>
      <name val="Verdana"/>
      <family val="2"/>
    </font>
    <font>
      <sz val="10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1" fontId="0" fillId="0" borderId="1" xfId="0" applyNumberFormat="1" applyBorder="1" applyAlignment="1">
      <alignment/>
    </xf>
    <xf numFmtId="172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4" borderId="1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3" borderId="1" xfId="0" applyFill="1" applyBorder="1" applyAlignment="1">
      <alignment/>
    </xf>
    <xf numFmtId="172" fontId="0" fillId="3" borderId="0" xfId="0" applyNumberFormat="1" applyFill="1" applyBorder="1" applyAlignment="1">
      <alignment/>
    </xf>
    <xf numFmtId="0" fontId="0" fillId="4" borderId="0" xfId="0" applyFill="1" applyAlignment="1">
      <alignment/>
    </xf>
    <xf numFmtId="182" fontId="0" fillId="0" borderId="0" xfId="0" applyNumberFormat="1" applyFill="1" applyBorder="1" applyAlignment="1">
      <alignment/>
    </xf>
    <xf numFmtId="172" fontId="0" fillId="0" borderId="3" xfId="0" applyNumberFormat="1" applyFill="1" applyBorder="1" applyAlignment="1">
      <alignment/>
    </xf>
    <xf numFmtId="172" fontId="0" fillId="3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" borderId="2" xfId="0" applyFill="1" applyBorder="1" applyAlignment="1">
      <alignment/>
    </xf>
    <xf numFmtId="1" fontId="8" fillId="0" borderId="0" xfId="21" applyNumberFormat="1">
      <alignment/>
      <protection/>
    </xf>
    <xf numFmtId="172" fontId="0" fillId="2" borderId="0" xfId="0" applyNumberFormat="1" applyFill="1" applyBorder="1" applyAlignment="1">
      <alignment/>
    </xf>
    <xf numFmtId="182" fontId="0" fillId="5" borderId="4" xfId="0" applyNumberFormat="1" applyFill="1" applyBorder="1" applyAlignment="1">
      <alignment horizontal="right" wrapText="1"/>
    </xf>
    <xf numFmtId="182" fontId="0" fillId="5" borderId="5" xfId="0" applyNumberFormat="1" applyFill="1" applyBorder="1" applyAlignment="1">
      <alignment horizontal="right" wrapText="1"/>
    </xf>
    <xf numFmtId="182" fontId="0" fillId="5" borderId="6" xfId="0" applyNumberForma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re indi Packaging 10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6325"/>
          <c:w val="0.976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'data for fig3a'!$A$21</c:f>
              <c:strCache>
                <c:ptCount val="1"/>
                <c:pt idx="0">
                  <c:v>EU 15 - Total packaging waste generation - index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fig3a'!$B$4:$J$4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'data for fig3a'!$B$21:$J$21</c:f>
              <c:numCache>
                <c:ptCount val="9"/>
                <c:pt idx="0">
                  <c:v>100</c:v>
                </c:pt>
                <c:pt idx="1">
                  <c:v>100.78659712813743</c:v>
                </c:pt>
                <c:pt idx="2">
                  <c:v>103.95482899157716</c:v>
                </c:pt>
                <c:pt idx="3">
                  <c:v>102.97254166037466</c:v>
                </c:pt>
                <c:pt idx="4">
                  <c:v>105.67553967218848</c:v>
                </c:pt>
                <c:pt idx="5">
                  <c:v>109.74661637288827</c:v>
                </c:pt>
                <c:pt idx="6">
                  <c:v>111.0385997501014</c:v>
                </c:pt>
                <c:pt idx="7">
                  <c:v>112.29561494651526</c:v>
                </c:pt>
                <c:pt idx="8">
                  <c:v>115.49476554776928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fig3a'!$A$23</c:f>
              <c:strCache>
                <c:ptCount val="1"/>
                <c:pt idx="0">
                  <c:v>EU 15 - Packaging waste generation (glass, metals, paper, plastics) - index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fig3a'!$B$4:$J$4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'data for fig3a'!$B$23:$J$23</c:f>
              <c:numCache>
                <c:ptCount val="9"/>
                <c:pt idx="0">
                  <c:v>100</c:v>
                </c:pt>
                <c:pt idx="1">
                  <c:v>101.55220225447475</c:v>
                </c:pt>
                <c:pt idx="2">
                  <c:v>102.7910829401808</c:v>
                </c:pt>
                <c:pt idx="3">
                  <c:v>102.90812835380127</c:v>
                </c:pt>
                <c:pt idx="4">
                  <c:v>104.58097741923866</c:v>
                </c:pt>
                <c:pt idx="5">
                  <c:v>104.19549825332228</c:v>
                </c:pt>
                <c:pt idx="6">
                  <c:v>105.46671228436632</c:v>
                </c:pt>
                <c:pt idx="7">
                  <c:v>106.10577303993949</c:v>
                </c:pt>
                <c:pt idx="8">
                  <c:v>109.80215003421327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for fig3a'!$A$24</c:f>
              <c:strCache>
                <c:ptCount val="1"/>
                <c:pt idx="0">
                  <c:v>GDP growth rate EU 15 index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fig3a'!$B$4:$J$4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'data for fig3a'!$B$24:$J$24</c:f>
              <c:numCache>
                <c:ptCount val="9"/>
                <c:pt idx="0">
                  <c:v>100</c:v>
                </c:pt>
                <c:pt idx="1">
                  <c:v>103</c:v>
                </c:pt>
                <c:pt idx="2">
                  <c:v>107.017</c:v>
                </c:pt>
                <c:pt idx="3">
                  <c:v>109.05032299999999</c:v>
                </c:pt>
                <c:pt idx="4">
                  <c:v>110.358926876</c:v>
                </c:pt>
                <c:pt idx="5">
                  <c:v>111.683233998512</c:v>
                </c:pt>
                <c:pt idx="6">
                  <c:v>114.25194838047777</c:v>
                </c:pt>
                <c:pt idx="7">
                  <c:v>116.30848345132637</c:v>
                </c:pt>
                <c:pt idx="8">
                  <c:v>119.68142947141483</c:v>
                </c:pt>
              </c:numCache>
            </c:numRef>
          </c:val>
          <c:smooth val="0"/>
        </c:ser>
        <c:marker val="1"/>
        <c:axId val="22400887"/>
        <c:axId val="281392"/>
      </c:line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1392"/>
        <c:crosses val="autoZero"/>
        <c:auto val="1"/>
        <c:lblOffset val="100"/>
        <c:noMultiLvlLbl val="0"/>
      </c:catAx>
      <c:valAx>
        <c:axId val="281392"/>
        <c:scaling>
          <c:orientation val="minMax"/>
          <c:max val="12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
(1997=100)</a:t>
                </a:r>
              </a:p>
            </c:rich>
          </c:tx>
          <c:layout>
            <c:manualLayout>
              <c:xMode val="factor"/>
              <c:yMode val="factor"/>
              <c:x val="0.018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2400887"/>
        <c:crossesAt val="1"/>
        <c:crossBetween val="between"/>
        <c:dispUnits/>
        <c:majorUnit val="20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"/>
          <c:y val="0.85375"/>
          <c:w val="0.8005"/>
          <c:h val="0.14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475"/>
          <c:h val="0.81325"/>
        </c:manualLayout>
      </c:layout>
      <c:lineChart>
        <c:grouping val="standard"/>
        <c:varyColors val="0"/>
        <c:ser>
          <c:idx val="0"/>
          <c:order val="0"/>
          <c:tx>
            <c:strRef>
              <c:f>'data for fig.3b'!$A$5</c:f>
              <c:strCache>
                <c:ptCount val="1"/>
                <c:pt idx="0">
                  <c:v>EU 12 - Total packaging waste generation - index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fig.3b'!$B$3:$C$3</c:f>
              <c:numCach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'data for fig.3b'!$B$5:$C$5</c:f>
              <c:numCache>
                <c:ptCount val="2"/>
                <c:pt idx="0">
                  <c:v>100</c:v>
                </c:pt>
                <c:pt idx="1">
                  <c:v>103.84915311655433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fig.3b'!$A$7</c:f>
              <c:strCache>
                <c:ptCount val="1"/>
                <c:pt idx="0">
                  <c:v>EU 12 - Packaging waste generation (glass, metals, paper, plastics) - index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fig.3b'!$B$3:$C$3</c:f>
              <c:numCach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'data for fig.3b'!$B$7:$C$7</c:f>
              <c:numCache>
                <c:ptCount val="2"/>
                <c:pt idx="0">
                  <c:v>100</c:v>
                </c:pt>
                <c:pt idx="1">
                  <c:v>102.27242443107998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for fig.3b'!$A$9</c:f>
              <c:strCache>
                <c:ptCount val="1"/>
                <c:pt idx="0">
                  <c:v>GDP (index) EU12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fig.3b'!$B$3:$C$3</c:f>
              <c:numCach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'data for fig.3b'!$B$9:$C$9</c:f>
              <c:numCache>
                <c:ptCount val="2"/>
                <c:pt idx="0">
                  <c:v>100</c:v>
                </c:pt>
                <c:pt idx="1">
                  <c:v>102.9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for fig.3b'!$A$11</c:f>
              <c:strCache>
                <c:ptCount val="1"/>
                <c:pt idx="0">
                  <c:v>EU 27 - Total packaging waste generation -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for fig.3b'!$B$3:$C$3</c:f>
              <c:numCach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'data for fig.3b'!$B$11:$C$11</c:f>
              <c:numCache>
                <c:ptCount val="2"/>
                <c:pt idx="0">
                  <c:v>100</c:v>
                </c:pt>
                <c:pt idx="1">
                  <c:v>102.95246282351196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for fig.3b'!$A$13</c:f>
              <c:strCache>
                <c:ptCount val="1"/>
                <c:pt idx="0">
                  <c:v>EU 27 - Packaging waste generation (glass, metals, paper, plastics) -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for fig.3b'!$B$3:$C$3</c:f>
              <c:numCach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'data for fig.3b'!$B$13:$C$13</c:f>
              <c:numCache>
                <c:ptCount val="2"/>
                <c:pt idx="0">
                  <c:v>100</c:v>
                </c:pt>
                <c:pt idx="1">
                  <c:v>103.35430622853745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for fig.3b'!$A$15</c:f>
              <c:strCache>
                <c:ptCount val="1"/>
                <c:pt idx="0">
                  <c:v>GDP (index) EU27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for fig.3b'!$B$3:$C$3</c:f>
              <c:numCach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'data for fig.3b'!$B$15:$C$15</c:f>
              <c:numCache>
                <c:ptCount val="2"/>
                <c:pt idx="0">
                  <c:v>100</c:v>
                </c:pt>
                <c:pt idx="1">
                  <c:v>103.1</c:v>
                </c:pt>
              </c:numCache>
            </c:numRef>
          </c:val>
          <c:smooth val="0"/>
        </c:ser>
        <c:marker val="1"/>
        <c:axId val="2532529"/>
        <c:axId val="22792762"/>
      </c:lineChart>
      <c:catAx>
        <c:axId val="25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2792762"/>
        <c:crosses val="autoZero"/>
        <c:auto val="1"/>
        <c:lblOffset val="100"/>
        <c:noMultiLvlLbl val="0"/>
      </c:catAx>
      <c:valAx>
        <c:axId val="22792762"/>
        <c:scaling>
          <c:orientation val="minMax"/>
          <c:max val="105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Index
(2005=100)</a:t>
                </a:r>
              </a:p>
            </c:rich>
          </c:tx>
          <c:layout>
            <c:manualLayout>
              <c:xMode val="factor"/>
              <c:yMode val="factor"/>
              <c:x val="0.0422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2532529"/>
        <c:crossesAt val="1"/>
        <c:crossBetween val="between"/>
        <c:dispUnits/>
        <c:majorUnit val="1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75"/>
          <c:y val="0.827"/>
          <c:w val="0.87725"/>
          <c:h val="0.15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17</xdr:col>
      <xdr:colOff>523875</xdr:colOff>
      <xdr:row>36</xdr:row>
      <xdr:rowOff>0</xdr:rowOff>
    </xdr:to>
    <xdr:graphicFrame>
      <xdr:nvGraphicFramePr>
        <xdr:cNvPr id="1" name="Chart 3"/>
        <xdr:cNvGraphicFramePr/>
      </xdr:nvGraphicFramePr>
      <xdr:xfrm>
        <a:off x="190500" y="323850"/>
        <a:ext cx="106965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16</xdr:col>
      <xdr:colOff>504825</xdr:colOff>
      <xdr:row>46</xdr:row>
      <xdr:rowOff>133350</xdr:rowOff>
    </xdr:to>
    <xdr:graphicFrame>
      <xdr:nvGraphicFramePr>
        <xdr:cNvPr id="1" name="Chart 2"/>
        <xdr:cNvGraphicFramePr/>
      </xdr:nvGraphicFramePr>
      <xdr:xfrm>
        <a:off x="0" y="561975"/>
        <a:ext cx="10258425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"/>
  <sheetViews>
    <sheetView tabSelected="1" view="pageBreakPreview" zoomScale="60" zoomScaleNormal="55" workbookViewId="0" topLeftCell="A1">
      <selection activeCell="T44" sqref="T44"/>
    </sheetView>
  </sheetViews>
  <sheetFormatPr defaultColWidth="9.140625" defaultRowHeight="12.75"/>
  <sheetData>
    <row r="2" ht="12.75">
      <c r="A2" s="1" t="str">
        <f>'data for fig3a'!$A$2</f>
        <v>Generation of packaging waste and GDP in EU-15</v>
      </c>
    </row>
    <row r="11" ht="12.75">
      <c r="T11" t="s">
        <v>20</v>
      </c>
    </row>
  </sheetData>
  <printOptions/>
  <pageMargins left="0.75" right="0.75" top="1" bottom="1" header="0.5" footer="0.5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workbookViewId="0" topLeftCell="A1">
      <selection activeCell="E34" sqref="E34"/>
    </sheetView>
  </sheetViews>
  <sheetFormatPr defaultColWidth="9.140625" defaultRowHeight="12.75"/>
  <cols>
    <col min="1" max="1" width="44.28125" style="0" customWidth="1"/>
    <col min="9" max="9" width="12.421875" style="0" customWidth="1"/>
    <col min="10" max="10" width="11.7109375" style="0" customWidth="1"/>
    <col min="11" max="11" width="11.28125" style="0" customWidth="1"/>
    <col min="12" max="12" width="12.00390625" style="0" customWidth="1"/>
  </cols>
  <sheetData>
    <row r="1" ht="12.75">
      <c r="A1" t="s">
        <v>15</v>
      </c>
    </row>
    <row r="2" ht="12.75">
      <c r="A2" s="1" t="s">
        <v>19</v>
      </c>
    </row>
    <row r="4" spans="2:10" ht="12.75">
      <c r="B4" s="2">
        <v>1998</v>
      </c>
      <c r="C4" s="2">
        <v>1999</v>
      </c>
      <c r="D4" s="2">
        <v>2000</v>
      </c>
      <c r="E4" s="2">
        <v>2001</v>
      </c>
      <c r="F4" s="2">
        <v>2002</v>
      </c>
      <c r="G4" s="6">
        <v>2003</v>
      </c>
      <c r="H4" s="6">
        <v>2004</v>
      </c>
      <c r="I4" s="21">
        <v>2005</v>
      </c>
      <c r="J4" s="21">
        <v>2006</v>
      </c>
    </row>
    <row r="5" spans="1:10" ht="12.75">
      <c r="A5" s="5" t="s">
        <v>9</v>
      </c>
      <c r="B5" s="3">
        <v>1115</v>
      </c>
      <c r="C5" s="3">
        <v>1130</v>
      </c>
      <c r="D5" s="3">
        <v>1170</v>
      </c>
      <c r="E5" s="3">
        <v>1096.65</v>
      </c>
      <c r="F5" s="3">
        <v>1059</v>
      </c>
      <c r="G5" s="7">
        <v>1159.972</v>
      </c>
      <c r="H5" s="7">
        <v>1101.839</v>
      </c>
      <c r="I5" s="7">
        <f>1111400/1000</f>
        <v>1111.4</v>
      </c>
      <c r="J5" s="22">
        <v>1166.352</v>
      </c>
    </row>
    <row r="6" spans="1:10" ht="12.75">
      <c r="A6" s="5" t="s">
        <v>0</v>
      </c>
      <c r="B6" s="3">
        <v>1426.36</v>
      </c>
      <c r="C6" s="3">
        <v>1477.83</v>
      </c>
      <c r="D6" s="3">
        <v>1496.29</v>
      </c>
      <c r="E6" s="3">
        <v>1423.542</v>
      </c>
      <c r="F6" s="3">
        <v>1490</v>
      </c>
      <c r="G6" s="7">
        <v>1623.591</v>
      </c>
      <c r="H6" s="7">
        <v>1631.905</v>
      </c>
      <c r="I6" s="7">
        <f>1659443.13/1000</f>
        <v>1659.4431299999999</v>
      </c>
      <c r="J6" s="22">
        <v>1665.5330000000001</v>
      </c>
    </row>
    <row r="7" spans="1:10" ht="12.75">
      <c r="A7" s="5" t="s">
        <v>1</v>
      </c>
      <c r="B7" s="3">
        <v>837.927</v>
      </c>
      <c r="C7" s="3">
        <v>846.061</v>
      </c>
      <c r="D7" s="3">
        <v>852.258</v>
      </c>
      <c r="E7" s="3">
        <v>864.616</v>
      </c>
      <c r="F7" s="3">
        <v>856.716</v>
      </c>
      <c r="G7" s="7">
        <v>956.774</v>
      </c>
      <c r="H7" s="7">
        <v>948.87</v>
      </c>
      <c r="I7" s="7">
        <f>983011/1000</f>
        <v>983.011</v>
      </c>
      <c r="J7" s="22">
        <v>970.89</v>
      </c>
    </row>
    <row r="8" spans="1:10" ht="12.75">
      <c r="A8" s="5" t="s">
        <v>11</v>
      </c>
      <c r="B8" s="3">
        <v>424.1</v>
      </c>
      <c r="C8" s="3">
        <v>442.6</v>
      </c>
      <c r="D8" s="3">
        <v>442.5</v>
      </c>
      <c r="E8" s="3">
        <v>457.1</v>
      </c>
      <c r="F8" s="3">
        <v>451.3</v>
      </c>
      <c r="G8" s="7">
        <v>616</v>
      </c>
      <c r="H8" s="7">
        <v>649.5</v>
      </c>
      <c r="I8" s="7">
        <f>688820/1000</f>
        <v>688.82</v>
      </c>
      <c r="J8" s="22">
        <v>677</v>
      </c>
    </row>
    <row r="9" spans="1:10" ht="12.75">
      <c r="A9" s="5" t="s">
        <v>4</v>
      </c>
      <c r="B9" s="3">
        <v>11641</v>
      </c>
      <c r="C9" s="3">
        <v>11999</v>
      </c>
      <c r="D9" s="3">
        <v>12499</v>
      </c>
      <c r="E9" s="3">
        <v>12336</v>
      </c>
      <c r="F9" s="3">
        <v>12275</v>
      </c>
      <c r="G9" s="7">
        <v>12333.7395232</v>
      </c>
      <c r="H9" s="7">
        <v>12382.97</v>
      </c>
      <c r="I9" s="7">
        <f>12360928/1000</f>
        <v>12360.928</v>
      </c>
      <c r="J9" s="22">
        <v>12667.985</v>
      </c>
    </row>
    <row r="10" spans="1:10" ht="12.75">
      <c r="A10" s="5" t="s">
        <v>2</v>
      </c>
      <c r="B10" s="3">
        <v>14090.2</v>
      </c>
      <c r="C10" s="3">
        <v>14626.8</v>
      </c>
      <c r="D10" s="3">
        <v>15121.1</v>
      </c>
      <c r="E10" s="3">
        <v>15017.8</v>
      </c>
      <c r="F10" s="3">
        <v>15434.7</v>
      </c>
      <c r="G10" s="7">
        <v>15465.8</v>
      </c>
      <c r="H10" s="7">
        <v>15516.9</v>
      </c>
      <c r="I10" s="7">
        <f>15470500/1000</f>
        <v>15470.5</v>
      </c>
      <c r="J10" s="22">
        <v>16132.765000000001</v>
      </c>
    </row>
    <row r="11" spans="1:10" ht="12.75">
      <c r="A11" s="5" t="s">
        <v>16</v>
      </c>
      <c r="B11" s="3">
        <v>794.8</v>
      </c>
      <c r="C11" s="3">
        <v>855.5</v>
      </c>
      <c r="D11" s="3">
        <v>934.5</v>
      </c>
      <c r="E11" s="3">
        <v>974.5</v>
      </c>
      <c r="F11" s="3">
        <v>994.7</v>
      </c>
      <c r="G11" s="3">
        <v>994.7</v>
      </c>
      <c r="H11" s="3">
        <v>994.7</v>
      </c>
      <c r="I11" s="7">
        <f>1061005/1000</f>
        <v>1061.005</v>
      </c>
      <c r="J11" s="22">
        <v>1056</v>
      </c>
    </row>
    <row r="12" spans="1:10" ht="12.75">
      <c r="A12" s="5" t="s">
        <v>5</v>
      </c>
      <c r="B12" s="3">
        <v>682.688</v>
      </c>
      <c r="C12" s="3">
        <v>704.038</v>
      </c>
      <c r="D12" s="3">
        <v>795.197</v>
      </c>
      <c r="E12" s="3">
        <v>820.32</v>
      </c>
      <c r="F12" s="3">
        <v>849.571</v>
      </c>
      <c r="G12" s="7">
        <v>819.863</v>
      </c>
      <c r="H12" s="7">
        <v>850.91</v>
      </c>
      <c r="I12" s="7">
        <f>925222/1000</f>
        <v>925.222</v>
      </c>
      <c r="J12" s="22">
        <v>1028.472</v>
      </c>
    </row>
    <row r="13" spans="1:10" ht="12.75">
      <c r="A13" s="5" t="s">
        <v>6</v>
      </c>
      <c r="B13" s="3">
        <v>10846</v>
      </c>
      <c r="C13" s="3">
        <v>11122</v>
      </c>
      <c r="D13" s="3">
        <v>11168.2</v>
      </c>
      <c r="E13" s="3">
        <v>11262</v>
      </c>
      <c r="F13" s="3">
        <v>11367</v>
      </c>
      <c r="G13" s="7">
        <v>11536.525</v>
      </c>
      <c r="H13" s="7">
        <v>11989.4</v>
      </c>
      <c r="I13" s="7">
        <f>11952800/1000</f>
        <v>11952.8</v>
      </c>
      <c r="J13" s="22">
        <v>12219.55</v>
      </c>
    </row>
    <row r="14" spans="1:10" ht="12.75">
      <c r="A14" s="5" t="s">
        <v>7</v>
      </c>
      <c r="B14" s="3">
        <v>77.496</v>
      </c>
      <c r="C14" s="3">
        <v>78.511</v>
      </c>
      <c r="D14" s="3">
        <v>79.701</v>
      </c>
      <c r="E14" s="3">
        <v>79.44</v>
      </c>
      <c r="F14" s="3">
        <v>84.952</v>
      </c>
      <c r="G14" s="7">
        <v>87.739</v>
      </c>
      <c r="H14" s="7">
        <v>93.312</v>
      </c>
      <c r="I14" s="7">
        <f>98832/1000</f>
        <v>98.832</v>
      </c>
      <c r="J14" s="22">
        <v>105.07</v>
      </c>
    </row>
    <row r="15" spans="1:10" ht="12.75">
      <c r="A15" s="5" t="s">
        <v>8</v>
      </c>
      <c r="B15" s="3">
        <v>2525</v>
      </c>
      <c r="C15" s="3">
        <v>2593</v>
      </c>
      <c r="D15" s="3">
        <v>2903</v>
      </c>
      <c r="E15" s="3">
        <v>2984</v>
      </c>
      <c r="F15" s="3">
        <v>3117</v>
      </c>
      <c r="G15" s="7">
        <v>3394</v>
      </c>
      <c r="H15" s="7">
        <v>3214</v>
      </c>
      <c r="I15" s="7">
        <f>3349000/1000</f>
        <v>3349</v>
      </c>
      <c r="J15" s="22">
        <v>3445</v>
      </c>
    </row>
    <row r="16" spans="1:10" ht="12.75">
      <c r="A16" s="5" t="s">
        <v>10</v>
      </c>
      <c r="B16" s="3">
        <v>1025.025</v>
      </c>
      <c r="C16" s="3">
        <v>1211.172</v>
      </c>
      <c r="D16" s="3">
        <v>1248.259</v>
      </c>
      <c r="E16" s="3">
        <v>1285.418</v>
      </c>
      <c r="F16" s="3">
        <v>1298.269</v>
      </c>
      <c r="G16" s="7">
        <v>1298</v>
      </c>
      <c r="H16" s="7">
        <v>1430.266</v>
      </c>
      <c r="I16" s="7">
        <f>1498121/1000</f>
        <v>1498.121</v>
      </c>
      <c r="J16" s="22">
        <v>1732.815</v>
      </c>
    </row>
    <row r="17" spans="1:10" ht="12.75">
      <c r="A17" s="5" t="s">
        <v>3</v>
      </c>
      <c r="B17" s="3">
        <v>6318.358</v>
      </c>
      <c r="C17" s="3">
        <v>6239.979</v>
      </c>
      <c r="D17" s="3">
        <v>6628.035</v>
      </c>
      <c r="E17" s="3">
        <v>5950.509</v>
      </c>
      <c r="F17" s="3">
        <v>6374.0740000000005</v>
      </c>
      <c r="G17" s="7">
        <v>7375.134</v>
      </c>
      <c r="H17" s="7">
        <v>7443.71</v>
      </c>
      <c r="I17" s="7">
        <f>7798421/1000</f>
        <v>7798.421</v>
      </c>
      <c r="J17" s="22">
        <v>8006.787</v>
      </c>
    </row>
    <row r="18" spans="1:10" ht="12.75">
      <c r="A18" s="5" t="s">
        <v>12</v>
      </c>
      <c r="B18" s="3">
        <v>955.2</v>
      </c>
      <c r="C18" s="3">
        <v>972</v>
      </c>
      <c r="D18" s="3">
        <v>976.8</v>
      </c>
      <c r="E18" s="3">
        <v>1010.154</v>
      </c>
      <c r="F18" s="3">
        <v>1029.386</v>
      </c>
      <c r="G18" s="7">
        <v>1422.6212</v>
      </c>
      <c r="H18" s="7">
        <v>1479.537</v>
      </c>
      <c r="I18" s="7">
        <f>1512080.09/1000</f>
        <v>1512.0800900000002</v>
      </c>
      <c r="J18" s="22">
        <v>1419.862</v>
      </c>
    </row>
    <row r="19" spans="1:10" ht="12.75">
      <c r="A19" s="5" t="s">
        <v>13</v>
      </c>
      <c r="B19" s="3">
        <v>10244</v>
      </c>
      <c r="C19" s="3">
        <v>9200.244</v>
      </c>
      <c r="D19" s="3">
        <v>9179.981</v>
      </c>
      <c r="E19" s="3">
        <v>9313.9</v>
      </c>
      <c r="F19" s="3">
        <v>9897.255000000001</v>
      </c>
      <c r="G19" s="7">
        <v>10059.371</v>
      </c>
      <c r="H19" s="7">
        <v>10230.001</v>
      </c>
      <c r="I19" s="7">
        <f>10280196/1000</f>
        <v>10280.196</v>
      </c>
      <c r="J19" s="22">
        <v>10471.264000000001</v>
      </c>
    </row>
    <row r="20" spans="1:10" ht="12.75">
      <c r="A20" s="5" t="s">
        <v>14</v>
      </c>
      <c r="B20" s="3">
        <f aca="true" t="shared" si="0" ref="B20:H20">SUM(B5:B19)</f>
        <v>63003.153999999995</v>
      </c>
      <c r="C20" s="3">
        <f t="shared" si="0"/>
        <v>63498.73499999999</v>
      </c>
      <c r="D20" s="3">
        <f t="shared" si="0"/>
        <v>65494.820999999996</v>
      </c>
      <c r="E20" s="3">
        <f t="shared" si="0"/>
        <v>64875.949</v>
      </c>
      <c r="F20" s="3">
        <f t="shared" si="0"/>
        <v>66578.923</v>
      </c>
      <c r="G20" s="7">
        <f t="shared" si="0"/>
        <v>69143.8297232</v>
      </c>
      <c r="H20" s="7">
        <f t="shared" si="0"/>
        <v>69957.81999999999</v>
      </c>
      <c r="I20" s="7">
        <f>SUM(I5:I19)</f>
        <v>70749.77922000001</v>
      </c>
      <c r="J20" s="7">
        <f>SUM(J5:J19)</f>
        <v>72765.34500000002</v>
      </c>
    </row>
    <row r="21" spans="1:10" ht="12.75">
      <c r="A21" s="2" t="s">
        <v>34</v>
      </c>
      <c r="B21" s="4">
        <v>100</v>
      </c>
      <c r="C21" s="4">
        <f>C20/$B$20*100</f>
        <v>100.78659712813743</v>
      </c>
      <c r="D21" s="4">
        <f aca="true" t="shared" si="1" ref="D21:J21">D20/$B$20*100</f>
        <v>103.95482899157716</v>
      </c>
      <c r="E21" s="4">
        <f t="shared" si="1"/>
        <v>102.97254166037466</v>
      </c>
      <c r="F21" s="4">
        <f t="shared" si="1"/>
        <v>105.67553967218848</v>
      </c>
      <c r="G21" s="4">
        <f t="shared" si="1"/>
        <v>109.74661637288827</v>
      </c>
      <c r="H21" s="4">
        <f t="shared" si="1"/>
        <v>111.0385997501014</v>
      </c>
      <c r="I21" s="4">
        <f t="shared" si="1"/>
        <v>112.29561494651526</v>
      </c>
      <c r="J21" s="4">
        <f t="shared" si="1"/>
        <v>115.49476554776928</v>
      </c>
    </row>
    <row r="22" spans="1:10" ht="12.75">
      <c r="A22" t="s">
        <v>17</v>
      </c>
      <c r="B22">
        <v>55534</v>
      </c>
      <c r="C22">
        <v>56396</v>
      </c>
      <c r="D22">
        <v>57084</v>
      </c>
      <c r="E22">
        <v>57149</v>
      </c>
      <c r="F22">
        <v>58078</v>
      </c>
      <c r="G22" s="7">
        <v>57863.928</v>
      </c>
      <c r="H22" s="7">
        <v>58569.88399999999</v>
      </c>
      <c r="I22" s="7">
        <v>58924.78</v>
      </c>
      <c r="J22" s="22">
        <v>60977.526000000005</v>
      </c>
    </row>
    <row r="23" spans="1:10" ht="12.75">
      <c r="A23" s="2" t="s">
        <v>35</v>
      </c>
      <c r="B23" s="4">
        <v>100</v>
      </c>
      <c r="C23" s="4">
        <f>C22/$B$22*100</f>
        <v>101.55220225447475</v>
      </c>
      <c r="D23" s="4">
        <f aca="true" t="shared" si="2" ref="D23:J23">D22/$B$22*100</f>
        <v>102.7910829401808</v>
      </c>
      <c r="E23" s="4">
        <f t="shared" si="2"/>
        <v>102.90812835380127</v>
      </c>
      <c r="F23" s="4">
        <f t="shared" si="2"/>
        <v>104.58097741923866</v>
      </c>
      <c r="G23" s="4">
        <f t="shared" si="2"/>
        <v>104.19549825332228</v>
      </c>
      <c r="H23" s="4">
        <f t="shared" si="2"/>
        <v>105.46671228436632</v>
      </c>
      <c r="I23" s="4">
        <f t="shared" si="2"/>
        <v>106.10577303993949</v>
      </c>
      <c r="J23" s="4">
        <f t="shared" si="2"/>
        <v>109.80215003421327</v>
      </c>
    </row>
    <row r="24" spans="1:10" ht="12.75">
      <c r="A24" s="9" t="s">
        <v>37</v>
      </c>
      <c r="B24" s="23">
        <v>100</v>
      </c>
      <c r="C24" s="23">
        <f>B24+(B24*C25)</f>
        <v>103</v>
      </c>
      <c r="D24" s="23">
        <f>C24+(C24*D25)</f>
        <v>107.017</v>
      </c>
      <c r="E24" s="23">
        <f aca="true" t="shared" si="3" ref="E24:J24">D24+(D24*E25)</f>
        <v>109.05032299999999</v>
      </c>
      <c r="F24" s="23">
        <f t="shared" si="3"/>
        <v>110.358926876</v>
      </c>
      <c r="G24" s="23">
        <f t="shared" si="3"/>
        <v>111.683233998512</v>
      </c>
      <c r="H24" s="23">
        <f t="shared" si="3"/>
        <v>114.25194838047777</v>
      </c>
      <c r="I24" s="23">
        <f t="shared" si="3"/>
        <v>116.30848345132637</v>
      </c>
      <c r="J24" s="23">
        <f t="shared" si="3"/>
        <v>119.68142947141483</v>
      </c>
    </row>
    <row r="25" spans="1:10" ht="12.75">
      <c r="A25" s="11" t="s">
        <v>36</v>
      </c>
      <c r="B25" s="13"/>
      <c r="C25" s="24">
        <v>0.03</v>
      </c>
      <c r="D25" s="25">
        <v>0.039</v>
      </c>
      <c r="E25" s="25">
        <v>0.019</v>
      </c>
      <c r="F25" s="25">
        <v>0.012</v>
      </c>
      <c r="G25" s="25">
        <v>0.012</v>
      </c>
      <c r="H25" s="25">
        <v>0.023</v>
      </c>
      <c r="I25" s="26">
        <v>0.018</v>
      </c>
      <c r="J25" s="17">
        <v>0.029</v>
      </c>
    </row>
    <row r="27" ht="19.5" customHeight="1">
      <c r="A27" t="s">
        <v>18</v>
      </c>
    </row>
    <row r="28" spans="8:9" ht="12.75">
      <c r="H28" s="8"/>
      <c r="I28" s="8"/>
    </row>
    <row r="30" spans="3:7" ht="12.75">
      <c r="C30" s="8"/>
      <c r="D30" s="8"/>
      <c r="E30" s="8"/>
      <c r="F30" s="8"/>
      <c r="G30" s="8"/>
    </row>
    <row r="31" ht="12.75">
      <c r="H31" s="7"/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view="pageBreakPreview" zoomScale="60" zoomScaleNormal="70" workbookViewId="0" topLeftCell="A1">
      <selection activeCell="R41" sqref="R41"/>
    </sheetView>
  </sheetViews>
  <sheetFormatPr defaultColWidth="9.140625" defaultRowHeight="12.75"/>
  <sheetData>
    <row r="1" ht="12.75">
      <c r="A1" t="s">
        <v>33</v>
      </c>
    </row>
    <row r="2" ht="12.75">
      <c r="A2" s="1"/>
    </row>
    <row r="3" ht="12.75">
      <c r="A3" t="s">
        <v>38</v>
      </c>
    </row>
  </sheetData>
  <printOptions/>
  <pageMargins left="0.75" right="0.75" top="1" bottom="1" header="0.5" footer="0.5"/>
  <pageSetup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5"/>
  <sheetViews>
    <sheetView workbookViewId="0" topLeftCell="A1">
      <selection activeCell="D21" sqref="D21"/>
    </sheetView>
  </sheetViews>
  <sheetFormatPr defaultColWidth="9.140625" defaultRowHeight="12.75"/>
  <cols>
    <col min="1" max="1" width="65.28125" style="0" bestFit="1" customWidth="1"/>
    <col min="2" max="3" width="7.57421875" style="0" bestFit="1" customWidth="1"/>
  </cols>
  <sheetData>
    <row r="3" spans="1:3" ht="12.75">
      <c r="A3" s="10"/>
      <c r="B3" s="10">
        <v>2005</v>
      </c>
      <c r="C3" s="10">
        <v>2006</v>
      </c>
    </row>
    <row r="4" spans="1:3" ht="12.75">
      <c r="A4" s="12" t="s">
        <v>21</v>
      </c>
      <c r="B4" s="13">
        <v>8173.96483</v>
      </c>
      <c r="C4" s="13">
        <v>8488.593252</v>
      </c>
    </row>
    <row r="5" spans="1:3" ht="12.75">
      <c r="A5" s="14" t="s">
        <v>22</v>
      </c>
      <c r="B5" s="15">
        <v>100</v>
      </c>
      <c r="C5" s="15">
        <v>103.84915311655433</v>
      </c>
    </row>
    <row r="6" spans="1:3" ht="12.75">
      <c r="A6" s="16" t="s">
        <v>23</v>
      </c>
      <c r="B6" s="13">
        <v>7045.911529999999</v>
      </c>
      <c r="C6" s="13">
        <v>7206.024545</v>
      </c>
    </row>
    <row r="7" spans="1:3" ht="12.75">
      <c r="A7" s="14" t="s">
        <v>24</v>
      </c>
      <c r="B7" s="15">
        <v>100</v>
      </c>
      <c r="C7" s="15">
        <v>102.27242443107998</v>
      </c>
    </row>
    <row r="8" spans="1:3" ht="12.75">
      <c r="A8" s="12" t="s">
        <v>25</v>
      </c>
      <c r="B8" s="17">
        <v>0.017</v>
      </c>
      <c r="C8" s="17">
        <v>0.029</v>
      </c>
    </row>
    <row r="9" spans="1:3" ht="12.75">
      <c r="A9" s="14" t="s">
        <v>26</v>
      </c>
      <c r="B9" s="15">
        <v>100</v>
      </c>
      <c r="C9" s="15">
        <v>102.9</v>
      </c>
    </row>
    <row r="10" spans="1:3" ht="12.75">
      <c r="A10" s="12" t="s">
        <v>27</v>
      </c>
      <c r="B10" s="18">
        <v>78923.74405000001</v>
      </c>
      <c r="C10" s="18">
        <v>81253.93825199999</v>
      </c>
    </row>
    <row r="11" spans="1:3" ht="12.75">
      <c r="A11" s="14" t="s">
        <v>28</v>
      </c>
      <c r="B11" s="19">
        <v>100</v>
      </c>
      <c r="C11" s="19">
        <v>102.95246282351196</v>
      </c>
    </row>
    <row r="12" spans="1:3" ht="12.75">
      <c r="A12" s="16" t="s">
        <v>29</v>
      </c>
      <c r="B12" s="20">
        <v>65970.69153</v>
      </c>
      <c r="C12" s="20">
        <v>68183.55054500002</v>
      </c>
    </row>
    <row r="13" spans="1:3" ht="12.75">
      <c r="A13" s="14" t="s">
        <v>30</v>
      </c>
      <c r="B13" s="19">
        <v>100</v>
      </c>
      <c r="C13" s="19">
        <v>103.35430622853745</v>
      </c>
    </row>
    <row r="14" spans="1:3" ht="12.75">
      <c r="A14" s="12" t="s">
        <v>31</v>
      </c>
      <c r="B14" s="17">
        <v>0.02</v>
      </c>
      <c r="C14" s="17">
        <v>0.031</v>
      </c>
    </row>
    <row r="15" spans="1:3" ht="12.75">
      <c r="A15" s="14" t="s">
        <v>32</v>
      </c>
      <c r="B15" s="15">
        <v>100</v>
      </c>
      <c r="C15" s="15">
        <v>103.1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cp:lastPrinted>2008-12-08T07:31:59Z</cp:lastPrinted>
  <dcterms:created xsi:type="dcterms:W3CDTF">2005-05-26T13:12:12Z</dcterms:created>
  <dcterms:modified xsi:type="dcterms:W3CDTF">2009-01-15T10:02:27Z</dcterms:modified>
  <cp:category/>
  <cp:version/>
  <cp:contentType/>
  <cp:contentStatus/>
</cp:coreProperties>
</file>