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085" windowHeight="9120" activeTab="2"/>
  </bookViews>
  <sheets>
    <sheet name="Final energy consumption" sheetId="1" r:id="rId1"/>
    <sheet name="Total energy consumption" sheetId="2" r:id="rId2"/>
    <sheet name="Renewable energy" sheetId="3" r:id="rId3"/>
    <sheet name="Renewable electricity" sheetId="4" r:id="rId4"/>
    <sheet name="Energy intensity" sheetId="5" r:id="rId5"/>
  </sheets>
  <externalReferences>
    <externalReference r:id="rId8"/>
    <externalReference r:id="rId9"/>
    <externalReference r:id="rId10"/>
    <externalReference r:id="rId11"/>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4">'Energy intensity'!$A$323:$V$361</definedName>
    <definedName name="_xlnm.Print_Area" localSheetId="0">'Final energy consumption'!$A$455:$V$493</definedName>
    <definedName name="_xlnm.Print_Area" localSheetId="3">'Renewable electricity'!$A$481:$T$520</definedName>
    <definedName name="_xlnm.Print_Area" localSheetId="2">'Renewable energy'!$A$348:$T$386</definedName>
    <definedName name="_xlnm.Print_Area" localSheetId="1">'Total energy consumption'!$A$560:$T$598</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comments1.xml><?xml version="1.0" encoding="utf-8"?>
<comments xmlns="http://schemas.openxmlformats.org/spreadsheetml/2006/main">
  <authors>
    <author>Ricardo Fernandez Bayon</author>
  </authors>
  <commentList>
    <comment ref="A442" authorId="0">
      <text>
        <r>
          <rPr>
            <sz val="8"/>
            <rFont val="Tahoma"/>
            <family val="2"/>
          </rPr>
          <t>Ricardo Fernandez Includes residual</t>
        </r>
        <r>
          <rPr>
            <sz val="8"/>
            <rFont val="Tahoma"/>
            <family val="0"/>
          </rPr>
          <t xml:space="preserve">
</t>
        </r>
      </text>
    </comment>
    <comment ref="A450" authorId="0">
      <text>
        <r>
          <rPr>
            <sz val="8"/>
            <rFont val="Tahoma"/>
            <family val="2"/>
          </rPr>
          <t>Ricardo Fernandez Includes residual</t>
        </r>
      </text>
    </comment>
  </commentList>
</comments>
</file>

<file path=xl/comments2.xml><?xml version="1.0" encoding="utf-8"?>
<comments xmlns="http://schemas.openxmlformats.org/spreadsheetml/2006/main">
  <authors>
    <author>Ricardo Fernandez Bayon</author>
    <author>behi</author>
  </authors>
  <commentList>
    <comment ref="A385" authorId="0">
      <text>
        <r>
          <rPr>
            <sz val="8"/>
            <rFont val="Tahoma"/>
            <family val="2"/>
          </rPr>
          <t>Ricardo Fernandez Residual, very very small</t>
        </r>
        <r>
          <rPr>
            <sz val="8"/>
            <rFont val="Tahoma"/>
            <family val="0"/>
          </rPr>
          <t xml:space="preserve">
</t>
        </r>
      </text>
    </comment>
    <comment ref="R462" authorId="0">
      <text>
        <r>
          <rPr>
            <sz val="8"/>
            <rFont val="Tahoma"/>
            <family val="2"/>
          </rPr>
          <t>Ricardo Fernandez 
Includes the residual</t>
        </r>
      </text>
    </comment>
    <comment ref="A556" authorId="0">
      <text>
        <r>
          <rPr>
            <sz val="8"/>
            <rFont val="Tahoma"/>
            <family val="2"/>
          </rPr>
          <t>Ricardo Fernandez Includes residual
Too small to be shown in chart</t>
        </r>
      </text>
    </comment>
    <comment ref="A546" authorId="0">
      <text>
        <r>
          <rPr>
            <sz val="8"/>
            <rFont val="Tahoma"/>
            <family val="2"/>
          </rPr>
          <t>Ricardo Fernandez 
includes residual</t>
        </r>
      </text>
    </comment>
    <comment ref="R426" authorId="0">
      <text>
        <r>
          <rPr>
            <sz val="8"/>
            <rFont val="Tahoma"/>
            <family val="2"/>
          </rPr>
          <t>Ricardo Fernandez 
Includes the residual</t>
        </r>
      </text>
    </comment>
    <comment ref="E11" authorId="1">
      <text>
        <r>
          <rPr>
            <b/>
            <sz val="8"/>
            <rFont val="Tahoma"/>
            <family val="0"/>
          </rPr>
          <t>behi:</t>
        </r>
        <r>
          <rPr>
            <sz val="8"/>
            <rFont val="Tahoma"/>
            <family val="0"/>
          </rPr>
          <t xml:space="preserve">
Data used in DTT 2005</t>
        </r>
      </text>
    </comment>
    <comment ref="O11" authorId="1">
      <text>
        <r>
          <rPr>
            <b/>
            <sz val="8"/>
            <rFont val="Tahoma"/>
            <family val="0"/>
          </rPr>
          <t>behi:</t>
        </r>
        <r>
          <rPr>
            <sz val="8"/>
            <rFont val="Tahoma"/>
            <family val="0"/>
          </rPr>
          <t xml:space="preserve">
Data used in DTT 2005</t>
        </r>
      </text>
    </comment>
  </commentList>
</comments>
</file>

<file path=xl/comments3.xml><?xml version="1.0" encoding="utf-8"?>
<comments xmlns="http://schemas.openxmlformats.org/spreadsheetml/2006/main">
  <authors>
    <author>Ricardo Fernandez Bayon</author>
  </authors>
  <commentList>
    <comment ref="A273" authorId="0">
      <text>
        <r>
          <rPr>
            <sz val="8"/>
            <rFont val="Tahoma"/>
            <family val="2"/>
          </rPr>
          <t>Ricardo Fernandez 
It would have been identical with 5500 (than using the sum of individual renewables); but if we use the sum of individual fuels as denominator rather than total energy consumption the renewable share is slightly different. This is because exports and imports or electricity and industrial waste are also part of total energy consumption.</t>
        </r>
        <r>
          <rPr>
            <sz val="8"/>
            <rFont val="Tahoma"/>
            <family val="0"/>
          </rPr>
          <t xml:space="preserve">
</t>
        </r>
      </text>
    </comment>
  </commentList>
</comments>
</file>

<file path=xl/comments4.xml><?xml version="1.0" encoding="utf-8"?>
<comments xmlns="http://schemas.openxmlformats.org/spreadsheetml/2006/main">
  <authors>
    <author>Ricardo Fernandez Bayon</author>
  </authors>
  <commentList>
    <comment ref="B175" authorId="0">
      <text>
        <r>
          <rPr>
            <sz val="8"/>
            <rFont val="Tahoma"/>
            <family val="2"/>
          </rPr>
          <t>Ricardo Fernandez 
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List>
</comments>
</file>

<file path=xl/comments5.xml><?xml version="1.0" encoding="utf-8"?>
<comments xmlns="http://schemas.openxmlformats.org/spreadsheetml/2006/main">
  <authors>
    <author>Ricardo Fernandez Bayon</author>
  </authors>
  <commentList>
    <comment ref="A195" authorId="0">
      <text>
        <r>
          <rPr>
            <sz val="8"/>
            <rFont val="Tahoma"/>
            <family val="2"/>
          </rPr>
          <t>Ricardo Fernandez:
combined GDP of EE, MT and SK represents less than 0.3% of the EU25's GDP.</t>
        </r>
      </text>
    </comment>
    <comment ref="A206" authorId="0">
      <text>
        <r>
          <rPr>
            <sz val="8"/>
            <rFont val="Tahoma"/>
            <family val="2"/>
          </rPr>
          <t>Ricardo Fernandez:
combined GDP of EE, MT and SK represents less than 0.3% of the EU25's GDP.</t>
        </r>
      </text>
    </comment>
    <comment ref="A212" authorId="0">
      <text>
        <r>
          <rPr>
            <sz val="8"/>
            <rFont val="Tahoma"/>
            <family val="2"/>
          </rPr>
          <t>Ricardo Fernandez:
combined GDP of EE, MT and SK represents less than 0.3% of the EU25's GDP.</t>
        </r>
      </text>
    </comment>
    <comment ref="A194"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List>
</comments>
</file>

<file path=xl/sharedStrings.xml><?xml version="1.0" encoding="utf-8"?>
<sst xmlns="http://schemas.openxmlformats.org/spreadsheetml/2006/main" count="2981" uniqueCount="292">
  <si>
    <t xml:space="preserve"> 3 Feb 05 03:19:31"</t>
  </si>
  <si>
    <t>Copyright © Eurostat. All Rights Reserved.</t>
  </si>
  <si>
    <t xml:space="preserve">release date : </t>
  </si>
  <si>
    <t>Thu</t>
  </si>
  <si>
    <t>table</t>
  </si>
  <si>
    <t>es_100a</t>
  </si>
  <si>
    <t>Supply</t>
  </si>
  <si>
    <t>unit</t>
  </si>
  <si>
    <t>1000toe Thousands tons of oil equivalent (TOE)</t>
  </si>
  <si>
    <t>indic_en</t>
  </si>
  <si>
    <t>100900 Gross inland consumption</t>
  </si>
  <si>
    <t>product</t>
  </si>
  <si>
    <t>0000 All Products</t>
  </si>
  <si>
    <t>time</t>
  </si>
  <si>
    <t>1990a00</t>
  </si>
  <si>
    <t>1991a00</t>
  </si>
  <si>
    <t>1992a00</t>
  </si>
  <si>
    <t>1993a00</t>
  </si>
  <si>
    <t>1994a00</t>
  </si>
  <si>
    <t>1995a00</t>
  </si>
  <si>
    <t>1996a00</t>
  </si>
  <si>
    <t>1997a00</t>
  </si>
  <si>
    <t>1998a00</t>
  </si>
  <si>
    <t>1999a00</t>
  </si>
  <si>
    <t>2000a00</t>
  </si>
  <si>
    <t>2001a00</t>
  </si>
  <si>
    <t>2002a00</t>
  </si>
  <si>
    <t>geo</t>
  </si>
  <si>
    <t>eu25 European Union (25 countries)</t>
  </si>
  <si>
    <t>be Belgium</t>
  </si>
  <si>
    <t>cz Czech Republic</t>
  </si>
  <si>
    <t>dk Denmark</t>
  </si>
  <si>
    <t>de Germany (including ex-GDR from 1991)</t>
  </si>
  <si>
    <t>ee Estonia</t>
  </si>
  <si>
    <t>gr Greece</t>
  </si>
  <si>
    <t>es Spain</t>
  </si>
  <si>
    <t>fr France</t>
  </si>
  <si>
    <t>ie Ireland</t>
  </si>
  <si>
    <t>it Italy</t>
  </si>
  <si>
    <t>cy Cyprus</t>
  </si>
  <si>
    <t>lv Latvia</t>
  </si>
  <si>
    <t>lt Lithuania</t>
  </si>
  <si>
    <t>lu Luxembourg (Grand-Duché)</t>
  </si>
  <si>
    <t>hu Hungary</t>
  </si>
  <si>
    <t>mt Malta</t>
  </si>
  <si>
    <t>nl Netherlands</t>
  </si>
  <si>
    <t>at Austria</t>
  </si>
  <si>
    <t>pl Poland</t>
  </si>
  <si>
    <t>pt Portugal</t>
  </si>
  <si>
    <t>si Slovenia</t>
  </si>
  <si>
    <t>sk Slovak Republic</t>
  </si>
  <si>
    <t>fi Finland</t>
  </si>
  <si>
    <t>se Sweden</t>
  </si>
  <si>
    <t>uk United Kingdom</t>
  </si>
  <si>
    <t>is Iceland</t>
  </si>
  <si>
    <t>no Norway</t>
  </si>
  <si>
    <t>bg Bulgaria</t>
  </si>
  <si>
    <t>ro Romania</t>
  </si>
  <si>
    <t>tr Turkey</t>
  </si>
  <si>
    <t xml:space="preserve"> 3 Feb 05 03:25:07"</t>
  </si>
  <si>
    <t>a_gdp_k</t>
  </si>
  <si>
    <t>GDP and main components - Constant prices</t>
  </si>
  <si>
    <t>mio_eur_kp95 Millions of euro (at 1995 prices and exchange rates)</t>
  </si>
  <si>
    <t>indic_na</t>
  </si>
  <si>
    <t>b1gm Gross domestic product at market prices</t>
  </si>
  <si>
    <t>forecasts</t>
  </si>
  <si>
    <t>2003a00</t>
  </si>
  <si>
    <t>2004a00</t>
  </si>
  <si>
    <t>2005a00</t>
  </si>
  <si>
    <t>2006a00</t>
  </si>
  <si>
    <t>:</t>
  </si>
  <si>
    <t>ch Switzerland</t>
  </si>
  <si>
    <t xml:space="preserve"> 3 Feb 05 03:38:11"</t>
  </si>
  <si>
    <t>strind_t</t>
  </si>
  <si>
    <t>Structural indicators - full download (except en071)</t>
  </si>
  <si>
    <t>indicat</t>
  </si>
  <si>
    <t>de Germany</t>
  </si>
  <si>
    <t>lu Luxembourg</t>
  </si>
  <si>
    <t>sk Slovakia</t>
  </si>
  <si>
    <t>en020 V.2: Energy intensity of the economy - Gross inland consumption of energy divided by GDP (at constant prices)</t>
  </si>
  <si>
    <t>Gross domestic product at 1995 market prices</t>
  </si>
  <si>
    <t>National currency; annual percentage change</t>
  </si>
  <si>
    <t>BE</t>
  </si>
  <si>
    <t>CZ</t>
  </si>
  <si>
    <t>DK</t>
  </si>
  <si>
    <t>DE</t>
  </si>
  <si>
    <t>EE</t>
  </si>
  <si>
    <t>EL</t>
  </si>
  <si>
    <t>ES</t>
  </si>
  <si>
    <t>FR</t>
  </si>
  <si>
    <t>IE</t>
  </si>
  <si>
    <t>IT</t>
  </si>
  <si>
    <t>CY</t>
  </si>
  <si>
    <t>LV</t>
  </si>
  <si>
    <t>LT</t>
  </si>
  <si>
    <t>LU</t>
  </si>
  <si>
    <t>HU</t>
  </si>
  <si>
    <t>MT</t>
  </si>
  <si>
    <t>NL</t>
  </si>
  <si>
    <t>AT</t>
  </si>
  <si>
    <t>PL</t>
  </si>
  <si>
    <t>PT</t>
  </si>
  <si>
    <t>SI</t>
  </si>
  <si>
    <t>SK</t>
  </si>
  <si>
    <t>FI</t>
  </si>
  <si>
    <t>SE</t>
  </si>
  <si>
    <t>UK</t>
  </si>
  <si>
    <t>DE   (1)</t>
  </si>
  <si>
    <t>BG</t>
  </si>
  <si>
    <t>RO</t>
  </si>
  <si>
    <t>TR</t>
  </si>
  <si>
    <t>1) 1990-91 D_90</t>
  </si>
  <si>
    <t>Source: Ameco database, DG ECFIN, European Commission.</t>
  </si>
  <si>
    <t>CH</t>
  </si>
  <si>
    <t>NO</t>
  </si>
  <si>
    <t>IS</t>
  </si>
  <si>
    <t>Revised GDP including estimates based on Ameco's GDP growth (e.g. linking Germany)</t>
  </si>
  <si>
    <t>EU25</t>
  </si>
  <si>
    <t>6 0 0 0 OVGD</t>
  </si>
  <si>
    <t>EE (1990-92, constant)</t>
  </si>
  <si>
    <t>MT (1990 constant)</t>
  </si>
  <si>
    <t>Total energy consumption</t>
  </si>
  <si>
    <t>Total energy intensity</t>
  </si>
  <si>
    <t>EU25 1990=100</t>
  </si>
  <si>
    <t>FOR CHART</t>
  </si>
  <si>
    <t>EU25 1995=100</t>
  </si>
  <si>
    <t>Annual change 1995-2002</t>
  </si>
  <si>
    <t>Intensity</t>
  </si>
  <si>
    <t>GDP</t>
  </si>
  <si>
    <t>Energy use</t>
  </si>
  <si>
    <t>based on structural indicator</t>
  </si>
  <si>
    <t>based on raw data</t>
  </si>
  <si>
    <t>es_101a</t>
  </si>
  <si>
    <t>2000 Solid Fuels</t>
  </si>
  <si>
    <t>es_102a</t>
  </si>
  <si>
    <t>3000 Crude oil and Petroleum Products</t>
  </si>
  <si>
    <t>es_103a</t>
  </si>
  <si>
    <t>4000 Gas</t>
  </si>
  <si>
    <t>es_1071a</t>
  </si>
  <si>
    <t>5500 Renewable Energies</t>
  </si>
  <si>
    <t>es_104a</t>
  </si>
  <si>
    <t>5100 Nuclear Energy</t>
  </si>
  <si>
    <t>gwh Gigawatt hour</t>
  </si>
  <si>
    <t>107000 Total gross electricity generation</t>
  </si>
  <si>
    <t>6000 Electrical Energy</t>
  </si>
  <si>
    <t>100100 Primary production</t>
  </si>
  <si>
    <t>5510 Hydro Power</t>
  </si>
  <si>
    <t>107017 Gross production from hydro power stations (Capacity &gt; 10 MW)</t>
  </si>
  <si>
    <t>es_105a</t>
  </si>
  <si>
    <t>107002 Gross electricity generation - Geothermal power plants</t>
  </si>
  <si>
    <t>107011 Gross electricity generation - Biomass-fired power stations</t>
  </si>
  <si>
    <t>Fri</t>
  </si>
  <si>
    <t xml:space="preserve"> 4 Feb 05 10:31:06"</t>
  </si>
  <si>
    <t>es_1072a</t>
  </si>
  <si>
    <t>5520 Wind Energy</t>
  </si>
  <si>
    <t>5534 Photovoltaic Power</t>
  </si>
  <si>
    <t xml:space="preserve"> 4 Feb 05 11:09:08"</t>
  </si>
  <si>
    <t>es_333a</t>
  </si>
  <si>
    <t>Share of renewable energy</t>
  </si>
  <si>
    <t>pc Percentage</t>
  </si>
  <si>
    <t>9000 Infrastructure</t>
  </si>
  <si>
    <t>119700 Share of renewable energy - Contribution of electricity from renewables to total electricity consumption (%)</t>
  </si>
  <si>
    <t>2010a00</t>
  </si>
  <si>
    <t>FROM STRUCTURAL INDICATOR</t>
  </si>
  <si>
    <t>SHARE OF RENEWABLE ELECTRICITY USING STRUCTURAL INDICATOR DEFINITION</t>
  </si>
  <si>
    <t xml:space="preserve"> 4 Feb 05 11:22:39"</t>
  </si>
  <si>
    <t>Difference between calculation (based on raw data) and structural indicator (already calculated)</t>
  </si>
  <si>
    <t xml:space="preserve"> 4 Feb 05 02:58:08"</t>
  </si>
  <si>
    <t xml:space="preserve"> 4 Feb 05 03:00:43"</t>
  </si>
  <si>
    <t>5530 Solar Energy</t>
  </si>
  <si>
    <t>5540 Biomass &amp; Wastes</t>
  </si>
  <si>
    <t>5550 Geothermal Energy</t>
  </si>
  <si>
    <t xml:space="preserve"> 4 Feb 05 03:04:34"</t>
  </si>
  <si>
    <t>SHARE OF RENEWABLE ENERGY</t>
  </si>
  <si>
    <t xml:space="preserve"> 4 Feb 05 03:19:23"</t>
  </si>
  <si>
    <t xml:space="preserve"> 4 Feb 05 03:44:21"</t>
  </si>
  <si>
    <t xml:space="preserve"> 4 Feb 05 03:45:43"</t>
  </si>
  <si>
    <t xml:space="preserve"> 4 Feb 05 03:47:39"</t>
  </si>
  <si>
    <t xml:space="preserve"> 4 Feb 05 03:49:39"</t>
  </si>
  <si>
    <t xml:space="preserve"> 4 Feb 05 04:41:20"</t>
  </si>
  <si>
    <t>101700 Final energy consumption</t>
  </si>
  <si>
    <t>101800 Final energy consumption - Industry</t>
  </si>
  <si>
    <t>101900 Final energy consumption - Transport</t>
  </si>
  <si>
    <t>102010 Final energy consumption - Households</t>
  </si>
  <si>
    <t>102020 Final energy consumption - Fisheries</t>
  </si>
  <si>
    <t>102030 Final energy consumption - Agriculture</t>
  </si>
  <si>
    <t>102035 Final energy consumption - Services</t>
  </si>
  <si>
    <t>102040 Final energy consumption - Other Sectors</t>
  </si>
  <si>
    <t>102200 Statistical difference</t>
  </si>
  <si>
    <r>
      <t xml:space="preserve">CHECK </t>
    </r>
    <r>
      <rPr>
        <sz val="10"/>
        <color indexed="10"/>
        <rFont val="Arial"/>
        <family val="2"/>
      </rPr>
      <t>(without statistical difference)</t>
    </r>
  </si>
  <si>
    <t>OTHER</t>
  </si>
  <si>
    <t>`</t>
  </si>
  <si>
    <t>Tue</t>
  </si>
  <si>
    <t xml:space="preserve"> 8 Feb 05 10:21:57"</t>
  </si>
  <si>
    <t>7100 Industrial Wastes</t>
  </si>
  <si>
    <t xml:space="preserve"> 8 Feb 05 10:33:07"</t>
  </si>
  <si>
    <t>Coal and lignite</t>
  </si>
  <si>
    <t>Oil</t>
  </si>
  <si>
    <t>Gas</t>
  </si>
  <si>
    <t>Nuclear</t>
  </si>
  <si>
    <t>Renewables</t>
  </si>
  <si>
    <t>Industrial waste</t>
  </si>
  <si>
    <t>Total</t>
  </si>
  <si>
    <t>Imports-exports of electricity</t>
  </si>
  <si>
    <t>Sum</t>
  </si>
  <si>
    <t>Residual</t>
  </si>
  <si>
    <t>Other</t>
  </si>
  <si>
    <t>/1000</t>
  </si>
  <si>
    <t>Shares %</t>
  </si>
  <si>
    <t>Shares % agregated</t>
  </si>
  <si>
    <t>Sum check</t>
  </si>
  <si>
    <t>Industry</t>
  </si>
  <si>
    <t>Transport</t>
  </si>
  <si>
    <t>Households</t>
  </si>
  <si>
    <t>Fisheries</t>
  </si>
  <si>
    <t>Agriculture</t>
  </si>
  <si>
    <t>Services</t>
  </si>
  <si>
    <t xml:space="preserve">Other sectors </t>
  </si>
  <si>
    <t>Difference</t>
  </si>
  <si>
    <t>Agriculture, fisheries and other sectors</t>
  </si>
  <si>
    <t>Other (waste, imports, etc)</t>
  </si>
  <si>
    <t>Index</t>
  </si>
  <si>
    <t>Calculated</t>
  </si>
  <si>
    <t>Energy intensity of the economy - Gross inland consumption of energy divided by GDP (at constant prices)</t>
  </si>
  <si>
    <t>Index (based on structural indicator already-calculated data)</t>
  </si>
  <si>
    <t>FOR TABLE</t>
  </si>
  <si>
    <t>B</t>
  </si>
  <si>
    <t>D</t>
  </si>
  <si>
    <t>E</t>
  </si>
  <si>
    <t>F</t>
  </si>
  <si>
    <t>IRE</t>
  </si>
  <si>
    <t>I</t>
  </si>
  <si>
    <t>L</t>
  </si>
  <si>
    <t>A</t>
  </si>
  <si>
    <t>P</t>
  </si>
  <si>
    <t>SL</t>
  </si>
  <si>
    <t>FIN</t>
  </si>
  <si>
    <t>S</t>
  </si>
  <si>
    <t>TK</t>
  </si>
  <si>
    <t>Total energy intensity (consumption/GDP)</t>
  </si>
  <si>
    <t>2010 targets</t>
  </si>
  <si>
    <t>2002 share of other renewables</t>
  </si>
  <si>
    <t>2002 share of large hydro</t>
  </si>
  <si>
    <t>Solar</t>
  </si>
  <si>
    <t>Wind</t>
  </si>
  <si>
    <t>Geothermal</t>
  </si>
  <si>
    <t>Hydro</t>
  </si>
  <si>
    <t>Biomass and waste</t>
  </si>
  <si>
    <t>Total renewables</t>
  </si>
  <si>
    <t>% renewables</t>
  </si>
  <si>
    <t>Shares in renewables(%)</t>
  </si>
  <si>
    <t>Shares in total (%)</t>
  </si>
  <si>
    <t>,000 toe</t>
  </si>
  <si>
    <t>million toe</t>
  </si>
  <si>
    <t>Other (industrial waste, imports, etc)</t>
  </si>
  <si>
    <t>EEA available</t>
  </si>
  <si>
    <t>EU15</t>
  </si>
  <si>
    <t>EU10</t>
  </si>
  <si>
    <t>EU15 old members</t>
  </si>
  <si>
    <t>EU10 new members</t>
  </si>
  <si>
    <t>NMEU10</t>
  </si>
  <si>
    <t>EEA</t>
  </si>
  <si>
    <t>EU25 1995-2002</t>
  </si>
  <si>
    <t>Services, agriculture and other sectors</t>
  </si>
  <si>
    <t>Shares 1995</t>
  </si>
  <si>
    <t>Shares 2002</t>
  </si>
  <si>
    <t>Total energy consumption (1000 TOE)</t>
  </si>
  <si>
    <t>One table and one chart for indicator (see below)</t>
  </si>
  <si>
    <t>Source: Eurostat.</t>
  </si>
  <si>
    <t>EEA members</t>
  </si>
  <si>
    <t>EU-15 old members</t>
  </si>
  <si>
    <t>EU-10 new members</t>
  </si>
  <si>
    <t>EU-25 members</t>
  </si>
  <si>
    <t>Total energy consumption by fuel (%) in 2002</t>
  </si>
  <si>
    <t>Indicative targets 2010</t>
  </si>
  <si>
    <t>Final energy consumption (1000 TOE) 1990-2002</t>
  </si>
  <si>
    <t>Share of renewable energy in total energy consumption (%) 1990-2002</t>
  </si>
  <si>
    <t>Share of renewable electricity in gross electricity consumption (%) 1990-2002 and 2010 indicative targets</t>
  </si>
  <si>
    <t>BG (1990 constant)</t>
  </si>
  <si>
    <t>SK (1990-91 constant)</t>
  </si>
  <si>
    <t xml:space="preserve">Total energy intensity 1995-2002 (1995=100) </t>
  </si>
  <si>
    <t>Annual average change 1995-2002</t>
  </si>
  <si>
    <t>Note: Some estimates have been necessary in order to compute the EU25 GDP index in 1990. For some EU-25 member states Eurostat data was not available for a particular year. The European Commission's annual macroeconomic database (Ameco) was therefore used as an additional data source. GDP for the missing year is estimated on the basis of the annual growth rate from Ameco, rate which is applied to the latest available GDP from Eurostat. This method was used for the Czech Republic (1990-94), Hungary (1990), Poland (1990-94), Malta (1991-1998) and for Germany (1990). For some other countries and particular years, however, GDP wasn’t available from Eurosat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</si>
  <si>
    <t>mio_pps Millions of PPS (Purchasing Power Standard)</t>
  </si>
  <si>
    <t>Energy intensity in 2002 (TOE per million PPS)</t>
  </si>
  <si>
    <t xml:space="preserve">Note: The year for the reference index value is 1995 because GDP was not available for all EU countries in 1990. The last column shows the energy intensity measured in purchasing power standards.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</si>
  <si>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TOE refers to tonnes of oil equivalents.</t>
  </si>
  <si>
    <t>Notes: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the West Germany only.</t>
  </si>
  <si>
    <t>Source: Eurostat and Ameco database, European Commission.</t>
  </si>
  <si>
    <t>Energy intensity in 2002 (TOE per million GDP in PPS)</t>
  </si>
  <si>
    <t>1000 / million</t>
  </si>
  <si>
    <t>Note: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Large hydropower plants have a capacity of more than 10 MW.</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</si>
</sst>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
    <numFmt numFmtId="175" formatCode="0.000%"/>
    <numFmt numFmtId="176" formatCode="0.00000000000000%"/>
    <numFmt numFmtId="177" formatCode="0.000000000000000%"/>
    <numFmt numFmtId="178" formatCode="0.0000"/>
    <numFmt numFmtId="179" formatCode="_-* #,##0.0_-;\-* #,##0.0_-;_-* &quot;-&quot;??_-;_-@_-"/>
    <numFmt numFmtId="180" formatCode="_-* #,##0_-;\-* #,##0_-;_-* &quot;-&quot;??_-;_-@_-"/>
    <numFmt numFmtId="181" formatCode="0.000000"/>
    <numFmt numFmtId="182" formatCode="0.00000"/>
    <numFmt numFmtId="183" formatCode="General_)"/>
    <numFmt numFmtId="184" formatCode="0_)"/>
    <numFmt numFmtId="185" formatCode="#,##0\ &quot;€&quot;;\-#,##0\ &quot;€&quot;"/>
    <numFmt numFmtId="186" formatCode="#,##0\ &quot;€&quot;;[Red]\-#,##0\ &quot;€&quot;"/>
    <numFmt numFmtId="187" formatCode="#,##0.00\ &quot;€&quot;;\-#,##0.00\ &quot;€&quot;"/>
    <numFmt numFmtId="188" formatCode="#,##0.00\ &quot;€&quot;;[Red]\-#,##0.00\ &quot;€&quot;"/>
    <numFmt numFmtId="189" formatCode="_-* #,##0\ &quot;€&quot;_-;\-* #,##0\ &quot;€&quot;_-;_-* &quot;-&quot;\ &quot;€&quot;_-;_-@_-"/>
    <numFmt numFmtId="190" formatCode="_-* #,##0\ _€_-;\-* #,##0\ _€_-;_-* &quot;-&quot;\ _€_-;_-@_-"/>
    <numFmt numFmtId="191" formatCode="_-* #,##0.00\ &quot;€&quot;_-;\-* #,##0.00\ &quot;€&quot;_-;_-* &quot;-&quot;??\ &quot;€&quot;_-;_-@_-"/>
    <numFmt numFmtId="192" formatCode="_-* #,##0.00\ _€_-;\-* #,##0.00\ _€_-;_-* &quot;-&quot;??\ _€_-;_-@_-"/>
    <numFmt numFmtId="193" formatCode="&quot;öS&quot;\ #,##0;\-&quot;öS&quot;\ #,##0"/>
    <numFmt numFmtId="194" formatCode="&quot;öS&quot;\ #,##0;[Red]\-&quot;öS&quot;\ #,##0"/>
    <numFmt numFmtId="195" formatCode="&quot;öS&quot;\ #,##0.00;\-&quot;öS&quot;\ #,##0.00"/>
    <numFmt numFmtId="196" formatCode="&quot;öS&quot;\ #,##0.00;[Red]\-&quot;öS&quot;\ #,##0.00"/>
    <numFmt numFmtId="197" formatCode="_-&quot;öS&quot;\ * #,##0_-;\-&quot;öS&quot;\ * #,##0_-;_-&quot;öS&quot;\ * &quot;-&quot;_-;_-@_-"/>
    <numFmt numFmtId="198" formatCode="_-&quot;öS&quot;\ * #,##0.00_-;\-&quot;öS&quot;\ * #,##0.00_-;_-&quot;öS&quot;\ * &quot;-&quot;??_-;_-@_-"/>
    <numFmt numFmtId="199" formatCode="0.0_)"/>
    <numFmt numFmtId="200" formatCode="0.00000000"/>
    <numFmt numFmtId="201" formatCode="#,##0.000"/>
    <numFmt numFmtId="202" formatCode="&quot;Ja&quot;;&quot;Ja&quot;;&quot;Nein&quot;"/>
    <numFmt numFmtId="203" formatCode="&quot;Wahr&quot;;&quot;Wahr&quot;;&quot;Falsch&quot;"/>
    <numFmt numFmtId="204" formatCode="&quot;Ein&quot;;&quot;Ein&quot;;&quot;Aus&quot;"/>
    <numFmt numFmtId="205" formatCode="#.##0"/>
    <numFmt numFmtId="206" formatCode="##\ ###\ ##0"/>
    <numFmt numFmtId="207" formatCode="#,##0.0"/>
    <numFmt numFmtId="208" formatCode="##.0\ ###\ ##0"/>
    <numFmt numFmtId="209" formatCode="##.\ ###\ ##0"/>
    <numFmt numFmtId="210" formatCode="#.\ ###\ ##0"/>
    <numFmt numFmtId="211" formatCode=".\ ###\ ##00;00000000000000000000000000000000000"/>
    <numFmt numFmtId="212" formatCode=".\ ##\ ##00;00000000000000000000000000000000000"/>
    <numFmt numFmtId="213" formatCode=".\ #\ ##00;00000000000000000000000000000000000"/>
    <numFmt numFmtId="214" formatCode=".\ \ ##00;00000000000000000000000000000000000"/>
    <numFmt numFmtId="215" formatCode=".\ \ ##0;00000000000000000000000000000000000"/>
    <numFmt numFmtId="216" formatCode=".\ \ ##;00000000000000000000000000000000000"/>
    <numFmt numFmtId="217" formatCode=".\ \ #;00000000000000000000000000000000000"/>
    <numFmt numFmtId="218" formatCode=".\ \ ##;00000000000000000000000000000000000.0"/>
    <numFmt numFmtId="219" formatCode=".\ \ ###;00000000000000000000000000000000000.00"/>
    <numFmt numFmtId="220" formatCode="0.0000000"/>
    <numFmt numFmtId="221" formatCode="0.000000000"/>
  </numFmts>
  <fonts count="25">
    <font>
      <sz val="10"/>
      <name val="Arial"/>
      <family val="0"/>
    </font>
    <font>
      <b/>
      <sz val="10"/>
      <name val="Arial"/>
      <family val="2"/>
    </font>
    <font>
      <sz val="10"/>
      <color indexed="10"/>
      <name val="Arial"/>
      <family val="2"/>
    </font>
    <font>
      <u val="single"/>
      <sz val="10"/>
      <color indexed="10"/>
      <name val="Arial"/>
      <family val="2"/>
    </font>
    <font>
      <sz val="8"/>
      <name val="Tahoma"/>
      <family val="2"/>
    </font>
    <font>
      <sz val="10"/>
      <color indexed="12"/>
      <name val="Arial"/>
      <family val="2"/>
    </font>
    <font>
      <b/>
      <sz val="10"/>
      <color indexed="12"/>
      <name val="Arial"/>
      <family val="2"/>
    </font>
    <font>
      <u val="single"/>
      <sz val="10"/>
      <color indexed="36"/>
      <name val="Arial"/>
      <family val="0"/>
    </font>
    <font>
      <u val="single"/>
      <sz val="10"/>
      <color indexed="12"/>
      <name val="Arial"/>
      <family val="0"/>
    </font>
    <font>
      <sz val="9"/>
      <name val="Times New Roman"/>
      <family val="1"/>
    </font>
    <font>
      <b/>
      <sz val="10"/>
      <color indexed="10"/>
      <name val="Arial"/>
      <family val="2"/>
    </font>
    <font>
      <b/>
      <sz val="12"/>
      <color indexed="12"/>
      <name val="Arial"/>
      <family val="2"/>
    </font>
    <font>
      <b/>
      <u val="single"/>
      <sz val="10"/>
      <color indexed="12"/>
      <name val="Arial"/>
      <family val="2"/>
    </font>
    <font>
      <i/>
      <sz val="10"/>
      <color indexed="12"/>
      <name val="Arial"/>
      <family val="2"/>
    </font>
    <font>
      <i/>
      <sz val="10"/>
      <name val="Arial"/>
      <family val="2"/>
    </font>
    <font>
      <sz val="12"/>
      <name val="Arial"/>
      <family val="2"/>
    </font>
    <font>
      <sz val="11"/>
      <name val="Arial"/>
      <family val="2"/>
    </font>
    <font>
      <sz val="14"/>
      <name val="Arial"/>
      <family val="2"/>
    </font>
    <font>
      <sz val="14.75"/>
      <name val="Arial"/>
      <family val="0"/>
    </font>
    <font>
      <sz val="14.25"/>
      <name val="Arial"/>
      <family val="2"/>
    </font>
    <font>
      <sz val="11.25"/>
      <name val="Arial"/>
      <family val="0"/>
    </font>
    <font>
      <u val="single"/>
      <sz val="10"/>
      <name val="Arial"/>
      <family val="2"/>
    </font>
    <font>
      <sz val="12"/>
      <color indexed="9"/>
      <name val="Arial"/>
      <family val="2"/>
    </font>
    <font>
      <b/>
      <sz val="8"/>
      <name val="Tahoma"/>
      <family val="0"/>
    </font>
    <font>
      <b/>
      <sz val="8"/>
      <name val="Arial"/>
      <family val="2"/>
    </font>
  </fonts>
  <fills count="6">
    <fill>
      <patternFill/>
    </fill>
    <fill>
      <patternFill patternType="gray125"/>
    </fill>
    <fill>
      <patternFill patternType="solid">
        <fgColor indexed="10"/>
        <bgColor indexed="64"/>
      </patternFill>
    </fill>
    <fill>
      <patternFill patternType="solid">
        <fgColor indexed="26"/>
        <bgColor indexed="64"/>
      </patternFill>
    </fill>
    <fill>
      <patternFill patternType="solid">
        <fgColor indexed="17"/>
        <bgColor indexed="64"/>
      </patternFill>
    </fill>
    <fill>
      <patternFill patternType="solid">
        <fgColor indexed="11"/>
        <bgColor indexed="64"/>
      </patternFill>
    </fill>
  </fills>
  <borders count="15">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color indexed="63"/>
      </bottom>
    </border>
    <border>
      <left style="double"/>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 fontId="9" fillId="0" borderId="1" applyFill="0" applyBorder="0" applyProtection="0">
      <alignment horizontal="right" vertical="center"/>
    </xf>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0" fillId="0" borderId="0" xfId="0" applyFont="1" applyAlignment="1">
      <alignment/>
    </xf>
    <xf numFmtId="173" fontId="0" fillId="0" borderId="0" xfId="0" applyNumberFormat="1" applyAlignment="1">
      <alignment/>
    </xf>
    <xf numFmtId="0" fontId="2" fillId="0" borderId="0" xfId="0" applyFont="1" applyAlignment="1">
      <alignment/>
    </xf>
    <xf numFmtId="10" fontId="0" fillId="0" borderId="0" xfId="0" applyNumberFormat="1" applyAlignment="1">
      <alignment/>
    </xf>
    <xf numFmtId="0" fontId="3" fillId="0" borderId="0" xfId="0" applyFont="1" applyAlignment="1">
      <alignment/>
    </xf>
    <xf numFmtId="175" fontId="0" fillId="0" borderId="0" xfId="22" applyNumberFormat="1" applyAlignment="1">
      <alignment/>
    </xf>
    <xf numFmtId="0" fontId="5" fillId="0" borderId="0" xfId="0" applyFont="1" applyAlignment="1">
      <alignment/>
    </xf>
    <xf numFmtId="173" fontId="5" fillId="0" borderId="0" xfId="0" applyNumberFormat="1" applyFont="1" applyAlignment="1">
      <alignment/>
    </xf>
    <xf numFmtId="0" fontId="6" fillId="0" borderId="0" xfId="0" applyFont="1" applyAlignment="1">
      <alignment/>
    </xf>
    <xf numFmtId="172" fontId="5" fillId="0" borderId="0" xfId="0" applyNumberFormat="1" applyFont="1" applyAlignment="1">
      <alignment/>
    </xf>
    <xf numFmtId="174" fontId="5" fillId="0" borderId="0" xfId="22" applyNumberFormat="1" applyFont="1" applyAlignment="1">
      <alignment/>
    </xf>
    <xf numFmtId="0" fontId="0" fillId="0" borderId="0" xfId="0" applyAlignment="1">
      <alignment wrapText="1"/>
    </xf>
    <xf numFmtId="174" fontId="2" fillId="0" borderId="0" xfId="22" applyNumberFormat="1" applyFont="1" applyAlignment="1">
      <alignment/>
    </xf>
    <xf numFmtId="0" fontId="5" fillId="0" borderId="0" xfId="0" applyFont="1" applyAlignment="1">
      <alignment horizontal="center"/>
    </xf>
    <xf numFmtId="0" fontId="0" fillId="0" borderId="0" xfId="0" applyNumberFormat="1" applyAlignment="1">
      <alignment/>
    </xf>
    <xf numFmtId="2" fontId="0" fillId="0" borderId="0" xfId="0" applyNumberFormat="1" applyAlignment="1">
      <alignment/>
    </xf>
    <xf numFmtId="0" fontId="10" fillId="0" borderId="0" xfId="0" applyFont="1" applyAlignment="1">
      <alignment/>
    </xf>
    <xf numFmtId="0" fontId="0" fillId="2" borderId="0" xfId="0" applyFill="1" applyAlignment="1">
      <alignment/>
    </xf>
    <xf numFmtId="178" fontId="0" fillId="0" borderId="0" xfId="0" applyNumberFormat="1" applyAlignment="1">
      <alignment/>
    </xf>
    <xf numFmtId="1" fontId="0" fillId="0" borderId="0" xfId="0" applyNumberFormat="1" applyFont="1" applyAlignment="1">
      <alignment/>
    </xf>
    <xf numFmtId="0" fontId="11" fillId="0" borderId="0" xfId="0" applyFont="1" applyAlignment="1">
      <alignment wrapText="1"/>
    </xf>
    <xf numFmtId="174" fontId="0" fillId="0" borderId="0" xfId="0" applyNumberFormat="1" applyAlignment="1">
      <alignment/>
    </xf>
    <xf numFmtId="0" fontId="12" fillId="0" borderId="0" xfId="0" applyFont="1" applyAlignment="1">
      <alignment/>
    </xf>
    <xf numFmtId="173" fontId="6" fillId="0" borderId="0" xfId="0" applyNumberFormat="1" applyFont="1" applyAlignment="1">
      <alignment/>
    </xf>
    <xf numFmtId="174" fontId="14" fillId="0" borderId="0" xfId="22" applyNumberFormat="1" applyFont="1" applyAlignment="1">
      <alignment/>
    </xf>
    <xf numFmtId="10" fontId="14" fillId="0" borderId="0" xfId="22" applyNumberFormat="1" applyFont="1" applyAlignment="1">
      <alignment/>
    </xf>
    <xf numFmtId="0" fontId="12" fillId="3" borderId="0" xfId="0" applyFont="1" applyFill="1" applyAlignment="1">
      <alignment/>
    </xf>
    <xf numFmtId="0" fontId="0" fillId="3" borderId="0" xfId="0" applyFill="1" applyAlignment="1">
      <alignment/>
    </xf>
    <xf numFmtId="0" fontId="6" fillId="3" borderId="0" xfId="0" applyFont="1" applyFill="1" applyAlignment="1">
      <alignment/>
    </xf>
    <xf numFmtId="0" fontId="5" fillId="3" borderId="0" xfId="0" applyFont="1" applyFill="1" applyAlignment="1">
      <alignment/>
    </xf>
    <xf numFmtId="173" fontId="5" fillId="3" borderId="0" xfId="0" applyNumberFormat="1" applyFont="1" applyFill="1" applyAlignment="1">
      <alignment/>
    </xf>
    <xf numFmtId="173" fontId="6" fillId="3" borderId="0" xfId="0" applyNumberFormat="1" applyFont="1" applyFill="1" applyAlignment="1">
      <alignment/>
    </xf>
    <xf numFmtId="173" fontId="5" fillId="3" borderId="0" xfId="0" applyNumberFormat="1" applyFont="1" applyFill="1" applyAlignment="1">
      <alignment/>
    </xf>
    <xf numFmtId="0" fontId="0" fillId="0" borderId="0" xfId="0" applyFill="1" applyAlignment="1">
      <alignment/>
    </xf>
    <xf numFmtId="0" fontId="0" fillId="0" borderId="2" xfId="0" applyFill="1" applyBorder="1" applyAlignment="1">
      <alignment/>
    </xf>
    <xf numFmtId="0" fontId="0" fillId="0" borderId="3" xfId="0" applyFill="1" applyBorder="1" applyAlignment="1">
      <alignment/>
    </xf>
    <xf numFmtId="0" fontId="6" fillId="0" borderId="3" xfId="0" applyFont="1" applyFill="1" applyBorder="1" applyAlignment="1">
      <alignment/>
    </xf>
    <xf numFmtId="173" fontId="5" fillId="0" borderId="3" xfId="0" applyNumberFormat="1" applyFont="1" applyFill="1" applyBorder="1" applyAlignment="1">
      <alignment horizontal="center"/>
    </xf>
    <xf numFmtId="173" fontId="5" fillId="0" borderId="4" xfId="0" applyNumberFormat="1" applyFont="1" applyFill="1" applyBorder="1" applyAlignment="1">
      <alignment horizontal="center"/>
    </xf>
    <xf numFmtId="0" fontId="5" fillId="3" borderId="0" xfId="0" applyFont="1" applyFill="1" applyAlignment="1">
      <alignment horizontal="center" vertical="center" wrapText="1"/>
    </xf>
    <xf numFmtId="173" fontId="5" fillId="3" borderId="0" xfId="22" applyNumberFormat="1" applyFont="1" applyFill="1" applyAlignment="1">
      <alignment horizontal="center"/>
    </xf>
    <xf numFmtId="173" fontId="5" fillId="3" borderId="0" xfId="0" applyNumberFormat="1" applyFont="1" applyFill="1" applyAlignment="1">
      <alignment horizontal="center"/>
    </xf>
    <xf numFmtId="173" fontId="5" fillId="3" borderId="0" xfId="0" applyNumberFormat="1" applyFont="1" applyFill="1" applyAlignment="1">
      <alignment horizontal="left"/>
    </xf>
    <xf numFmtId="0" fontId="5" fillId="3" borderId="0" xfId="0" applyFont="1" applyFill="1" applyAlignment="1">
      <alignment horizontal="left"/>
    </xf>
    <xf numFmtId="0" fontId="5" fillId="0" borderId="0" xfId="0" applyFont="1" applyFill="1" applyAlignment="1">
      <alignment/>
    </xf>
    <xf numFmtId="0" fontId="5" fillId="3" borderId="0" xfId="0" applyFont="1" applyFill="1" applyAlignment="1">
      <alignment wrapText="1"/>
    </xf>
    <xf numFmtId="0" fontId="0" fillId="0" borderId="0" xfId="0" applyFill="1" applyBorder="1" applyAlignment="1">
      <alignment/>
    </xf>
    <xf numFmtId="173" fontId="5" fillId="0" borderId="0" xfId="0" applyNumberFormat="1" applyFont="1" applyFill="1" applyAlignment="1">
      <alignment/>
    </xf>
    <xf numFmtId="174" fontId="5" fillId="0" borderId="3" xfId="22" applyNumberFormat="1" applyFont="1" applyFill="1" applyBorder="1" applyAlignment="1">
      <alignment horizontal="center"/>
    </xf>
    <xf numFmtId="2" fontId="5" fillId="0" borderId="0" xfId="0" applyNumberFormat="1" applyFont="1" applyAlignment="1">
      <alignment/>
    </xf>
    <xf numFmtId="2" fontId="5" fillId="3" borderId="0" xfId="0" applyNumberFormat="1" applyFont="1" applyFill="1" applyAlignment="1">
      <alignment/>
    </xf>
    <xf numFmtId="0" fontId="13" fillId="3" borderId="0" xfId="0" applyFont="1" applyFill="1" applyAlignment="1">
      <alignment/>
    </xf>
    <xf numFmtId="1" fontId="5" fillId="3" borderId="0" xfId="0" applyNumberFormat="1" applyFont="1" applyFill="1" applyAlignment="1">
      <alignment/>
    </xf>
    <xf numFmtId="1" fontId="5" fillId="0" borderId="0" xfId="0" applyNumberFormat="1" applyFont="1" applyFill="1" applyAlignment="1">
      <alignment/>
    </xf>
    <xf numFmtId="0" fontId="5" fillId="0" borderId="3"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73" fontId="0" fillId="0" borderId="3" xfId="0" applyNumberFormat="1" applyBorder="1" applyAlignment="1">
      <alignment horizontal="center"/>
    </xf>
    <xf numFmtId="173" fontId="0" fillId="0" borderId="4" xfId="0" applyNumberFormat="1" applyBorder="1" applyAlignment="1">
      <alignment horizontal="center"/>
    </xf>
    <xf numFmtId="0" fontId="0" fillId="0" borderId="0" xfId="0" applyBorder="1" applyAlignment="1">
      <alignment/>
    </xf>
    <xf numFmtId="0" fontId="0" fillId="0" borderId="0" xfId="0" applyBorder="1" applyAlignment="1">
      <alignment horizontal="center"/>
    </xf>
    <xf numFmtId="1" fontId="0" fillId="0" borderId="0" xfId="0" applyNumberFormat="1" applyBorder="1" applyAlignment="1">
      <alignment horizontal="center"/>
    </xf>
    <xf numFmtId="173" fontId="0" fillId="0" borderId="0" xfId="0" applyNumberFormat="1" applyBorder="1" applyAlignment="1">
      <alignment horizontal="center"/>
    </xf>
    <xf numFmtId="1" fontId="5" fillId="0" borderId="7" xfId="0" applyNumberFormat="1" applyFont="1" applyFill="1" applyBorder="1" applyAlignment="1">
      <alignment horizontal="center"/>
    </xf>
    <xf numFmtId="3" fontId="5" fillId="0" borderId="3" xfId="0" applyNumberFormat="1" applyFont="1" applyFill="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174" fontId="5" fillId="0" borderId="4" xfId="22" applyNumberFormat="1" applyFont="1" applyFill="1" applyBorder="1" applyAlignment="1">
      <alignment horizontal="center"/>
    </xf>
    <xf numFmtId="0" fontId="8" fillId="0" borderId="0" xfId="0" applyFont="1" applyAlignment="1">
      <alignment/>
    </xf>
    <xf numFmtId="3" fontId="8" fillId="0" borderId="0" xfId="0" applyNumberFormat="1" applyFont="1" applyAlignment="1">
      <alignment/>
    </xf>
    <xf numFmtId="3" fontId="8" fillId="3" borderId="0" xfId="0" applyNumberFormat="1" applyFont="1" applyFill="1" applyAlignment="1">
      <alignment/>
    </xf>
    <xf numFmtId="0" fontId="21" fillId="0" borderId="0" xfId="0" applyFont="1" applyAlignment="1">
      <alignment/>
    </xf>
    <xf numFmtId="0" fontId="8" fillId="3" borderId="0" xfId="0" applyFont="1" applyFill="1" applyAlignment="1">
      <alignment/>
    </xf>
    <xf numFmtId="0" fontId="0" fillId="0" borderId="0" xfId="0" applyFont="1" applyFill="1" applyAlignment="1">
      <alignment/>
    </xf>
    <xf numFmtId="0" fontId="11" fillId="3" borderId="0" xfId="0" applyFont="1" applyFill="1" applyAlignment="1">
      <alignment wrapText="1"/>
    </xf>
    <xf numFmtId="0" fontId="5" fillId="3" borderId="10" xfId="0" applyFont="1" applyFill="1" applyBorder="1" applyAlignment="1">
      <alignment/>
    </xf>
    <xf numFmtId="0" fontId="0" fillId="0" borderId="0" xfId="0" applyFont="1" applyBorder="1" applyAlignment="1">
      <alignment/>
    </xf>
    <xf numFmtId="0" fontId="5" fillId="0" borderId="10" xfId="0" applyFont="1" applyFill="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5" fillId="3" borderId="0" xfId="0" applyFont="1" applyFill="1" applyBorder="1" applyAlignment="1">
      <alignment/>
    </xf>
    <xf numFmtId="3" fontId="0" fillId="0" borderId="0" xfId="0" applyNumberFormat="1" applyFont="1" applyAlignment="1">
      <alignment/>
    </xf>
    <xf numFmtId="0" fontId="0" fillId="3" borderId="0" xfId="0" applyFont="1" applyFill="1" applyAlignment="1">
      <alignment/>
    </xf>
    <xf numFmtId="0" fontId="5" fillId="0" borderId="0" xfId="0" applyFont="1" applyAlignment="1" quotePrefix="1">
      <alignment/>
    </xf>
    <xf numFmtId="1" fontId="5" fillId="0" borderId="0" xfId="0" applyNumberFormat="1" applyFont="1" applyAlignment="1">
      <alignment/>
    </xf>
    <xf numFmtId="0" fontId="11" fillId="3" borderId="0" xfId="0" applyFont="1" applyFill="1" applyAlignment="1">
      <alignment/>
    </xf>
    <xf numFmtId="0" fontId="13" fillId="0" borderId="0" xfId="0" applyFont="1" applyAlignment="1">
      <alignment/>
    </xf>
    <xf numFmtId="0" fontId="2" fillId="0" borderId="10" xfId="0" applyFont="1" applyFill="1" applyBorder="1" applyAlignment="1">
      <alignment/>
    </xf>
    <xf numFmtId="173" fontId="2" fillId="0" borderId="0" xfId="0" applyNumberFormat="1" applyFont="1" applyAlignment="1">
      <alignment/>
    </xf>
    <xf numFmtId="0" fontId="5" fillId="0" borderId="0" xfId="0" applyFont="1" applyAlignment="1">
      <alignment horizontal="center" wrapText="1"/>
    </xf>
    <xf numFmtId="0" fontId="0" fillId="4" borderId="0" xfId="0" applyFill="1" applyAlignment="1">
      <alignment/>
    </xf>
    <xf numFmtId="0" fontId="22" fillId="4" borderId="0" xfId="0" applyFont="1" applyFill="1" applyAlignment="1">
      <alignment/>
    </xf>
    <xf numFmtId="0" fontId="5" fillId="0" borderId="0" xfId="0" applyFont="1" applyFill="1" applyBorder="1" applyAlignment="1">
      <alignment/>
    </xf>
    <xf numFmtId="173" fontId="5" fillId="0" borderId="0" xfId="0" applyNumberFormat="1" applyFont="1" applyFill="1" applyAlignment="1">
      <alignment horizontal="left"/>
    </xf>
    <xf numFmtId="173" fontId="5" fillId="0" borderId="0" xfId="22" applyNumberFormat="1" applyFont="1" applyFill="1" applyAlignment="1">
      <alignment horizontal="center"/>
    </xf>
    <xf numFmtId="173" fontId="5" fillId="0" borderId="0" xfId="0" applyNumberFormat="1" applyFont="1" applyFill="1" applyAlignment="1">
      <alignment horizontal="center"/>
    </xf>
    <xf numFmtId="0" fontId="0" fillId="0" borderId="2" xfId="0" applyBorder="1" applyAlignment="1">
      <alignment wrapText="1"/>
    </xf>
    <xf numFmtId="0" fontId="6" fillId="0" borderId="11" xfId="0" applyFont="1" applyBorder="1" applyAlignment="1">
      <alignment horizontal="center" vertical="center" wrapText="1"/>
    </xf>
    <xf numFmtId="0" fontId="5" fillId="0" borderId="0" xfId="0" applyFont="1" applyAlignment="1">
      <alignment/>
    </xf>
    <xf numFmtId="0" fontId="5" fillId="3" borderId="0" xfId="0" applyFont="1" applyFill="1" applyAlignment="1">
      <alignment/>
    </xf>
    <xf numFmtId="3" fontId="5" fillId="0" borderId="4" xfId="0" applyNumberFormat="1" applyFont="1" applyFill="1" applyBorder="1" applyAlignment="1">
      <alignment horizontal="center"/>
    </xf>
    <xf numFmtId="3" fontId="5" fillId="0" borderId="0" xfId="0" applyNumberFormat="1" applyFont="1" applyAlignment="1">
      <alignment horizontal="center"/>
    </xf>
    <xf numFmtId="182" fontId="5" fillId="0" borderId="0" xfId="0" applyNumberFormat="1" applyFont="1" applyAlignment="1">
      <alignment/>
    </xf>
    <xf numFmtId="0" fontId="6" fillId="0" borderId="0" xfId="0" applyFont="1" applyFill="1" applyAlignment="1">
      <alignment/>
    </xf>
    <xf numFmtId="173" fontId="6" fillId="0" borderId="0" xfId="0" applyNumberFormat="1" applyFont="1" applyFill="1" applyAlignment="1">
      <alignment/>
    </xf>
    <xf numFmtId="174" fontId="0" fillId="0" borderId="0" xfId="22" applyNumberFormat="1" applyAlignment="1">
      <alignment/>
    </xf>
    <xf numFmtId="10" fontId="0" fillId="0" borderId="0" xfId="22" applyNumberFormat="1" applyAlignment="1">
      <alignment/>
    </xf>
    <xf numFmtId="175" fontId="0" fillId="0" borderId="0" xfId="22" applyNumberFormat="1" applyAlignment="1">
      <alignment/>
    </xf>
    <xf numFmtId="174" fontId="5" fillId="0" borderId="0" xfId="22" applyNumberFormat="1" applyFont="1" applyFill="1" applyAlignment="1">
      <alignment/>
    </xf>
    <xf numFmtId="3" fontId="0" fillId="0" borderId="0" xfId="0" applyNumberFormat="1" applyAlignment="1">
      <alignment/>
    </xf>
    <xf numFmtId="0" fontId="5" fillId="0" borderId="0" xfId="0" applyFont="1" applyBorder="1" applyAlignment="1">
      <alignment/>
    </xf>
    <xf numFmtId="1" fontId="5" fillId="0" borderId="3" xfId="22" applyNumberFormat="1" applyFont="1" applyFill="1" applyBorder="1" applyAlignment="1">
      <alignment horizontal="center"/>
    </xf>
    <xf numFmtId="1" fontId="5" fillId="0" borderId="4" xfId="22" applyNumberFormat="1" applyFont="1" applyFill="1" applyBorder="1" applyAlignment="1">
      <alignment horizontal="center"/>
    </xf>
    <xf numFmtId="0" fontId="0" fillId="5" borderId="0" xfId="0" applyFill="1" applyAlignment="1">
      <alignment/>
    </xf>
    <xf numFmtId="0" fontId="11" fillId="0" borderId="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wrapText="1"/>
    </xf>
    <xf numFmtId="0" fontId="6"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wrapText="1"/>
    </xf>
    <xf numFmtId="0" fontId="0" fillId="0" borderId="7" xfId="0" applyBorder="1" applyAlignment="1">
      <alignment wrapText="1"/>
    </xf>
    <xf numFmtId="0" fontId="0" fillId="0" borderId="0" xfId="0" applyAlignment="1">
      <alignment wrapText="1"/>
    </xf>
    <xf numFmtId="0" fontId="1"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wrapText="1"/>
    </xf>
    <xf numFmtId="0" fontId="0" fillId="0" borderId="3" xfId="0" applyBorder="1" applyAlignment="1">
      <alignment wrapText="1"/>
    </xf>
    <xf numFmtId="0" fontId="0" fillId="0" borderId="4" xfId="0" applyBorder="1" applyAlignment="1">
      <alignment wrapText="1"/>
    </xf>
    <xf numFmtId="0" fontId="6" fillId="0" borderId="10" xfId="0" applyFont="1" applyFill="1" applyBorder="1" applyAlignment="1">
      <alignment horizontal="center" vertical="center" wrapText="1"/>
    </xf>
    <xf numFmtId="0" fontId="0" fillId="0" borderId="14" xfId="0" applyFill="1" applyBorder="1" applyAlignment="1">
      <alignment horizontal="center" vertical="center" wrapText="1"/>
    </xf>
    <xf numFmtId="0" fontId="6" fillId="0" borderId="3"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Arial"/>
                <a:ea typeface="Arial"/>
                <a:cs typeface="Arial"/>
              </a:rPr>
              <a:t>Final energy consumption by sector in the EU25, 1990-2002</a:t>
            </a:r>
          </a:p>
        </c:rich>
      </c:tx>
      <c:layout>
        <c:manualLayout>
          <c:xMode val="factor"/>
          <c:yMode val="factor"/>
          <c:x val="-0.0425"/>
          <c:y val="-0.00675"/>
        </c:manualLayout>
      </c:layout>
      <c:spPr>
        <a:noFill/>
        <a:ln>
          <a:noFill/>
        </a:ln>
      </c:spPr>
    </c:title>
    <c:plotArea>
      <c:layout>
        <c:manualLayout>
          <c:xMode val="edge"/>
          <c:yMode val="edge"/>
          <c:x val="0.0575"/>
          <c:y val="0.11"/>
          <c:w val="0.67425"/>
          <c:h val="0.87175"/>
        </c:manualLayout>
      </c:layout>
      <c:areaChart>
        <c:grouping val="stacked"/>
        <c:varyColors val="0"/>
        <c:ser>
          <c:idx val="1"/>
          <c:order val="0"/>
          <c:tx>
            <c:strRef>
              <c:f>'Final energy consumption'!$A$448</c:f>
              <c:strCache>
                <c:ptCount val="1"/>
                <c:pt idx="0">
                  <c:v>Transport</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consumption'!$C$448:$O$448</c:f>
              <c:numCache>
                <c:ptCount val="13"/>
                <c:pt idx="0">
                  <c:v>272.588</c:v>
                </c:pt>
                <c:pt idx="1">
                  <c:v>275.857</c:v>
                </c:pt>
                <c:pt idx="2">
                  <c:v>283.779</c:v>
                </c:pt>
                <c:pt idx="3">
                  <c:v>289.099</c:v>
                </c:pt>
                <c:pt idx="4">
                  <c:v>290.842</c:v>
                </c:pt>
                <c:pt idx="5">
                  <c:v>294.836</c:v>
                </c:pt>
                <c:pt idx="6">
                  <c:v>304.778</c:v>
                </c:pt>
                <c:pt idx="7">
                  <c:v>311.082</c:v>
                </c:pt>
                <c:pt idx="8">
                  <c:v>322.768</c:v>
                </c:pt>
                <c:pt idx="9">
                  <c:v>331.437</c:v>
                </c:pt>
                <c:pt idx="10">
                  <c:v>333.02</c:v>
                </c:pt>
                <c:pt idx="11">
                  <c:v>335.773</c:v>
                </c:pt>
                <c:pt idx="12">
                  <c:v>338.873</c:v>
                </c:pt>
              </c:numCache>
            </c:numRef>
          </c:val>
        </c:ser>
        <c:ser>
          <c:idx val="0"/>
          <c:order val="1"/>
          <c:tx>
            <c:strRef>
              <c:f>'Final energy consumption'!$A$447</c:f>
              <c:strCache>
                <c:ptCount val="1"/>
                <c:pt idx="0">
                  <c:v>Industry</c:v>
                </c:pt>
              </c:strCache>
            </c:strRef>
          </c:tx>
          <c:spPr>
            <a:solidFill>
              <a:srgbClr val="3366FF"/>
            </a:solidFill>
            <a:ln w="12700">
              <a:solidFill/>
            </a:ln>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consumption'!$C$447:$O$447</c:f>
              <c:numCache>
                <c:ptCount val="13"/>
                <c:pt idx="0">
                  <c:v>331.522</c:v>
                </c:pt>
                <c:pt idx="1">
                  <c:v>315.534</c:v>
                </c:pt>
                <c:pt idx="2">
                  <c:v>304.298</c:v>
                </c:pt>
                <c:pt idx="3">
                  <c:v>294.945</c:v>
                </c:pt>
                <c:pt idx="4">
                  <c:v>295.988</c:v>
                </c:pt>
                <c:pt idx="5">
                  <c:v>304.793</c:v>
                </c:pt>
                <c:pt idx="6">
                  <c:v>305.242</c:v>
                </c:pt>
                <c:pt idx="7">
                  <c:v>308.381</c:v>
                </c:pt>
                <c:pt idx="8">
                  <c:v>303.366</c:v>
                </c:pt>
                <c:pt idx="9">
                  <c:v>299.579</c:v>
                </c:pt>
                <c:pt idx="10">
                  <c:v>310.372</c:v>
                </c:pt>
                <c:pt idx="11">
                  <c:v>310.649</c:v>
                </c:pt>
                <c:pt idx="12">
                  <c:v>306.114</c:v>
                </c:pt>
              </c:numCache>
            </c:numRef>
          </c:val>
        </c:ser>
        <c:ser>
          <c:idx val="2"/>
          <c:order val="2"/>
          <c:tx>
            <c:strRef>
              <c:f>'Final energy consumption'!$A$449</c:f>
              <c:strCache>
                <c:ptCount val="1"/>
                <c:pt idx="0">
                  <c:v>Households</c:v>
                </c:pt>
              </c:strCache>
            </c:strRef>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consumption'!$C$449:$O$449</c:f>
              <c:numCache>
                <c:ptCount val="13"/>
                <c:pt idx="0">
                  <c:v>259.408</c:v>
                </c:pt>
                <c:pt idx="1">
                  <c:v>283.936</c:v>
                </c:pt>
                <c:pt idx="2">
                  <c:v>272.451</c:v>
                </c:pt>
                <c:pt idx="3">
                  <c:v>282.687</c:v>
                </c:pt>
                <c:pt idx="4">
                  <c:v>271.622</c:v>
                </c:pt>
                <c:pt idx="5">
                  <c:v>274.62</c:v>
                </c:pt>
                <c:pt idx="6">
                  <c:v>295.743</c:v>
                </c:pt>
                <c:pt idx="7">
                  <c:v>284.699</c:v>
                </c:pt>
                <c:pt idx="8">
                  <c:v>284.967</c:v>
                </c:pt>
                <c:pt idx="9">
                  <c:v>283.013</c:v>
                </c:pt>
                <c:pt idx="10">
                  <c:v>274.22</c:v>
                </c:pt>
                <c:pt idx="11">
                  <c:v>291.398</c:v>
                </c:pt>
                <c:pt idx="12">
                  <c:v>276.376</c:v>
                </c:pt>
              </c:numCache>
            </c:numRef>
          </c:val>
        </c:ser>
        <c:ser>
          <c:idx val="3"/>
          <c:order val="3"/>
          <c:tx>
            <c:strRef>
              <c:f>'Final energy consumption'!$A$450</c:f>
              <c:strCache>
                <c:ptCount val="1"/>
                <c:pt idx="0">
                  <c:v>Services, agriculture and other sectors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consumption'!$C$450:$O$450</c:f>
              <c:numCache>
                <c:ptCount val="13"/>
                <c:pt idx="0">
                  <c:v>146.429</c:v>
                </c:pt>
                <c:pt idx="1">
                  <c:v>151.39000000000019</c:v>
                </c:pt>
                <c:pt idx="2">
                  <c:v>147.90099999999998</c:v>
                </c:pt>
                <c:pt idx="3">
                  <c:v>145.427</c:v>
                </c:pt>
                <c:pt idx="4">
                  <c:v>144.326</c:v>
                </c:pt>
                <c:pt idx="5">
                  <c:v>149.292</c:v>
                </c:pt>
                <c:pt idx="6">
                  <c:v>159.899</c:v>
                </c:pt>
                <c:pt idx="7">
                  <c:v>152.51999999999995</c:v>
                </c:pt>
                <c:pt idx="8">
                  <c:v>155.7510000000002</c:v>
                </c:pt>
                <c:pt idx="9">
                  <c:v>155.10100000000003</c:v>
                </c:pt>
                <c:pt idx="10">
                  <c:v>151.3529999999998</c:v>
                </c:pt>
                <c:pt idx="11">
                  <c:v>159.08</c:v>
                </c:pt>
                <c:pt idx="12">
                  <c:v>161.37900000000005</c:v>
                </c:pt>
              </c:numCache>
            </c:numRef>
          </c:val>
        </c:ser>
        <c:axId val="6549257"/>
        <c:axId val="8333714"/>
      </c:areaChart>
      <c:catAx>
        <c:axId val="6549257"/>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8333714"/>
        <c:crosses val="autoZero"/>
        <c:auto val="1"/>
        <c:lblOffset val="100"/>
        <c:noMultiLvlLbl val="0"/>
      </c:catAx>
      <c:valAx>
        <c:axId val="8333714"/>
        <c:scaling>
          <c:orientation val="minMax"/>
          <c:max val="1100"/>
          <c:min val="0"/>
        </c:scaling>
        <c:axPos val="l"/>
        <c:title>
          <c:tx>
            <c:rich>
              <a:bodyPr vert="horz" rot="-5400000" anchor="ctr"/>
              <a:lstStyle/>
              <a:p>
                <a:pPr algn="ctr">
                  <a:defRPr/>
                </a:pPr>
                <a:r>
                  <a:rPr lang="en-US" cap="none" sz="1200" b="0" i="0" u="none" baseline="0">
                    <a:latin typeface="Arial"/>
                    <a:ea typeface="Arial"/>
                    <a:cs typeface="Arial"/>
                  </a:rPr>
                  <a:t>Million tonnes of oil equivalent</a:t>
                </a:r>
              </a:p>
            </c:rich>
          </c:tx>
          <c:layout>
            <c:manualLayout>
              <c:xMode val="factor"/>
              <c:yMode val="factor"/>
              <c:x val="-0.004"/>
              <c:y val="0.0017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549257"/>
        <c:crossesAt val="1"/>
        <c:crossBetween val="midCat"/>
        <c:dispUnits/>
        <c:majorUnit val="100"/>
        <c:minorUnit val="50"/>
      </c:valAx>
      <c:spPr>
        <a:noFill/>
        <a:ln>
          <a:noFill/>
        </a:ln>
      </c:spPr>
    </c:plotArea>
    <c:legend>
      <c:legendPos val="r"/>
      <c:layout>
        <c:manualLayout>
          <c:xMode val="edge"/>
          <c:yMode val="edge"/>
          <c:x val="0.80175"/>
          <c:y val="0.11175"/>
          <c:w val="0.19625"/>
          <c:h val="0.8287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Total energy consumption by fuel in the EU25, 1990-2002</a:t>
            </a:r>
          </a:p>
        </c:rich>
      </c:tx>
      <c:layout>
        <c:manualLayout>
          <c:xMode val="factor"/>
          <c:yMode val="factor"/>
          <c:x val="-0.056"/>
          <c:y val="0.0095"/>
        </c:manualLayout>
      </c:layout>
      <c:spPr>
        <a:noFill/>
        <a:ln>
          <a:noFill/>
        </a:ln>
      </c:spPr>
    </c:title>
    <c:plotArea>
      <c:layout>
        <c:manualLayout>
          <c:xMode val="edge"/>
          <c:yMode val="edge"/>
          <c:x val="0.0555"/>
          <c:y val="0.10925"/>
          <c:w val="0.70975"/>
          <c:h val="0.87225"/>
        </c:manualLayout>
      </c:layout>
      <c:areaChart>
        <c:grouping val="stacked"/>
        <c:varyColors val="0"/>
        <c:ser>
          <c:idx val="1"/>
          <c:order val="0"/>
          <c:tx>
            <c:strRef>
              <c:f>'Total energy consumption'!$A$552</c:f>
              <c:strCache>
                <c:ptCount val="1"/>
                <c:pt idx="0">
                  <c:v>Oil</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consumption'!$C$552:$O$552</c:f>
              <c:numCache/>
            </c:numRef>
          </c:val>
        </c:ser>
        <c:ser>
          <c:idx val="2"/>
          <c:order val="1"/>
          <c:tx>
            <c:strRef>
              <c:f>'Total energy consumption'!$A$553</c:f>
              <c:strCache>
                <c:ptCount val="1"/>
                <c:pt idx="0">
                  <c:v>Gas</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consumption'!$C$553:$O$553</c:f>
              <c:numCache/>
            </c:numRef>
          </c:val>
        </c:ser>
        <c:ser>
          <c:idx val="0"/>
          <c:order val="2"/>
          <c:tx>
            <c:strRef>
              <c:f>'Total energy consumption'!$A$551</c:f>
              <c:strCache>
                <c:ptCount val="1"/>
                <c:pt idx="0">
                  <c:v>Coal and lignite</c:v>
                </c:pt>
              </c:strCache>
            </c:strRef>
          </c:tx>
          <c:spPr>
            <a:solidFill>
              <a:srgbClr val="00CCFF"/>
            </a:solidFill>
            <a:ln w="12700">
              <a:solidFill/>
            </a:ln>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consumption'!$C$551:$O$551</c:f>
              <c:numCache/>
            </c:numRef>
          </c:val>
        </c:ser>
        <c:ser>
          <c:idx val="3"/>
          <c:order val="3"/>
          <c:tx>
            <c:strRef>
              <c:f>'Total energy consumption'!$A$554</c:f>
              <c:strCache>
                <c:ptCount val="1"/>
                <c:pt idx="0">
                  <c:v>Nuclear</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consumption'!$C$554:$O$554</c:f>
              <c:numCache/>
            </c:numRef>
          </c:val>
        </c:ser>
        <c:ser>
          <c:idx val="4"/>
          <c:order val="4"/>
          <c:tx>
            <c:strRef>
              <c:f>'Total energy consumption'!$A$555</c:f>
              <c:strCache>
                <c:ptCount val="1"/>
                <c:pt idx="0">
                  <c:v>Renewables</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consumption'!$C$555:$O$555</c:f>
              <c:numCache/>
            </c:numRef>
          </c:val>
        </c:ser>
        <c:axId val="4381347"/>
        <c:axId val="51402876"/>
      </c:areaChart>
      <c:catAx>
        <c:axId val="4381347"/>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51402876"/>
        <c:crosses val="autoZero"/>
        <c:auto val="1"/>
        <c:lblOffset val="100"/>
        <c:noMultiLvlLbl val="0"/>
      </c:catAx>
      <c:valAx>
        <c:axId val="51402876"/>
        <c:scaling>
          <c:orientation val="minMax"/>
          <c:max val="1700"/>
          <c:min val="0"/>
        </c:scaling>
        <c:axPos val="l"/>
        <c:title>
          <c:tx>
            <c:rich>
              <a:bodyPr vert="horz" rot="-5400000" anchor="ctr"/>
              <a:lstStyle/>
              <a:p>
                <a:pPr algn="ctr">
                  <a:defRPr/>
                </a:pPr>
                <a:r>
                  <a:rPr lang="en-US" cap="none" sz="1200" b="0" i="0" u="none" baseline="0">
                    <a:latin typeface="Arial"/>
                    <a:ea typeface="Arial"/>
                    <a:cs typeface="Arial"/>
                  </a:rPr>
                  <a:t>Million tonnes of oil equivalents</a:t>
                </a:r>
              </a:p>
            </c:rich>
          </c:tx>
          <c:layout>
            <c:manualLayout>
              <c:xMode val="factor"/>
              <c:yMode val="factor"/>
              <c:x val="-0.004"/>
              <c:y val="0.0017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381347"/>
        <c:crossesAt val="1"/>
        <c:crossBetween val="midCat"/>
        <c:dispUnits/>
      </c:valAx>
      <c:spPr>
        <a:noFill/>
        <a:ln>
          <a:noFill/>
        </a:ln>
      </c:spPr>
    </c:plotArea>
    <c:legend>
      <c:legendPos val="r"/>
      <c:layout>
        <c:manualLayout>
          <c:xMode val="edge"/>
          <c:yMode val="edge"/>
          <c:x val="0.755"/>
          <c:y val="0.35875"/>
          <c:w val="0.245"/>
          <c:h val="0.3217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Contribution of renewable energy sources to total energy consumption in the EU25, 1990-2002</a:t>
            </a:r>
          </a:p>
        </c:rich>
      </c:tx>
      <c:layout>
        <c:manualLayout>
          <c:xMode val="factor"/>
          <c:yMode val="factor"/>
          <c:x val="-0.056"/>
          <c:y val="0.0095"/>
        </c:manualLayout>
      </c:layout>
      <c:spPr>
        <a:noFill/>
        <a:ln>
          <a:noFill/>
        </a:ln>
      </c:spPr>
    </c:title>
    <c:plotArea>
      <c:layout>
        <c:manualLayout>
          <c:xMode val="edge"/>
          <c:yMode val="edge"/>
          <c:x val="0.0615"/>
          <c:y val="0.0845"/>
          <c:w val="0.7095"/>
          <c:h val="0.9155"/>
        </c:manualLayout>
      </c:layout>
      <c:areaChart>
        <c:grouping val="stacked"/>
        <c:varyColors val="0"/>
        <c:ser>
          <c:idx val="4"/>
          <c:order val="0"/>
          <c:tx>
            <c:strRef>
              <c:f>'Renewable energy'!$A$342</c:f>
              <c:strCache>
                <c:ptCount val="1"/>
                <c:pt idx="0">
                  <c:v>Biomass and waste</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energy'!$B$342:$N$342</c:f>
              <c:numCache/>
            </c:numRef>
          </c:val>
        </c:ser>
        <c:ser>
          <c:idx val="3"/>
          <c:order val="1"/>
          <c:tx>
            <c:strRef>
              <c:f>'Renewable energy'!$A$341</c:f>
              <c:strCache>
                <c:ptCount val="1"/>
                <c:pt idx="0">
                  <c:v>Hydro</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energy'!$B$341:$N$341</c:f>
              <c:numCache/>
            </c:numRef>
          </c:val>
        </c:ser>
        <c:ser>
          <c:idx val="2"/>
          <c:order val="2"/>
          <c:tx>
            <c:strRef>
              <c:f>'Renewable energy'!$A$340</c:f>
              <c:strCache>
                <c:ptCount val="1"/>
                <c:pt idx="0">
                  <c:v>Geothermal</c:v>
                </c:pt>
              </c:strCache>
            </c:strRef>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energy'!$B$340:$N$340</c:f>
              <c:numCache/>
            </c:numRef>
          </c:val>
        </c:ser>
        <c:ser>
          <c:idx val="1"/>
          <c:order val="3"/>
          <c:tx>
            <c:strRef>
              <c:f>'Renewable energy'!$A$339</c:f>
              <c:strCache>
                <c:ptCount val="1"/>
                <c:pt idx="0">
                  <c:v>Wind</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energy'!$B$339:$N$339</c:f>
              <c:numCache/>
            </c:numRef>
          </c:val>
        </c:ser>
        <c:ser>
          <c:idx val="0"/>
          <c:order val="4"/>
          <c:tx>
            <c:strRef>
              <c:f>'Renewable energy'!$A$338</c:f>
              <c:strCache>
                <c:ptCount val="1"/>
                <c:pt idx="0">
                  <c:v>Solar</c:v>
                </c:pt>
              </c:strCache>
            </c:strRef>
          </c:tx>
          <c:spPr>
            <a:solidFill>
              <a:srgbClr val="FFFF00"/>
            </a:solidFill>
            <a:ln w="12700">
              <a:solidFill/>
            </a:ln>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energy'!$B$338:$N$338</c:f>
              <c:numCache/>
            </c:numRef>
          </c:val>
        </c:ser>
        <c:axId val="61422429"/>
        <c:axId val="54652294"/>
      </c:areaChart>
      <c:catAx>
        <c:axId val="61422429"/>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54652294"/>
        <c:crosses val="autoZero"/>
        <c:auto val="1"/>
        <c:lblOffset val="100"/>
        <c:noMultiLvlLbl val="0"/>
      </c:catAx>
      <c:valAx>
        <c:axId val="54652294"/>
        <c:scaling>
          <c:orientation val="minMax"/>
          <c:max val="6"/>
          <c:min val="0"/>
        </c:scaling>
        <c:axPos val="l"/>
        <c:title>
          <c:tx>
            <c:rich>
              <a:bodyPr vert="horz" rot="-5400000" anchor="ctr"/>
              <a:lstStyle/>
              <a:p>
                <a:pPr algn="ctr">
                  <a:defRPr/>
                </a:pPr>
                <a:r>
                  <a:rPr lang="en-US" cap="none" sz="1200" b="0" i="0" u="none" baseline="0">
                    <a:latin typeface="Arial"/>
                    <a:ea typeface="Arial"/>
                    <a:cs typeface="Arial"/>
                  </a:rPr>
                  <a:t>Shares in total energy consumption (%)</a:t>
                </a:r>
              </a:p>
            </c:rich>
          </c:tx>
          <c:layout>
            <c:manualLayout>
              <c:xMode val="factor"/>
              <c:yMode val="factor"/>
              <c:x val="-0.004"/>
              <c:y val="0.0017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1422429"/>
        <c:crossesAt val="1"/>
        <c:crossBetween val="midCat"/>
        <c:dispUnits/>
        <c:majorUnit val="1"/>
      </c:valAx>
      <c:spPr>
        <a:noFill/>
        <a:ln>
          <a:noFill/>
        </a:ln>
      </c:spPr>
    </c:plotArea>
    <c:legend>
      <c:legendPos val="r"/>
      <c:layout>
        <c:manualLayout>
          <c:xMode val="edge"/>
          <c:yMode val="edge"/>
          <c:x val="0.8025"/>
          <c:y val="0.334"/>
          <c:w val="0.1825"/>
          <c:h val="0.350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Share of renewable electricity in gross electricity consumption in the EU25 in 2002 (includes 2010 indicative targets)</a:t>
            </a:r>
          </a:p>
        </c:rich>
      </c:tx>
      <c:layout/>
      <c:spPr>
        <a:noFill/>
        <a:ln>
          <a:noFill/>
        </a:ln>
      </c:spPr>
    </c:title>
    <c:plotArea>
      <c:layout>
        <c:manualLayout>
          <c:xMode val="edge"/>
          <c:yMode val="edge"/>
          <c:x val="0.05925"/>
          <c:y val="0.12"/>
          <c:w val="0.93575"/>
          <c:h val="0.86"/>
        </c:manualLayout>
      </c:layout>
      <c:barChart>
        <c:barDir val="col"/>
        <c:grouping val="stacked"/>
        <c:varyColors val="0"/>
        <c:ser>
          <c:idx val="0"/>
          <c:order val="0"/>
          <c:tx>
            <c:strRef>
              <c:f>'Renewable electricity'!$S$402</c:f>
              <c:strCache>
                <c:ptCount val="1"/>
                <c:pt idx="0">
                  <c:v>2002 share of 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electricity'!$Q$406,'Renewable electricity'!$Q$409:$Q$433)</c:f>
              <c:strCache>
                <c:ptCount val="26"/>
                <c:pt idx="0">
                  <c:v>EU25</c:v>
                </c:pt>
                <c:pt idx="1">
                  <c:v>B</c:v>
                </c:pt>
                <c:pt idx="2">
                  <c:v>CZ</c:v>
                </c:pt>
                <c:pt idx="3">
                  <c:v>DK</c:v>
                </c:pt>
                <c:pt idx="4">
                  <c:v>D</c:v>
                </c:pt>
                <c:pt idx="5">
                  <c:v>ES</c:v>
                </c:pt>
                <c:pt idx="6">
                  <c:v>EL</c:v>
                </c:pt>
                <c:pt idx="7">
                  <c:v>E</c:v>
                </c:pt>
                <c:pt idx="8">
                  <c:v>F</c:v>
                </c:pt>
                <c:pt idx="9">
                  <c:v>IRE</c:v>
                </c:pt>
                <c:pt idx="10">
                  <c:v>I</c:v>
                </c:pt>
                <c:pt idx="11">
                  <c:v>CY</c:v>
                </c:pt>
                <c:pt idx="12">
                  <c:v>LV</c:v>
                </c:pt>
                <c:pt idx="13">
                  <c:v>LT</c:v>
                </c:pt>
                <c:pt idx="14">
                  <c:v>L</c:v>
                </c:pt>
                <c:pt idx="15">
                  <c:v>HU</c:v>
                </c:pt>
                <c:pt idx="16">
                  <c:v>MT</c:v>
                </c:pt>
                <c:pt idx="17">
                  <c:v>NL</c:v>
                </c:pt>
                <c:pt idx="18">
                  <c:v>A</c:v>
                </c:pt>
                <c:pt idx="19">
                  <c:v>PL</c:v>
                </c:pt>
                <c:pt idx="20">
                  <c:v>P</c:v>
                </c:pt>
                <c:pt idx="21">
                  <c:v>SL</c:v>
                </c:pt>
                <c:pt idx="22">
                  <c:v>SK</c:v>
                </c:pt>
                <c:pt idx="23">
                  <c:v>FIN</c:v>
                </c:pt>
                <c:pt idx="24">
                  <c:v>S</c:v>
                </c:pt>
                <c:pt idx="25">
                  <c:v>UK</c:v>
                </c:pt>
              </c:strCache>
            </c:strRef>
          </c:cat>
          <c:val>
            <c:numRef>
              <c:f>('Renewable electricity'!$S$406,'Renewable electricity'!$S$409:$S$433)</c:f>
              <c:numCache>
                <c:ptCount val="26"/>
                <c:pt idx="0">
                  <c:v>8.352466719412906</c:v>
                </c:pt>
                <c:pt idx="1">
                  <c:v>0.18070676423344637</c:v>
                </c:pt>
                <c:pt idx="2">
                  <c:v>2.6832309610677503</c:v>
                </c:pt>
                <c:pt idx="3">
                  <c:v>0.04032474864240013</c:v>
                </c:pt>
                <c:pt idx="4">
                  <c:v>2.4980959110657226</c:v>
                </c:pt>
                <c:pt idx="5">
                  <c:v>0</c:v>
                </c:pt>
                <c:pt idx="6">
                  <c:v>4.6083750695603785</c:v>
                </c:pt>
                <c:pt idx="7">
                  <c:v>6.437344873671482</c:v>
                </c:pt>
                <c:pt idx="8">
                  <c:v>11.157947450868404</c:v>
                </c:pt>
                <c:pt idx="9">
                  <c:v>3.33488987469842</c:v>
                </c:pt>
                <c:pt idx="10">
                  <c:v>9.394682953331065</c:v>
                </c:pt>
                <c:pt idx="11">
                  <c:v>0</c:v>
                </c:pt>
                <c:pt idx="12">
                  <c:v>38.446939743792505</c:v>
                </c:pt>
                <c:pt idx="13">
                  <c:v>2.821539830885625</c:v>
                </c:pt>
                <c:pt idx="14">
                  <c:v>0</c:v>
                </c:pt>
                <c:pt idx="15">
                  <c:v>0.41075891421077376</c:v>
                </c:pt>
                <c:pt idx="16">
                  <c:v>0</c:v>
                </c:pt>
                <c:pt idx="17">
                  <c:v>0.09613073780341264</c:v>
                </c:pt>
                <c:pt idx="18">
                  <c:v>55.87229731868688</c:v>
                </c:pt>
                <c:pt idx="19">
                  <c:v>1.0448131448000118</c:v>
                </c:pt>
                <c:pt idx="20">
                  <c:v>14.337791109444654</c:v>
                </c:pt>
                <c:pt idx="21">
                  <c:v>22.027146650929478</c:v>
                </c:pt>
                <c:pt idx="22">
                  <c:v>18.532012734347365</c:v>
                </c:pt>
                <c:pt idx="23">
                  <c:v>11.428867594213582</c:v>
                </c:pt>
                <c:pt idx="24">
                  <c:v>41.55724608617323</c:v>
                </c:pt>
                <c:pt idx="25">
                  <c:v>1.1570519296827642</c:v>
                </c:pt>
              </c:numCache>
            </c:numRef>
          </c:val>
        </c:ser>
        <c:ser>
          <c:idx val="1"/>
          <c:order val="1"/>
          <c:tx>
            <c:strRef>
              <c:f>'Renewable electricity'!$T$402</c:f>
              <c:strCache>
                <c:ptCount val="1"/>
                <c:pt idx="0">
                  <c:v>2002 share of 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electricity'!$Q$406,'Renewable electricity'!$Q$409:$Q$433)</c:f>
              <c:strCache>
                <c:ptCount val="26"/>
                <c:pt idx="0">
                  <c:v>EU25</c:v>
                </c:pt>
                <c:pt idx="1">
                  <c:v>B</c:v>
                </c:pt>
                <c:pt idx="2">
                  <c:v>CZ</c:v>
                </c:pt>
                <c:pt idx="3">
                  <c:v>DK</c:v>
                </c:pt>
                <c:pt idx="4">
                  <c:v>D</c:v>
                </c:pt>
                <c:pt idx="5">
                  <c:v>ES</c:v>
                </c:pt>
                <c:pt idx="6">
                  <c:v>EL</c:v>
                </c:pt>
                <c:pt idx="7">
                  <c:v>E</c:v>
                </c:pt>
                <c:pt idx="8">
                  <c:v>F</c:v>
                </c:pt>
                <c:pt idx="9">
                  <c:v>IRE</c:v>
                </c:pt>
                <c:pt idx="10">
                  <c:v>I</c:v>
                </c:pt>
                <c:pt idx="11">
                  <c:v>CY</c:v>
                </c:pt>
                <c:pt idx="12">
                  <c:v>LV</c:v>
                </c:pt>
                <c:pt idx="13">
                  <c:v>LT</c:v>
                </c:pt>
                <c:pt idx="14">
                  <c:v>L</c:v>
                </c:pt>
                <c:pt idx="15">
                  <c:v>HU</c:v>
                </c:pt>
                <c:pt idx="16">
                  <c:v>MT</c:v>
                </c:pt>
                <c:pt idx="17">
                  <c:v>NL</c:v>
                </c:pt>
                <c:pt idx="18">
                  <c:v>A</c:v>
                </c:pt>
                <c:pt idx="19">
                  <c:v>PL</c:v>
                </c:pt>
                <c:pt idx="20">
                  <c:v>P</c:v>
                </c:pt>
                <c:pt idx="21">
                  <c:v>SL</c:v>
                </c:pt>
                <c:pt idx="22">
                  <c:v>SK</c:v>
                </c:pt>
                <c:pt idx="23">
                  <c:v>FIN</c:v>
                </c:pt>
                <c:pt idx="24">
                  <c:v>S</c:v>
                </c:pt>
                <c:pt idx="25">
                  <c:v>UK</c:v>
                </c:pt>
              </c:strCache>
            </c:strRef>
          </c:cat>
          <c:val>
            <c:numRef>
              <c:f>('Renewable electricity'!$T$406,'Renewable electricity'!$T$409:$T$433)</c:f>
              <c:numCache>
                <c:ptCount val="26"/>
                <c:pt idx="0">
                  <c:v>4.325728517713435</c:v>
                </c:pt>
                <c:pt idx="1">
                  <c:v>2.1294395859361055</c:v>
                </c:pt>
                <c:pt idx="2">
                  <c:v>1.919672408750135</c:v>
                </c:pt>
                <c:pt idx="3">
                  <c:v>19.88278939727942</c:v>
                </c:pt>
                <c:pt idx="4">
                  <c:v>5.56973951375672</c:v>
                </c:pt>
                <c:pt idx="5">
                  <c:v>0.45941807044410415</c:v>
                </c:pt>
                <c:pt idx="6">
                  <c:v>1.3946855870895938</c:v>
                </c:pt>
                <c:pt idx="7">
                  <c:v>7.381626678546426</c:v>
                </c:pt>
                <c:pt idx="8">
                  <c:v>2.2777360458402907</c:v>
                </c:pt>
                <c:pt idx="9">
                  <c:v>2.042960541676395</c:v>
                </c:pt>
                <c:pt idx="10">
                  <c:v>4.922417447268341</c:v>
                </c:pt>
                <c:pt idx="11">
                  <c:v>0</c:v>
                </c:pt>
                <c:pt idx="12">
                  <c:v>0.838209710580422</c:v>
                </c:pt>
                <c:pt idx="13">
                  <c:v>0.36493101913662684</c:v>
                </c:pt>
                <c:pt idx="14">
                  <c:v>2.7976943624349784</c:v>
                </c:pt>
                <c:pt idx="15">
                  <c:v>0.2499195803330611</c:v>
                </c:pt>
                <c:pt idx="16">
                  <c:v>0</c:v>
                </c:pt>
                <c:pt idx="17">
                  <c:v>3.5052115321281385</c:v>
                </c:pt>
                <c:pt idx="18">
                  <c:v>10.136439899965175</c:v>
                </c:pt>
                <c:pt idx="19">
                  <c:v>0.9740401873659328</c:v>
                </c:pt>
                <c:pt idx="20">
                  <c:v>6.480439945006873</c:v>
                </c:pt>
                <c:pt idx="21">
                  <c:v>3.8359398052522877</c:v>
                </c:pt>
                <c:pt idx="22">
                  <c:v>0.10258224266006266</c:v>
                </c:pt>
                <c:pt idx="23">
                  <c:v>12.277711231917444</c:v>
                </c:pt>
                <c:pt idx="24">
                  <c:v>5.319911367686025</c:v>
                </c:pt>
                <c:pt idx="25">
                  <c:v>1.7051424530208124</c:v>
                </c:pt>
              </c:numCache>
            </c:numRef>
          </c:val>
        </c:ser>
        <c:overlap val="100"/>
        <c:gapWidth val="50"/>
        <c:axId val="30194487"/>
        <c:axId val="56713904"/>
      </c:barChart>
      <c:lineChart>
        <c:grouping val="standard"/>
        <c:varyColors val="0"/>
        <c:ser>
          <c:idx val="2"/>
          <c:order val="2"/>
          <c:tx>
            <c:strRef>
              <c:f>'Renewable electricity'!$R$402</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('Renewable electricity'!$Q$406,'Renewable electricity'!$Q$409:$Q$433)</c:f>
              <c:strCache>
                <c:ptCount val="26"/>
                <c:pt idx="0">
                  <c:v>EU25</c:v>
                </c:pt>
                <c:pt idx="1">
                  <c:v>B</c:v>
                </c:pt>
                <c:pt idx="2">
                  <c:v>CZ</c:v>
                </c:pt>
                <c:pt idx="3">
                  <c:v>DK</c:v>
                </c:pt>
                <c:pt idx="4">
                  <c:v>D</c:v>
                </c:pt>
                <c:pt idx="5">
                  <c:v>ES</c:v>
                </c:pt>
                <c:pt idx="6">
                  <c:v>EL</c:v>
                </c:pt>
                <c:pt idx="7">
                  <c:v>E</c:v>
                </c:pt>
                <c:pt idx="8">
                  <c:v>F</c:v>
                </c:pt>
                <c:pt idx="9">
                  <c:v>IRE</c:v>
                </c:pt>
                <c:pt idx="10">
                  <c:v>I</c:v>
                </c:pt>
                <c:pt idx="11">
                  <c:v>CY</c:v>
                </c:pt>
                <c:pt idx="12">
                  <c:v>LV</c:v>
                </c:pt>
                <c:pt idx="13">
                  <c:v>LT</c:v>
                </c:pt>
                <c:pt idx="14">
                  <c:v>L</c:v>
                </c:pt>
                <c:pt idx="15">
                  <c:v>HU</c:v>
                </c:pt>
                <c:pt idx="16">
                  <c:v>MT</c:v>
                </c:pt>
                <c:pt idx="17">
                  <c:v>NL</c:v>
                </c:pt>
                <c:pt idx="18">
                  <c:v>A</c:v>
                </c:pt>
                <c:pt idx="19">
                  <c:v>PL</c:v>
                </c:pt>
                <c:pt idx="20">
                  <c:v>P</c:v>
                </c:pt>
                <c:pt idx="21">
                  <c:v>SL</c:v>
                </c:pt>
                <c:pt idx="22">
                  <c:v>SK</c:v>
                </c:pt>
                <c:pt idx="23">
                  <c:v>FIN</c:v>
                </c:pt>
                <c:pt idx="24">
                  <c:v>S</c:v>
                </c:pt>
                <c:pt idx="25">
                  <c:v>UK</c:v>
                </c:pt>
              </c:strCache>
            </c:strRef>
          </c:cat>
          <c:val>
            <c:numRef>
              <c:f>('Renewable electricity'!$R$406,'Renewable electricity'!$R$409:$R$433)</c:f>
              <c:numCache>
                <c:ptCount val="26"/>
                <c:pt idx="0">
                  <c:v>21</c:v>
                </c:pt>
                <c:pt idx="1">
                  <c:v>6</c:v>
                </c:pt>
                <c:pt idx="2">
                  <c:v>8</c:v>
                </c:pt>
                <c:pt idx="3">
                  <c:v>29</c:v>
                </c:pt>
                <c:pt idx="4">
                  <c:v>12.5</c:v>
                </c:pt>
                <c:pt idx="5">
                  <c:v>5.1</c:v>
                </c:pt>
                <c:pt idx="6">
                  <c:v>20.1</c:v>
                </c:pt>
                <c:pt idx="7">
                  <c:v>29.4</c:v>
                </c:pt>
                <c:pt idx="8">
                  <c:v>21</c:v>
                </c:pt>
                <c:pt idx="9">
                  <c:v>13.2</c:v>
                </c:pt>
                <c:pt idx="10">
                  <c:v>25</c:v>
                </c:pt>
                <c:pt idx="11">
                  <c:v>6</c:v>
                </c:pt>
                <c:pt idx="12">
                  <c:v>49.3</c:v>
                </c:pt>
                <c:pt idx="13">
                  <c:v>7</c:v>
                </c:pt>
                <c:pt idx="14">
                  <c:v>5.7</c:v>
                </c:pt>
                <c:pt idx="15">
                  <c:v>3.6</c:v>
                </c:pt>
                <c:pt idx="16">
                  <c:v>5</c:v>
                </c:pt>
                <c:pt idx="17">
                  <c:v>9</c:v>
                </c:pt>
                <c:pt idx="18">
                  <c:v>78.1</c:v>
                </c:pt>
                <c:pt idx="19">
                  <c:v>7.5</c:v>
                </c:pt>
                <c:pt idx="20">
                  <c:v>39</c:v>
                </c:pt>
                <c:pt idx="21">
                  <c:v>33.6</c:v>
                </c:pt>
                <c:pt idx="22">
                  <c:v>31</c:v>
                </c:pt>
                <c:pt idx="23">
                  <c:v>31.5</c:v>
                </c:pt>
                <c:pt idx="24">
                  <c:v>60</c:v>
                </c:pt>
                <c:pt idx="25">
                  <c:v>10</c:v>
                </c:pt>
              </c:numCache>
            </c:numRef>
          </c:val>
          <c:smooth val="0"/>
        </c:ser>
        <c:axId val="30194487"/>
        <c:axId val="56713904"/>
      </c:lineChart>
      <c:catAx>
        <c:axId val="3019448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6713904"/>
        <c:crosses val="autoZero"/>
        <c:auto val="1"/>
        <c:lblOffset val="100"/>
        <c:noMultiLvlLbl val="0"/>
      </c:catAx>
      <c:valAx>
        <c:axId val="56713904"/>
        <c:scaling>
          <c:orientation val="minMax"/>
          <c:max val="80"/>
          <c:min val="0"/>
        </c:scaling>
        <c:axPos val="l"/>
        <c:title>
          <c:tx>
            <c:rich>
              <a:bodyPr vert="horz" rot="-5400000" anchor="ctr"/>
              <a:lstStyle/>
              <a:p>
                <a:pPr algn="ctr">
                  <a:defRPr/>
                </a:pPr>
                <a:r>
                  <a:rPr lang="en-US" cap="none" sz="1200"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delete val="0"/>
        <c:numFmt formatCode="0" sourceLinked="0"/>
        <c:majorTickMark val="out"/>
        <c:minorTickMark val="none"/>
        <c:tickLblPos val="nextTo"/>
        <c:crossAx val="30194487"/>
        <c:crossesAt val="1"/>
        <c:crossBetween val="between"/>
        <c:dispUnits/>
        <c:majorUnit val="5"/>
      </c:valAx>
      <c:spPr>
        <a:noFill/>
        <a:ln>
          <a:noFill/>
        </a:ln>
      </c:spPr>
    </c:plotArea>
    <c:legend>
      <c:legendPos val="r"/>
      <c:layout>
        <c:manualLayout>
          <c:xMode val="edge"/>
          <c:yMode val="edge"/>
          <c:x val="0.11"/>
          <c:y val="0.17"/>
          <c:w val="0.29775"/>
          <c:h val="0.195"/>
        </c:manualLayout>
      </c:layout>
      <c:overlay val="0"/>
      <c:spPr>
        <a:noFill/>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Total energy intensity in the EU25 during 1990-2002, 1990=100</a:t>
            </a:r>
          </a:p>
        </c:rich>
      </c:tx>
      <c:layout>
        <c:manualLayout>
          <c:xMode val="factor"/>
          <c:yMode val="factor"/>
          <c:x val="-0.0145"/>
          <c:y val="0"/>
        </c:manualLayout>
      </c:layout>
      <c:spPr>
        <a:noFill/>
        <a:ln>
          <a:noFill/>
        </a:ln>
      </c:spPr>
    </c:title>
    <c:plotArea>
      <c:layout>
        <c:manualLayout>
          <c:xMode val="edge"/>
          <c:yMode val="edge"/>
          <c:x val="0.0595"/>
          <c:y val="0.10975"/>
          <c:w val="0.85575"/>
          <c:h val="0.8715"/>
        </c:manualLayout>
      </c:layout>
      <c:lineChart>
        <c:grouping val="standard"/>
        <c:varyColors val="0"/>
        <c:ser>
          <c:idx val="0"/>
          <c:order val="0"/>
          <c:tx>
            <c:strRef>
              <c:f>'Energy intensity'!$A$233:$B$233</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'Energy intensity'!$C$232:$O$232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'Energy intensity'!$C$233:$O$233</c:f>
              <c:numCache>
                <c:ptCount val="13"/>
                <c:pt idx="0">
                  <c:v>100</c:v>
                </c:pt>
                <c:pt idx="1">
                  <c:v>101.16164300356844</c:v>
                </c:pt>
                <c:pt idx="2">
                  <c:v>99.74159973954077</c:v>
                </c:pt>
                <c:pt idx="3">
                  <c:v>99.45225064310523</c:v>
                </c:pt>
                <c:pt idx="4">
                  <c:v>99.01825916979908</c:v>
                </c:pt>
                <c:pt idx="5">
                  <c:v>101.14002385827105</c:v>
                </c:pt>
                <c:pt idx="6">
                  <c:v>104.93868784656584</c:v>
                </c:pt>
                <c:pt idx="7">
                  <c:v>104.23735247828756</c:v>
                </c:pt>
                <c:pt idx="8">
                  <c:v>105.69104697145373</c:v>
                </c:pt>
                <c:pt idx="9">
                  <c:v>105.31599340616069</c:v>
                </c:pt>
                <c:pt idx="10">
                  <c:v>106.30320336538028</c:v>
                </c:pt>
                <c:pt idx="11">
                  <c:v>108.78258474897984</c:v>
                </c:pt>
                <c:pt idx="12">
                  <c:v>108.35579965743949</c:v>
                </c:pt>
              </c:numCache>
            </c:numRef>
          </c:val>
          <c:smooth val="0"/>
        </c:ser>
        <c:ser>
          <c:idx val="1"/>
          <c:order val="1"/>
          <c:tx>
            <c:strRef>
              <c:f>'Energy intensity'!$A$234:$B$234</c:f>
              <c:strCache>
                <c:ptCount val="1"/>
                <c:pt idx="0">
                  <c:v>Gross domestic product at 1995 market prices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'Energy intensity'!$C$232:$O$232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'Energy intensity'!$C$234:$O$234</c:f>
              <c:numCache>
                <c:ptCount val="13"/>
                <c:pt idx="0">
                  <c:v>100</c:v>
                </c:pt>
                <c:pt idx="1">
                  <c:v>101.68099039153522</c:v>
                </c:pt>
                <c:pt idx="2">
                  <c:v>102.87330750671893</c:v>
                </c:pt>
                <c:pt idx="3">
                  <c:v>102.467467926563</c:v>
                </c:pt>
                <c:pt idx="4">
                  <c:v>105.32578791110086</c:v>
                </c:pt>
                <c:pt idx="5">
                  <c:v>107.94142292642113</c:v>
                </c:pt>
                <c:pt idx="6">
                  <c:v>109.82215621041864</c:v>
                </c:pt>
                <c:pt idx="7">
                  <c:v>112.63980742330921</c:v>
                </c:pt>
                <c:pt idx="8">
                  <c:v>115.94978950297651</c:v>
                </c:pt>
                <c:pt idx="9">
                  <c:v>119.31760957952137</c:v>
                </c:pt>
                <c:pt idx="10">
                  <c:v>123.59524884928794</c:v>
                </c:pt>
                <c:pt idx="11">
                  <c:v>125.70103756742223</c:v>
                </c:pt>
                <c:pt idx="12">
                  <c:v>127.04625131116639</c:v>
                </c:pt>
              </c:numCache>
            </c:numRef>
          </c:val>
          <c:smooth val="0"/>
        </c:ser>
        <c:ser>
          <c:idx val="2"/>
          <c:order val="2"/>
          <c:tx>
            <c:strRef>
              <c:f>'Energy intensity'!$A$235:$B$235</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'Energy intensity'!$C$232:$O$232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'Energy intensity'!$C$235:$O$235</c:f>
              <c:numCache>
                <c:ptCount val="13"/>
                <c:pt idx="0">
                  <c:v>100</c:v>
                </c:pt>
                <c:pt idx="1">
                  <c:v>99.4892384643708</c:v>
                </c:pt>
                <c:pt idx="2">
                  <c:v>96.9557625363862</c:v>
                </c:pt>
                <c:pt idx="3">
                  <c:v>97.05739065825385</c:v>
                </c:pt>
                <c:pt idx="4">
                  <c:v>94.01141081742908</c:v>
                </c:pt>
                <c:pt idx="5">
                  <c:v>93.69899072686276</c:v>
                </c:pt>
                <c:pt idx="6">
                  <c:v>95.5532940415993</c:v>
                </c:pt>
                <c:pt idx="7">
                  <c:v>92.54042142184727</c:v>
                </c:pt>
                <c:pt idx="8">
                  <c:v>91.15242677412584</c:v>
                </c:pt>
                <c:pt idx="9">
                  <c:v>88.26525588075157</c:v>
                </c:pt>
                <c:pt idx="10">
                  <c:v>86.00913413347014</c:v>
                </c:pt>
                <c:pt idx="11">
                  <c:v>86.54072142454048</c:v>
                </c:pt>
                <c:pt idx="12">
                  <c:v>85.28846663255767</c:v>
                </c:pt>
              </c:numCache>
            </c:numRef>
          </c:val>
          <c:smooth val="0"/>
        </c:ser>
        <c:axId val="46474289"/>
        <c:axId val="37179898"/>
      </c:lineChart>
      <c:catAx>
        <c:axId val="46474289"/>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37179898"/>
        <c:crosses val="autoZero"/>
        <c:auto val="1"/>
        <c:lblOffset val="100"/>
        <c:noMultiLvlLbl val="0"/>
      </c:catAx>
      <c:valAx>
        <c:axId val="37179898"/>
        <c:scaling>
          <c:orientation val="minMax"/>
          <c:max val="130"/>
          <c:min val="85"/>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6474289"/>
        <c:crossesAt val="1"/>
        <c:crossBetween val="midCat"/>
        <c:dispUnits/>
        <c:majorUnit val="5"/>
        <c:minorUnit val="5"/>
      </c:valAx>
      <c:spPr>
        <a:noFill/>
        <a:ln>
          <a:noFill/>
        </a:ln>
      </c:spPr>
    </c:plotArea>
    <c:legend>
      <c:legendPos val="r"/>
      <c:layout>
        <c:manualLayout>
          <c:xMode val="edge"/>
          <c:yMode val="edge"/>
          <c:x val="0.1175"/>
          <c:y val="0.13525"/>
          <c:w val="0.468"/>
          <c:h val="0.254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0.74875</cdr:x>
      <cdr:y>0.54125</cdr:y>
    </cdr:from>
    <cdr:to>
      <cdr:x>0.835</cdr:x>
      <cdr:y>0.59875</cdr:y>
    </cdr:to>
    <cdr:sp>
      <cdr:nvSpPr>
        <cdr:cNvPr id="1" name="TextBox 1"/>
        <cdr:cNvSpPr txBox="1">
          <a:spLocks noChangeArrowheads="1"/>
        </cdr:cNvSpPr>
      </cdr:nvSpPr>
      <cdr:spPr>
        <a:xfrm>
          <a:off x="5191125" y="300037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28.3%</a:t>
          </a:r>
        </a:p>
      </cdr:txBody>
    </cdr:sp>
  </cdr:relSizeAnchor>
  <cdr:relSizeAnchor xmlns:cdr="http://schemas.openxmlformats.org/drawingml/2006/chartDrawing">
    <cdr:from>
      <cdr:x>0.74875</cdr:x>
      <cdr:y>0.7515</cdr:y>
    </cdr:from>
    <cdr:to>
      <cdr:x>0.835</cdr:x>
      <cdr:y>0.809</cdr:y>
    </cdr:to>
    <cdr:sp>
      <cdr:nvSpPr>
        <cdr:cNvPr id="2" name="TextBox 2"/>
        <cdr:cNvSpPr txBox="1">
          <a:spLocks noChangeArrowheads="1"/>
        </cdr:cNvSpPr>
      </cdr:nvSpPr>
      <cdr:spPr>
        <a:xfrm>
          <a:off x="5191125" y="416242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31.3%</a:t>
          </a:r>
        </a:p>
      </cdr:txBody>
    </cdr:sp>
  </cdr:relSizeAnchor>
  <cdr:relSizeAnchor xmlns:cdr="http://schemas.openxmlformats.org/drawingml/2006/chartDrawing">
    <cdr:from>
      <cdr:x>0.73975</cdr:x>
      <cdr:y>0.33575</cdr:y>
    </cdr:from>
    <cdr:to>
      <cdr:x>0.82625</cdr:x>
      <cdr:y>0.39325</cdr:y>
    </cdr:to>
    <cdr:sp>
      <cdr:nvSpPr>
        <cdr:cNvPr id="3" name="TextBox 3"/>
        <cdr:cNvSpPr txBox="1">
          <a:spLocks noChangeArrowheads="1"/>
        </cdr:cNvSpPr>
      </cdr:nvSpPr>
      <cdr:spPr>
        <a:xfrm>
          <a:off x="5133975" y="185737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25.5%</a:t>
          </a:r>
        </a:p>
      </cdr:txBody>
    </cdr:sp>
  </cdr:relSizeAnchor>
  <cdr:relSizeAnchor xmlns:cdr="http://schemas.openxmlformats.org/drawingml/2006/chartDrawing">
    <cdr:from>
      <cdr:x>0.73975</cdr:x>
      <cdr:y>0.19225</cdr:y>
    </cdr:from>
    <cdr:to>
      <cdr:x>0.82625</cdr:x>
      <cdr:y>0.2495</cdr:y>
    </cdr:to>
    <cdr:sp>
      <cdr:nvSpPr>
        <cdr:cNvPr id="4" name="TextBox 4"/>
        <cdr:cNvSpPr txBox="1">
          <a:spLocks noChangeArrowheads="1"/>
        </cdr:cNvSpPr>
      </cdr:nvSpPr>
      <cdr:spPr>
        <a:xfrm>
          <a:off x="5133975" y="105727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14.9%</a:t>
          </a:r>
        </a:p>
      </cdr:txBody>
    </cdr:sp>
  </cdr:relSizeAnchor>
  <cdr:relSizeAnchor xmlns:cdr="http://schemas.openxmlformats.org/drawingml/2006/chartDrawing">
    <cdr:from>
      <cdr:x>0.72725</cdr:x>
      <cdr:y>0.14975</cdr:y>
    </cdr:from>
    <cdr:to>
      <cdr:x>0.74025</cdr:x>
      <cdr:y>0.261</cdr:y>
    </cdr:to>
    <cdr:sp>
      <cdr:nvSpPr>
        <cdr:cNvPr id="5" name="AutoShape 5"/>
        <cdr:cNvSpPr>
          <a:spLocks/>
        </cdr:cNvSpPr>
      </cdr:nvSpPr>
      <cdr:spPr>
        <a:xfrm>
          <a:off x="5048250" y="828675"/>
          <a:ext cx="85725" cy="61912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0.72725</cdr:x>
      <cdr:y>0.276</cdr:y>
    </cdr:from>
    <cdr:to>
      <cdr:x>0.73975</cdr:x>
      <cdr:y>0.446</cdr:y>
    </cdr:to>
    <cdr:sp>
      <cdr:nvSpPr>
        <cdr:cNvPr id="6" name="AutoShape 7"/>
        <cdr:cNvSpPr>
          <a:spLocks/>
        </cdr:cNvSpPr>
      </cdr:nvSpPr>
      <cdr:spPr>
        <a:xfrm>
          <a:off x="5048250" y="1524000"/>
          <a:ext cx="85725" cy="94297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0.72725</cdr:x>
      <cdr:y>0.45975</cdr:y>
    </cdr:from>
    <cdr:to>
      <cdr:x>0.74875</cdr:x>
      <cdr:y>0.65175</cdr:y>
    </cdr:to>
    <cdr:sp>
      <cdr:nvSpPr>
        <cdr:cNvPr id="7" name="AutoShape 8"/>
        <cdr:cNvSpPr>
          <a:spLocks/>
        </cdr:cNvSpPr>
      </cdr:nvSpPr>
      <cdr:spPr>
        <a:xfrm>
          <a:off x="5048250" y="2543175"/>
          <a:ext cx="152400" cy="10668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0.72725</cdr:x>
      <cdr:y>0.66975</cdr:y>
    </cdr:from>
    <cdr:to>
      <cdr:x>0.74875</cdr:x>
      <cdr:y>0.8815</cdr:y>
    </cdr:to>
    <cdr:sp>
      <cdr:nvSpPr>
        <cdr:cNvPr id="8" name="AutoShape 9"/>
        <cdr:cNvSpPr>
          <a:spLocks/>
        </cdr:cNvSpPr>
      </cdr:nvSpPr>
      <cdr:spPr>
        <a:xfrm>
          <a:off x="5048250" y="3705225"/>
          <a:ext cx="152400" cy="117157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0.091</cdr:y>
    </cdr:from>
    <cdr:to>
      <cdr:x>0.948</cdr:x>
      <cdr:y>0.137</cdr:y>
    </cdr:to>
    <cdr:sp>
      <cdr:nvSpPr>
        <cdr:cNvPr id="9" name="TextBox 10"/>
        <cdr:cNvSpPr txBox="1">
          <a:spLocks noChangeArrowheads="1"/>
        </cdr:cNvSpPr>
      </cdr:nvSpPr>
      <cdr:spPr>
        <a:xfrm>
          <a:off x="4838700" y="495300"/>
          <a:ext cx="1733550" cy="25717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Shares in 2002</a:t>
          </a:r>
        </a:p>
      </cdr:txBody>
    </cdr:sp>
  </cdr:relSizeAnchor>
  <cdr:relSizeAnchor xmlns:cdr="http://schemas.openxmlformats.org/drawingml/2006/chartDrawing">
    <cdr:from>
      <cdr:x>0.765</cdr:x>
      <cdr:y>0.137</cdr:y>
    </cdr:from>
    <cdr:to>
      <cdr:x>0.77725</cdr:x>
      <cdr:y>0.1815</cdr:y>
    </cdr:to>
    <cdr:sp>
      <cdr:nvSpPr>
        <cdr:cNvPr id="10" name="AutoShape 11"/>
        <cdr:cNvSpPr>
          <a:spLocks/>
        </cdr:cNvSpPr>
      </cdr:nvSpPr>
      <cdr:spPr>
        <a:xfrm>
          <a:off x="5305425" y="752475"/>
          <a:ext cx="85725" cy="24765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456</xdr:row>
      <xdr:rowOff>9525</xdr:rowOff>
    </xdr:from>
    <xdr:to>
      <xdr:col>25</xdr:col>
      <xdr:colOff>190500</xdr:colOff>
      <xdr:row>490</xdr:row>
      <xdr:rowOff>38100</xdr:rowOff>
    </xdr:to>
    <xdr:graphicFrame>
      <xdr:nvGraphicFramePr>
        <xdr:cNvPr id="1" name="Chart 4"/>
        <xdr:cNvGraphicFramePr/>
      </xdr:nvGraphicFramePr>
      <xdr:xfrm>
        <a:off x="10058400" y="74323575"/>
        <a:ext cx="6943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561</xdr:row>
      <xdr:rowOff>85725</xdr:rowOff>
    </xdr:from>
    <xdr:to>
      <xdr:col>21</xdr:col>
      <xdr:colOff>85725</xdr:colOff>
      <xdr:row>591</xdr:row>
      <xdr:rowOff>76200</xdr:rowOff>
    </xdr:to>
    <xdr:graphicFrame>
      <xdr:nvGraphicFramePr>
        <xdr:cNvPr id="1" name="Chart 13"/>
        <xdr:cNvGraphicFramePr/>
      </xdr:nvGraphicFramePr>
      <xdr:xfrm>
        <a:off x="8734425" y="92697300"/>
        <a:ext cx="6924675" cy="5495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676275</xdr:colOff>
      <xdr:row>348</xdr:row>
      <xdr:rowOff>276225</xdr:rowOff>
    </xdr:from>
    <xdr:to>
      <xdr:col>22</xdr:col>
      <xdr:colOff>28575</xdr:colOff>
      <xdr:row>381</xdr:row>
      <xdr:rowOff>142875</xdr:rowOff>
    </xdr:to>
    <xdr:graphicFrame>
      <xdr:nvGraphicFramePr>
        <xdr:cNvPr id="1" name="Chart 5"/>
        <xdr:cNvGraphicFramePr/>
      </xdr:nvGraphicFramePr>
      <xdr:xfrm>
        <a:off x="9486900" y="56664225"/>
        <a:ext cx="6886575" cy="5391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485</xdr:row>
      <xdr:rowOff>9525</xdr:rowOff>
    </xdr:from>
    <xdr:to>
      <xdr:col>19</xdr:col>
      <xdr:colOff>1114425</xdr:colOff>
      <xdr:row>516</xdr:row>
      <xdr:rowOff>57150</xdr:rowOff>
    </xdr:to>
    <xdr:graphicFrame>
      <xdr:nvGraphicFramePr>
        <xdr:cNvPr id="1" name="Chart 3"/>
        <xdr:cNvGraphicFramePr/>
      </xdr:nvGraphicFramePr>
      <xdr:xfrm>
        <a:off x="7715250" y="79648050"/>
        <a:ext cx="7591425"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326</xdr:row>
      <xdr:rowOff>66675</xdr:rowOff>
    </xdr:from>
    <xdr:to>
      <xdr:col>21</xdr:col>
      <xdr:colOff>219075</xdr:colOff>
      <xdr:row>358</xdr:row>
      <xdr:rowOff>114300</xdr:rowOff>
    </xdr:to>
    <xdr:graphicFrame>
      <xdr:nvGraphicFramePr>
        <xdr:cNvPr id="1" name="Chart 5"/>
        <xdr:cNvGraphicFramePr/>
      </xdr:nvGraphicFramePr>
      <xdr:xfrm>
        <a:off x="8724900" y="54597300"/>
        <a:ext cx="6248400" cy="5619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495"/>
  <sheetViews>
    <sheetView zoomScale="75" zoomScaleNormal="75" workbookViewId="0" topLeftCell="A403">
      <selection activeCell="D392" sqref="D392"/>
    </sheetView>
  </sheetViews>
  <sheetFormatPr defaultColWidth="9.140625" defaultRowHeight="12.75"/>
  <cols>
    <col min="1" max="1" width="20.140625" style="0" customWidth="1"/>
    <col min="2" max="9" width="10.7109375" style="0" customWidth="1"/>
  </cols>
  <sheetData>
    <row r="1" spans="1:3" s="2" customFormat="1" ht="12.75">
      <c r="A1" s="2" t="s">
        <v>191</v>
      </c>
      <c r="B1" s="2" t="s">
        <v>151</v>
      </c>
      <c r="C1" s="2" t="s">
        <v>179</v>
      </c>
    </row>
    <row r="2" s="2" customFormat="1" ht="12.75">
      <c r="A2" s="2" t="s">
        <v>1</v>
      </c>
    </row>
    <row r="3" s="2" customFormat="1" ht="12.75"/>
    <row r="4" spans="1:3" s="2" customFormat="1" ht="12.75">
      <c r="A4" s="2" t="s">
        <v>4</v>
      </c>
      <c r="B4" s="2" t="s">
        <v>5</v>
      </c>
      <c r="C4" s="2" t="s">
        <v>6</v>
      </c>
    </row>
    <row r="5" s="2" customFormat="1" ht="12.75"/>
    <row r="6" s="2" customFormat="1" ht="12.75"/>
    <row r="7" spans="1:2" s="2" customFormat="1" ht="12.75">
      <c r="A7" s="2" t="s">
        <v>9</v>
      </c>
      <c r="B7" s="2" t="s">
        <v>180</v>
      </c>
    </row>
    <row r="8" spans="1:2" s="2" customFormat="1" ht="12.75">
      <c r="A8" s="2" t="s">
        <v>7</v>
      </c>
      <c r="B8" s="2" t="s">
        <v>8</v>
      </c>
    </row>
    <row r="9" spans="1:8" s="2" customFormat="1" ht="12.75">
      <c r="A9" s="2" t="s">
        <v>11</v>
      </c>
      <c r="B9" s="2" t="s">
        <v>12</v>
      </c>
      <c r="H9" s="10" t="s">
        <v>225</v>
      </c>
    </row>
    <row r="10" s="2" customFormat="1" ht="12.75"/>
    <row r="11" spans="2:15" s="2" customFormat="1" ht="12.75">
      <c r="B11" s="2" t="s">
        <v>13</v>
      </c>
      <c r="C11" s="2" t="s">
        <v>14</v>
      </c>
      <c r="D11" s="2" t="s">
        <v>15</v>
      </c>
      <c r="E11" s="2" t="s">
        <v>16</v>
      </c>
      <c r="F11" s="2" t="s">
        <v>17</v>
      </c>
      <c r="G11" s="2" t="s">
        <v>18</v>
      </c>
      <c r="H11" s="86" t="s">
        <v>19</v>
      </c>
      <c r="I11" s="86" t="s">
        <v>20</v>
      </c>
      <c r="J11" s="86" t="s">
        <v>21</v>
      </c>
      <c r="K11" s="86" t="s">
        <v>22</v>
      </c>
      <c r="L11" s="86" t="s">
        <v>23</v>
      </c>
      <c r="M11" s="86" t="s">
        <v>24</v>
      </c>
      <c r="N11" s="86" t="s">
        <v>25</v>
      </c>
      <c r="O11" s="86" t="s">
        <v>26</v>
      </c>
    </row>
    <row r="12" spans="1:15" s="2" customFormat="1" ht="12.75">
      <c r="A12" s="2" t="s">
        <v>27</v>
      </c>
      <c r="H12" s="86"/>
      <c r="I12" s="86"/>
      <c r="J12" s="86"/>
      <c r="K12" s="86"/>
      <c r="L12" s="86"/>
      <c r="M12" s="86"/>
      <c r="N12" s="86"/>
      <c r="O12" s="86"/>
    </row>
    <row r="13" spans="1:15" s="75" customFormat="1" ht="12.75">
      <c r="A13" s="72" t="s">
        <v>255</v>
      </c>
      <c r="B13" s="72"/>
      <c r="C13" s="73">
        <f>SUM(C17:C46)</f>
        <v>1108173</v>
      </c>
      <c r="D13" s="73">
        <f aca="true" t="shared" si="0" ref="D13:O13">SUM(D17:D46)</f>
        <v>1114685</v>
      </c>
      <c r="E13" s="73">
        <f t="shared" si="0"/>
        <v>1094256</v>
      </c>
      <c r="F13" s="73">
        <f t="shared" si="0"/>
        <v>1097454</v>
      </c>
      <c r="G13" s="73">
        <f t="shared" si="0"/>
        <v>1088707</v>
      </c>
      <c r="H13" s="74">
        <f t="shared" si="0"/>
        <v>1116435</v>
      </c>
      <c r="I13" s="74">
        <f t="shared" si="0"/>
        <v>1168855</v>
      </c>
      <c r="J13" s="74">
        <f t="shared" si="0"/>
        <v>1156256</v>
      </c>
      <c r="K13" s="74">
        <f t="shared" si="0"/>
        <v>1164531</v>
      </c>
      <c r="L13" s="74">
        <f t="shared" si="0"/>
        <v>1169296</v>
      </c>
      <c r="M13" s="74">
        <f t="shared" si="0"/>
        <v>1174172</v>
      </c>
      <c r="N13" s="74">
        <f t="shared" si="0"/>
        <v>1198205</v>
      </c>
      <c r="O13" s="74">
        <f t="shared" si="0"/>
        <v>1187846</v>
      </c>
    </row>
    <row r="14" spans="1:15" s="2" customFormat="1" ht="12.75">
      <c r="A14" s="2" t="s">
        <v>28</v>
      </c>
      <c r="C14" s="85">
        <v>1009947</v>
      </c>
      <c r="D14" s="2">
        <v>1026717</v>
      </c>
      <c r="E14" s="2">
        <v>1008429</v>
      </c>
      <c r="F14" s="2">
        <v>1012158</v>
      </c>
      <c r="G14" s="2">
        <v>1002778</v>
      </c>
      <c r="H14" s="86">
        <v>1023541</v>
      </c>
      <c r="I14" s="86">
        <v>1065662</v>
      </c>
      <c r="J14" s="86">
        <v>1056682</v>
      </c>
      <c r="K14" s="86">
        <v>1066852</v>
      </c>
      <c r="L14" s="86">
        <v>1069130</v>
      </c>
      <c r="M14" s="86">
        <v>1068965</v>
      </c>
      <c r="N14" s="86">
        <v>1096900</v>
      </c>
      <c r="O14" s="86">
        <v>1082742</v>
      </c>
    </row>
    <row r="15" spans="1:15" s="75" customFormat="1" ht="12.75">
      <c r="A15" s="72" t="s">
        <v>256</v>
      </c>
      <c r="B15" s="73"/>
      <c r="C15" s="72">
        <f>C17+C19+C20+C22+C23+C24+C25+C26+C30+C33+C34+C36+C39+C40+C41</f>
        <v>858290</v>
      </c>
      <c r="D15" s="72">
        <f aca="true" t="shared" si="1" ref="D15:O15">D17+D19+D20+D22+D23+D24+D25+D26+D30+D33+D34+D36+D39+D40+D41</f>
        <v>879408</v>
      </c>
      <c r="E15" s="72">
        <f t="shared" si="1"/>
        <v>873479</v>
      </c>
      <c r="F15" s="72">
        <f t="shared" si="1"/>
        <v>880484</v>
      </c>
      <c r="G15" s="72">
        <f t="shared" si="1"/>
        <v>874785</v>
      </c>
      <c r="H15" s="76">
        <f t="shared" si="1"/>
        <v>895951</v>
      </c>
      <c r="I15" s="76">
        <f t="shared" si="1"/>
        <v>933514</v>
      </c>
      <c r="J15" s="76">
        <f t="shared" si="1"/>
        <v>926098</v>
      </c>
      <c r="K15" s="76">
        <f t="shared" si="1"/>
        <v>942069</v>
      </c>
      <c r="L15" s="76">
        <f t="shared" si="1"/>
        <v>947238</v>
      </c>
      <c r="M15" s="76">
        <f t="shared" si="1"/>
        <v>950282</v>
      </c>
      <c r="N15" s="76">
        <f t="shared" si="1"/>
        <v>972694</v>
      </c>
      <c r="O15" s="76">
        <f t="shared" si="1"/>
        <v>959928</v>
      </c>
    </row>
    <row r="16" spans="1:15" s="75" customFormat="1" ht="12.75">
      <c r="A16" s="72" t="s">
        <v>257</v>
      </c>
      <c r="B16" s="72"/>
      <c r="C16" s="72">
        <f>C18+C21+C27+C28+C29+C31+C32+C35+C37+C38</f>
        <v>151657</v>
      </c>
      <c r="D16" s="72">
        <f aca="true" t="shared" si="2" ref="D16:O16">D18+D21+D27+D28+D29+D31+D32+D35+D37+D38</f>
        <v>147309</v>
      </c>
      <c r="E16" s="72">
        <f t="shared" si="2"/>
        <v>134948</v>
      </c>
      <c r="F16" s="72">
        <f t="shared" si="2"/>
        <v>131673</v>
      </c>
      <c r="G16" s="72">
        <f t="shared" si="2"/>
        <v>127992</v>
      </c>
      <c r="H16" s="76">
        <f t="shared" si="2"/>
        <v>127590</v>
      </c>
      <c r="I16" s="76">
        <f t="shared" si="2"/>
        <v>132148</v>
      </c>
      <c r="J16" s="76">
        <f t="shared" si="2"/>
        <v>130581</v>
      </c>
      <c r="K16" s="76">
        <f t="shared" si="2"/>
        <v>124781</v>
      </c>
      <c r="L16" s="76">
        <f t="shared" si="2"/>
        <v>121891</v>
      </c>
      <c r="M16" s="76">
        <f t="shared" si="2"/>
        <v>118683</v>
      </c>
      <c r="N16" s="76">
        <f t="shared" si="2"/>
        <v>124206</v>
      </c>
      <c r="O16" s="76">
        <f t="shared" si="2"/>
        <v>122815</v>
      </c>
    </row>
    <row r="17" spans="1:15" s="2" customFormat="1" ht="12.75">
      <c r="A17" s="2" t="s">
        <v>29</v>
      </c>
      <c r="C17" s="2">
        <v>31277</v>
      </c>
      <c r="D17" s="2">
        <v>33030</v>
      </c>
      <c r="E17" s="2">
        <v>33769</v>
      </c>
      <c r="F17" s="2">
        <v>33102</v>
      </c>
      <c r="G17" s="2">
        <v>33889</v>
      </c>
      <c r="H17" s="86">
        <v>34489</v>
      </c>
      <c r="I17" s="86">
        <v>36383</v>
      </c>
      <c r="J17" s="86">
        <v>36529</v>
      </c>
      <c r="K17" s="86">
        <v>37092</v>
      </c>
      <c r="L17" s="86">
        <v>36931</v>
      </c>
      <c r="M17" s="86">
        <v>36922</v>
      </c>
      <c r="N17" s="86">
        <v>37211</v>
      </c>
      <c r="O17" s="86">
        <v>35816</v>
      </c>
    </row>
    <row r="18" spans="1:15" s="2" customFormat="1" ht="12.75">
      <c r="A18" s="2" t="s">
        <v>30</v>
      </c>
      <c r="C18" s="2">
        <v>36678</v>
      </c>
      <c r="D18" s="2">
        <v>31880</v>
      </c>
      <c r="E18" s="2">
        <v>30374</v>
      </c>
      <c r="F18" s="2">
        <v>27293</v>
      </c>
      <c r="G18" s="2">
        <v>26168</v>
      </c>
      <c r="H18" s="86">
        <v>25405</v>
      </c>
      <c r="I18" s="86">
        <v>25612</v>
      </c>
      <c r="J18" s="86">
        <v>25566</v>
      </c>
      <c r="K18" s="86">
        <v>24323</v>
      </c>
      <c r="L18" s="86">
        <v>23167</v>
      </c>
      <c r="M18" s="86">
        <v>24114</v>
      </c>
      <c r="N18" s="86">
        <v>24131</v>
      </c>
      <c r="O18" s="86">
        <v>23829</v>
      </c>
    </row>
    <row r="19" spans="1:15" s="2" customFormat="1" ht="12.75">
      <c r="A19" s="2" t="s">
        <v>31</v>
      </c>
      <c r="C19" s="2">
        <v>13797</v>
      </c>
      <c r="D19" s="2">
        <v>14115</v>
      </c>
      <c r="E19" s="2">
        <v>13991</v>
      </c>
      <c r="F19" s="2">
        <v>14444</v>
      </c>
      <c r="G19" s="2">
        <v>14399</v>
      </c>
      <c r="H19" s="86">
        <v>14736</v>
      </c>
      <c r="I19" s="86">
        <v>15322</v>
      </c>
      <c r="J19" s="86">
        <v>14955</v>
      </c>
      <c r="K19" s="86">
        <v>14997</v>
      </c>
      <c r="L19" s="86">
        <v>14933</v>
      </c>
      <c r="M19" s="86">
        <v>14608</v>
      </c>
      <c r="N19" s="86">
        <v>14947</v>
      </c>
      <c r="O19" s="86">
        <v>14708</v>
      </c>
    </row>
    <row r="20" spans="1:15" s="2" customFormat="1" ht="12.75">
      <c r="A20" s="2" t="s">
        <v>32</v>
      </c>
      <c r="C20" s="2">
        <v>227142</v>
      </c>
      <c r="D20" s="2">
        <v>224161</v>
      </c>
      <c r="E20" s="2">
        <v>218413</v>
      </c>
      <c r="F20" s="2">
        <v>219341</v>
      </c>
      <c r="G20" s="2">
        <v>215457</v>
      </c>
      <c r="H20" s="86">
        <v>222342</v>
      </c>
      <c r="I20" s="86">
        <v>230895</v>
      </c>
      <c r="J20" s="86">
        <v>226131</v>
      </c>
      <c r="K20" s="86">
        <v>224450</v>
      </c>
      <c r="L20" s="86">
        <v>219934</v>
      </c>
      <c r="M20" s="86">
        <v>213270</v>
      </c>
      <c r="N20" s="86">
        <v>215174</v>
      </c>
      <c r="O20" s="86">
        <v>210485</v>
      </c>
    </row>
    <row r="21" spans="1:15" s="2" customFormat="1" ht="12.75">
      <c r="A21" s="2" t="s">
        <v>33</v>
      </c>
      <c r="C21" s="2">
        <v>6002</v>
      </c>
      <c r="D21" s="2">
        <v>5704</v>
      </c>
      <c r="E21" s="2">
        <v>3587</v>
      </c>
      <c r="F21" s="2">
        <v>3066</v>
      </c>
      <c r="G21" s="2">
        <v>3029</v>
      </c>
      <c r="H21" s="86">
        <v>2648</v>
      </c>
      <c r="I21" s="86">
        <v>2895</v>
      </c>
      <c r="J21" s="86">
        <v>2962</v>
      </c>
      <c r="K21" s="86">
        <v>2609</v>
      </c>
      <c r="L21" s="86">
        <v>2355</v>
      </c>
      <c r="M21" s="86">
        <v>2362</v>
      </c>
      <c r="N21" s="86">
        <v>2516</v>
      </c>
      <c r="O21" s="86">
        <v>2586</v>
      </c>
    </row>
    <row r="22" spans="1:15" s="2" customFormat="1" ht="12.75">
      <c r="A22" s="2" t="s">
        <v>34</v>
      </c>
      <c r="C22" s="2">
        <v>14534</v>
      </c>
      <c r="D22" s="2">
        <v>14701</v>
      </c>
      <c r="E22" s="2">
        <v>14956</v>
      </c>
      <c r="F22" s="2">
        <v>15206</v>
      </c>
      <c r="G22" s="2">
        <v>15349</v>
      </c>
      <c r="H22" s="86">
        <v>15811</v>
      </c>
      <c r="I22" s="86">
        <v>16870</v>
      </c>
      <c r="J22" s="86">
        <v>17257</v>
      </c>
      <c r="K22" s="86">
        <v>18159</v>
      </c>
      <c r="L22" s="86">
        <v>18157</v>
      </c>
      <c r="M22" s="86">
        <v>18508</v>
      </c>
      <c r="N22" s="86">
        <v>19112</v>
      </c>
      <c r="O22" s="86">
        <v>19497</v>
      </c>
    </row>
    <row r="23" spans="1:15" s="2" customFormat="1" ht="12.75">
      <c r="A23" s="2" t="s">
        <v>35</v>
      </c>
      <c r="C23" s="2">
        <v>56647</v>
      </c>
      <c r="D23" s="2">
        <v>60081</v>
      </c>
      <c r="E23" s="2">
        <v>59952</v>
      </c>
      <c r="F23" s="2">
        <v>59365</v>
      </c>
      <c r="G23" s="2">
        <v>62279</v>
      </c>
      <c r="H23" s="86">
        <v>63536</v>
      </c>
      <c r="I23" s="86">
        <v>65259</v>
      </c>
      <c r="J23" s="86">
        <v>67986</v>
      </c>
      <c r="K23" s="86">
        <v>71750</v>
      </c>
      <c r="L23" s="86">
        <v>74378</v>
      </c>
      <c r="M23" s="86">
        <v>79411</v>
      </c>
      <c r="N23" s="86">
        <v>83221</v>
      </c>
      <c r="O23" s="86">
        <v>85379</v>
      </c>
    </row>
    <row r="24" spans="1:15" s="2" customFormat="1" ht="12.75">
      <c r="A24" s="2" t="s">
        <v>36</v>
      </c>
      <c r="C24" s="2">
        <v>135709</v>
      </c>
      <c r="D24" s="2">
        <v>142103</v>
      </c>
      <c r="E24" s="2">
        <v>143222</v>
      </c>
      <c r="F24" s="2">
        <v>142890</v>
      </c>
      <c r="G24" s="2">
        <v>137875</v>
      </c>
      <c r="H24" s="86">
        <v>141243</v>
      </c>
      <c r="I24" s="86">
        <v>148621</v>
      </c>
      <c r="J24" s="86">
        <v>145654</v>
      </c>
      <c r="K24" s="86">
        <v>150829</v>
      </c>
      <c r="L24" s="86">
        <v>150719</v>
      </c>
      <c r="M24" s="86">
        <v>151624</v>
      </c>
      <c r="N24" s="86">
        <v>158652</v>
      </c>
      <c r="O24" s="86">
        <v>152686</v>
      </c>
    </row>
    <row r="25" spans="1:15" s="2" customFormat="1" ht="12.75">
      <c r="A25" s="2" t="s">
        <v>37</v>
      </c>
      <c r="C25" s="2">
        <v>7265</v>
      </c>
      <c r="D25" s="2">
        <v>7256</v>
      </c>
      <c r="E25" s="2">
        <v>7152</v>
      </c>
      <c r="F25" s="2">
        <v>7418</v>
      </c>
      <c r="G25" s="2">
        <v>7795</v>
      </c>
      <c r="H25" s="86">
        <v>7910</v>
      </c>
      <c r="I25" s="86">
        <v>8229</v>
      </c>
      <c r="J25" s="86">
        <v>8655</v>
      </c>
      <c r="K25" s="86">
        <v>9308</v>
      </c>
      <c r="L25" s="86">
        <v>9835</v>
      </c>
      <c r="M25" s="86">
        <v>10520</v>
      </c>
      <c r="N25" s="86">
        <v>10932</v>
      </c>
      <c r="O25" s="86">
        <v>11038</v>
      </c>
    </row>
    <row r="26" spans="1:15" s="2" customFormat="1" ht="12.75">
      <c r="A26" s="2" t="s">
        <v>38</v>
      </c>
      <c r="C26" s="2">
        <v>106963</v>
      </c>
      <c r="D26" s="2">
        <v>109883</v>
      </c>
      <c r="E26" s="2">
        <v>110222</v>
      </c>
      <c r="F26" s="2">
        <v>110464</v>
      </c>
      <c r="G26" s="2">
        <v>108769</v>
      </c>
      <c r="H26" s="86">
        <v>113563</v>
      </c>
      <c r="I26" s="86">
        <v>114339</v>
      </c>
      <c r="J26" s="86">
        <v>115335</v>
      </c>
      <c r="K26" s="86">
        <v>118451</v>
      </c>
      <c r="L26" s="86">
        <v>123073</v>
      </c>
      <c r="M26" s="86">
        <v>123005</v>
      </c>
      <c r="N26" s="86">
        <v>125625</v>
      </c>
      <c r="O26" s="86">
        <v>125163</v>
      </c>
    </row>
    <row r="27" spans="1:15" s="2" customFormat="1" ht="12.75">
      <c r="A27" s="2" t="s">
        <v>39</v>
      </c>
      <c r="C27" s="2">
        <v>1264</v>
      </c>
      <c r="D27" s="2">
        <v>1114</v>
      </c>
      <c r="E27" s="2">
        <v>1282</v>
      </c>
      <c r="F27" s="2">
        <v>1295</v>
      </c>
      <c r="G27" s="2">
        <v>1337</v>
      </c>
      <c r="H27" s="86">
        <v>1409</v>
      </c>
      <c r="I27" s="86">
        <v>1458</v>
      </c>
      <c r="J27" s="86">
        <v>1461</v>
      </c>
      <c r="K27" s="86">
        <v>1531</v>
      </c>
      <c r="L27" s="86">
        <v>1575</v>
      </c>
      <c r="M27" s="86">
        <v>1634</v>
      </c>
      <c r="N27" s="86">
        <v>1689</v>
      </c>
      <c r="O27" s="86">
        <v>1647</v>
      </c>
    </row>
    <row r="28" spans="1:15" s="2" customFormat="1" ht="12.75">
      <c r="A28" s="2" t="s">
        <v>40</v>
      </c>
      <c r="C28" s="2">
        <v>3046</v>
      </c>
      <c r="D28" s="2">
        <v>5363</v>
      </c>
      <c r="E28" s="2">
        <v>4284</v>
      </c>
      <c r="F28" s="2">
        <v>3751</v>
      </c>
      <c r="G28" s="2">
        <v>3326</v>
      </c>
      <c r="H28" s="86">
        <v>2845</v>
      </c>
      <c r="I28" s="86">
        <v>3118</v>
      </c>
      <c r="J28" s="86">
        <v>2930</v>
      </c>
      <c r="K28" s="86">
        <v>2688</v>
      </c>
      <c r="L28" s="86">
        <v>2755</v>
      </c>
      <c r="M28" s="86">
        <v>2913</v>
      </c>
      <c r="N28" s="86">
        <v>3642</v>
      </c>
      <c r="O28" s="86">
        <v>3620</v>
      </c>
    </row>
    <row r="29" spans="1:15" s="2" customFormat="1" ht="12.75">
      <c r="A29" s="2" t="s">
        <v>41</v>
      </c>
      <c r="C29" s="2">
        <v>9423</v>
      </c>
      <c r="D29" s="2">
        <v>9898</v>
      </c>
      <c r="E29" s="2">
        <v>6053</v>
      </c>
      <c r="F29" s="2">
        <v>4480</v>
      </c>
      <c r="G29" s="2">
        <v>4285</v>
      </c>
      <c r="H29" s="86">
        <v>4097</v>
      </c>
      <c r="I29" s="86">
        <v>3931</v>
      </c>
      <c r="J29" s="86">
        <v>3930</v>
      </c>
      <c r="K29" s="86">
        <v>4340</v>
      </c>
      <c r="L29" s="86">
        <v>3954</v>
      </c>
      <c r="M29" s="86">
        <v>3639</v>
      </c>
      <c r="N29" s="86">
        <v>3778</v>
      </c>
      <c r="O29" s="86">
        <v>3902</v>
      </c>
    </row>
    <row r="30" spans="1:15" s="2" customFormat="1" ht="12.75">
      <c r="A30" s="2" t="s">
        <v>42</v>
      </c>
      <c r="C30" s="2">
        <v>3325</v>
      </c>
      <c r="D30" s="2">
        <v>3561</v>
      </c>
      <c r="E30" s="2">
        <v>3552</v>
      </c>
      <c r="F30" s="2">
        <v>3618</v>
      </c>
      <c r="G30" s="2">
        <v>3551</v>
      </c>
      <c r="H30" s="86">
        <v>3148</v>
      </c>
      <c r="I30" s="86">
        <v>3235</v>
      </c>
      <c r="J30" s="86">
        <v>3224</v>
      </c>
      <c r="K30" s="86">
        <v>3183</v>
      </c>
      <c r="L30" s="86">
        <v>3341</v>
      </c>
      <c r="M30" s="86">
        <v>3544</v>
      </c>
      <c r="N30" s="86">
        <v>3689</v>
      </c>
      <c r="O30" s="86">
        <v>3732</v>
      </c>
    </row>
    <row r="31" spans="1:15" s="2" customFormat="1" ht="12.75">
      <c r="A31" s="2" t="s">
        <v>43</v>
      </c>
      <c r="C31" s="2">
        <v>18751</v>
      </c>
      <c r="D31" s="2">
        <v>17655</v>
      </c>
      <c r="E31" s="2">
        <v>15383</v>
      </c>
      <c r="F31" s="2">
        <v>15290</v>
      </c>
      <c r="G31" s="2">
        <v>15154</v>
      </c>
      <c r="H31" s="86">
        <v>15155</v>
      </c>
      <c r="I31" s="86">
        <v>15863</v>
      </c>
      <c r="J31" s="86">
        <v>15160</v>
      </c>
      <c r="K31" s="86">
        <v>15274</v>
      </c>
      <c r="L31" s="86">
        <v>15853</v>
      </c>
      <c r="M31" s="86">
        <v>15798</v>
      </c>
      <c r="N31" s="86">
        <v>16400</v>
      </c>
      <c r="O31" s="86">
        <v>16915</v>
      </c>
    </row>
    <row r="32" spans="1:15" s="2" customFormat="1" ht="12.75">
      <c r="A32" s="2" t="s">
        <v>44</v>
      </c>
      <c r="C32" s="2">
        <v>332</v>
      </c>
      <c r="D32" s="2">
        <v>387</v>
      </c>
      <c r="E32" s="2">
        <v>399</v>
      </c>
      <c r="F32" s="2">
        <v>423</v>
      </c>
      <c r="G32" s="2">
        <v>418</v>
      </c>
      <c r="H32" s="86">
        <v>435</v>
      </c>
      <c r="I32" s="86">
        <v>505</v>
      </c>
      <c r="J32" s="86">
        <v>548</v>
      </c>
      <c r="K32" s="86">
        <v>529</v>
      </c>
      <c r="L32" s="86">
        <v>551</v>
      </c>
      <c r="M32" s="86">
        <v>522</v>
      </c>
      <c r="N32" s="86">
        <v>445</v>
      </c>
      <c r="O32" s="86">
        <v>445</v>
      </c>
    </row>
    <row r="33" spans="1:15" s="2" customFormat="1" ht="12.75">
      <c r="A33" s="2" t="s">
        <v>45</v>
      </c>
      <c r="C33" s="2">
        <v>42632</v>
      </c>
      <c r="D33" s="2">
        <v>45566</v>
      </c>
      <c r="E33" s="2">
        <v>44853</v>
      </c>
      <c r="F33" s="2">
        <v>46474</v>
      </c>
      <c r="G33" s="2">
        <v>45761</v>
      </c>
      <c r="H33" s="86">
        <v>47431</v>
      </c>
      <c r="I33" s="86">
        <v>51413</v>
      </c>
      <c r="J33" s="86">
        <v>49103</v>
      </c>
      <c r="K33" s="86">
        <v>49307</v>
      </c>
      <c r="L33" s="86">
        <v>48470</v>
      </c>
      <c r="M33" s="86">
        <v>49745</v>
      </c>
      <c r="N33" s="86">
        <v>50775</v>
      </c>
      <c r="O33" s="86">
        <v>50641</v>
      </c>
    </row>
    <row r="34" spans="1:15" s="2" customFormat="1" ht="12.75">
      <c r="A34" s="2" t="s">
        <v>46</v>
      </c>
      <c r="C34" s="2">
        <v>18595</v>
      </c>
      <c r="D34" s="2">
        <v>20103</v>
      </c>
      <c r="E34" s="2">
        <v>19571</v>
      </c>
      <c r="F34" s="2">
        <v>19723</v>
      </c>
      <c r="G34" s="2">
        <v>19364</v>
      </c>
      <c r="H34" s="86">
        <v>20358</v>
      </c>
      <c r="I34" s="86">
        <v>21976</v>
      </c>
      <c r="J34" s="86">
        <v>21580</v>
      </c>
      <c r="K34" s="86">
        <v>22256</v>
      </c>
      <c r="L34" s="86">
        <v>21855</v>
      </c>
      <c r="M34" s="86">
        <v>22280</v>
      </c>
      <c r="N34" s="86">
        <v>24583</v>
      </c>
      <c r="O34" s="86">
        <v>24990</v>
      </c>
    </row>
    <row r="35" spans="1:15" s="2" customFormat="1" ht="12.75">
      <c r="A35" s="2" t="s">
        <v>47</v>
      </c>
      <c r="C35" s="2">
        <v>59574</v>
      </c>
      <c r="D35" s="2">
        <v>60122</v>
      </c>
      <c r="E35" s="2">
        <v>59141</v>
      </c>
      <c r="F35" s="2">
        <v>64366</v>
      </c>
      <c r="G35" s="2">
        <v>61906</v>
      </c>
      <c r="H35" s="86">
        <v>63414</v>
      </c>
      <c r="I35" s="86">
        <v>66189</v>
      </c>
      <c r="J35" s="86">
        <v>65312</v>
      </c>
      <c r="K35" s="86">
        <v>60377</v>
      </c>
      <c r="L35" s="86">
        <v>58843</v>
      </c>
      <c r="M35" s="86">
        <v>55573</v>
      </c>
      <c r="N35" s="86">
        <v>56196</v>
      </c>
      <c r="O35" s="86">
        <v>54418</v>
      </c>
    </row>
    <row r="36" spans="1:15" s="2" customFormat="1" ht="12.75">
      <c r="A36" s="2" t="s">
        <v>48</v>
      </c>
      <c r="C36" s="2">
        <v>11208</v>
      </c>
      <c r="D36" s="2">
        <v>11648</v>
      </c>
      <c r="E36" s="2">
        <v>12040</v>
      </c>
      <c r="F36" s="2">
        <v>12172</v>
      </c>
      <c r="G36" s="2">
        <v>12759</v>
      </c>
      <c r="H36" s="86">
        <v>13042</v>
      </c>
      <c r="I36" s="86">
        <v>13863</v>
      </c>
      <c r="J36" s="86">
        <v>14550</v>
      </c>
      <c r="K36" s="86">
        <v>15421</v>
      </c>
      <c r="L36" s="86">
        <v>15982</v>
      </c>
      <c r="M36" s="86">
        <v>16937</v>
      </c>
      <c r="N36" s="86">
        <v>18069</v>
      </c>
      <c r="O36" s="86">
        <v>18342</v>
      </c>
    </row>
    <row r="37" spans="1:15" s="2" customFormat="1" ht="12.75">
      <c r="A37" s="2" t="s">
        <v>49</v>
      </c>
      <c r="C37" s="2">
        <v>3368</v>
      </c>
      <c r="D37" s="2">
        <v>3330</v>
      </c>
      <c r="E37" s="2">
        <v>3288</v>
      </c>
      <c r="F37" s="2">
        <v>3577</v>
      </c>
      <c r="G37" s="2">
        <v>3756</v>
      </c>
      <c r="H37" s="86">
        <v>3940</v>
      </c>
      <c r="I37" s="86">
        <v>4359</v>
      </c>
      <c r="J37" s="86">
        <v>4470</v>
      </c>
      <c r="K37" s="86">
        <v>4272</v>
      </c>
      <c r="L37" s="86">
        <v>4352</v>
      </c>
      <c r="M37" s="86">
        <v>4523</v>
      </c>
      <c r="N37" s="86">
        <v>4526</v>
      </c>
      <c r="O37" s="86">
        <v>4589</v>
      </c>
    </row>
    <row r="38" spans="1:15" s="2" customFormat="1" ht="12.75">
      <c r="A38" s="2" t="s">
        <v>50</v>
      </c>
      <c r="C38" s="2">
        <v>13219</v>
      </c>
      <c r="D38" s="2">
        <v>11856</v>
      </c>
      <c r="E38" s="2">
        <v>11157</v>
      </c>
      <c r="F38" s="2">
        <v>8132</v>
      </c>
      <c r="G38" s="2">
        <v>8613</v>
      </c>
      <c r="H38" s="86">
        <v>8242</v>
      </c>
      <c r="I38" s="86">
        <v>8218</v>
      </c>
      <c r="J38" s="86">
        <v>8242</v>
      </c>
      <c r="K38" s="86">
        <v>8838</v>
      </c>
      <c r="L38" s="86">
        <v>8486</v>
      </c>
      <c r="M38" s="86">
        <v>7605</v>
      </c>
      <c r="N38" s="86">
        <v>10883</v>
      </c>
      <c r="O38" s="86">
        <v>10864</v>
      </c>
    </row>
    <row r="39" spans="1:15" s="2" customFormat="1" ht="12.75">
      <c r="A39" s="2" t="s">
        <v>51</v>
      </c>
      <c r="C39" s="2">
        <v>21634</v>
      </c>
      <c r="D39" s="2">
        <v>21203</v>
      </c>
      <c r="E39" s="2">
        <v>21238</v>
      </c>
      <c r="F39" s="2">
        <v>21613</v>
      </c>
      <c r="G39" s="2">
        <v>22325</v>
      </c>
      <c r="H39" s="86">
        <v>22227</v>
      </c>
      <c r="I39" s="86">
        <v>22478</v>
      </c>
      <c r="J39" s="86">
        <v>23484</v>
      </c>
      <c r="K39" s="86">
        <v>24172</v>
      </c>
      <c r="L39" s="86">
        <v>24637</v>
      </c>
      <c r="M39" s="86">
        <v>24555</v>
      </c>
      <c r="N39" s="86">
        <v>24739</v>
      </c>
      <c r="O39" s="86">
        <v>25489</v>
      </c>
    </row>
    <row r="40" spans="1:15" s="2" customFormat="1" ht="12.75">
      <c r="A40" s="2" t="s">
        <v>52</v>
      </c>
      <c r="C40" s="2">
        <v>30498</v>
      </c>
      <c r="D40" s="2">
        <v>30804</v>
      </c>
      <c r="E40" s="2">
        <v>30704</v>
      </c>
      <c r="F40" s="2">
        <v>32385</v>
      </c>
      <c r="G40" s="2">
        <v>32952</v>
      </c>
      <c r="H40" s="86">
        <v>33679</v>
      </c>
      <c r="I40" s="86">
        <v>34603</v>
      </c>
      <c r="J40" s="86">
        <v>34119</v>
      </c>
      <c r="K40" s="86">
        <v>34251</v>
      </c>
      <c r="L40" s="86">
        <v>34076</v>
      </c>
      <c r="M40" s="86">
        <v>34532</v>
      </c>
      <c r="N40" s="86">
        <v>33132</v>
      </c>
      <c r="O40" s="86">
        <v>33668</v>
      </c>
    </row>
    <row r="41" spans="1:15" s="2" customFormat="1" ht="12.75">
      <c r="A41" s="2" t="s">
        <v>53</v>
      </c>
      <c r="C41" s="2">
        <v>137064</v>
      </c>
      <c r="D41" s="2">
        <v>141193</v>
      </c>
      <c r="E41" s="2">
        <v>139844</v>
      </c>
      <c r="F41" s="2">
        <v>142269</v>
      </c>
      <c r="G41" s="2">
        <v>142261</v>
      </c>
      <c r="H41" s="86">
        <v>142436</v>
      </c>
      <c r="I41" s="86">
        <v>150028</v>
      </c>
      <c r="J41" s="86">
        <v>147536</v>
      </c>
      <c r="K41" s="86">
        <v>148443</v>
      </c>
      <c r="L41" s="86">
        <v>150917</v>
      </c>
      <c r="M41" s="86">
        <v>150821</v>
      </c>
      <c r="N41" s="86">
        <v>152833</v>
      </c>
      <c r="O41" s="86">
        <v>148294</v>
      </c>
    </row>
    <row r="42" spans="1:15" s="2" customFormat="1" ht="12.75">
      <c r="A42" s="2" t="s">
        <v>54</v>
      </c>
      <c r="C42" s="2">
        <v>1602</v>
      </c>
      <c r="D42" s="2">
        <v>1564</v>
      </c>
      <c r="E42" s="2">
        <v>1607</v>
      </c>
      <c r="F42" s="2">
        <v>1662</v>
      </c>
      <c r="G42" s="2">
        <v>1662</v>
      </c>
      <c r="H42" s="86">
        <v>1660</v>
      </c>
      <c r="I42" s="86">
        <v>1726</v>
      </c>
      <c r="J42" s="86">
        <v>1753</v>
      </c>
      <c r="K42" s="86">
        <v>1819</v>
      </c>
      <c r="L42" s="86">
        <v>1953</v>
      </c>
      <c r="M42" s="86">
        <v>2057</v>
      </c>
      <c r="N42" s="86">
        <v>2071</v>
      </c>
      <c r="O42" s="86">
        <v>2152</v>
      </c>
    </row>
    <row r="43" spans="1:15" s="2" customFormat="1" ht="12.75">
      <c r="A43" s="2" t="s">
        <v>55</v>
      </c>
      <c r="C43" s="2">
        <v>16087</v>
      </c>
      <c r="D43" s="2">
        <v>15838</v>
      </c>
      <c r="E43" s="2">
        <v>15717</v>
      </c>
      <c r="F43" s="2">
        <v>16170</v>
      </c>
      <c r="G43" s="2">
        <v>16698</v>
      </c>
      <c r="H43" s="86">
        <v>16854</v>
      </c>
      <c r="I43" s="86">
        <v>17669</v>
      </c>
      <c r="J43" s="86">
        <v>17466</v>
      </c>
      <c r="K43" s="86">
        <v>18187</v>
      </c>
      <c r="L43" s="86">
        <v>18659</v>
      </c>
      <c r="M43" s="86">
        <v>18087</v>
      </c>
      <c r="N43" s="86">
        <v>18561</v>
      </c>
      <c r="O43" s="86">
        <v>18125</v>
      </c>
    </row>
    <row r="44" spans="1:15" s="2" customFormat="1" ht="12.75">
      <c r="A44" s="2" t="s">
        <v>56</v>
      </c>
      <c r="C44" s="2">
        <v>16041</v>
      </c>
      <c r="D44" s="2">
        <v>12260</v>
      </c>
      <c r="E44" s="2">
        <v>10903</v>
      </c>
      <c r="F44" s="2">
        <v>10713</v>
      </c>
      <c r="G44" s="2">
        <v>10801</v>
      </c>
      <c r="H44" s="86">
        <v>11402</v>
      </c>
      <c r="I44" s="86">
        <v>11520</v>
      </c>
      <c r="J44" s="86">
        <v>9247</v>
      </c>
      <c r="K44" s="86">
        <v>9772</v>
      </c>
      <c r="L44" s="86">
        <v>8782</v>
      </c>
      <c r="M44" s="86">
        <v>8485</v>
      </c>
      <c r="N44" s="86">
        <v>8532</v>
      </c>
      <c r="O44" s="86">
        <v>8621</v>
      </c>
    </row>
    <row r="45" spans="1:15" s="2" customFormat="1" ht="12.75">
      <c r="A45" s="2" t="s">
        <v>57</v>
      </c>
      <c r="C45" s="2">
        <v>33251</v>
      </c>
      <c r="D45" s="2">
        <v>26673</v>
      </c>
      <c r="E45" s="2">
        <v>24914</v>
      </c>
      <c r="F45" s="2">
        <v>21534</v>
      </c>
      <c r="G45" s="2">
        <v>23609</v>
      </c>
      <c r="H45" s="86">
        <v>25187</v>
      </c>
      <c r="I45" s="86">
        <v>30410</v>
      </c>
      <c r="J45" s="86">
        <v>27702</v>
      </c>
      <c r="K45" s="86">
        <v>25012</v>
      </c>
      <c r="L45" s="86">
        <v>21611</v>
      </c>
      <c r="M45" s="86">
        <v>22436</v>
      </c>
      <c r="N45" s="86">
        <v>22742</v>
      </c>
      <c r="O45" s="86">
        <v>23247</v>
      </c>
    </row>
    <row r="46" spans="1:15" s="2" customFormat="1" ht="12.75">
      <c r="A46" s="2" t="s">
        <v>58</v>
      </c>
      <c r="C46" s="2">
        <v>31245</v>
      </c>
      <c r="D46" s="2">
        <v>31633</v>
      </c>
      <c r="E46" s="2">
        <v>32688</v>
      </c>
      <c r="F46" s="2">
        <v>35218</v>
      </c>
      <c r="G46" s="2">
        <v>33160</v>
      </c>
      <c r="H46" s="86">
        <v>37791</v>
      </c>
      <c r="I46" s="86">
        <v>41868</v>
      </c>
      <c r="J46" s="86">
        <v>43409</v>
      </c>
      <c r="K46" s="86">
        <v>42891</v>
      </c>
      <c r="L46" s="86">
        <v>49162</v>
      </c>
      <c r="M46" s="86">
        <v>54142</v>
      </c>
      <c r="N46" s="86">
        <v>49399</v>
      </c>
      <c r="O46" s="86">
        <v>52958</v>
      </c>
    </row>
    <row r="49" spans="1:2" ht="12.75">
      <c r="A49" t="s">
        <v>9</v>
      </c>
      <c r="B49" t="s">
        <v>181</v>
      </c>
    </row>
    <row r="50" spans="1:2" ht="12.75">
      <c r="A50" t="s">
        <v>7</v>
      </c>
      <c r="B50" t="s">
        <v>8</v>
      </c>
    </row>
    <row r="51" spans="1:2" ht="12.75">
      <c r="A51" t="s">
        <v>11</v>
      </c>
      <c r="B51" t="s">
        <v>12</v>
      </c>
    </row>
    <row r="53" spans="2:15" ht="12.75">
      <c r="B53" t="s">
        <v>13</v>
      </c>
      <c r="C53" t="s">
        <v>14</v>
      </c>
      <c r="D53" t="s">
        <v>15</v>
      </c>
      <c r="E53" t="s">
        <v>16</v>
      </c>
      <c r="F53" t="s">
        <v>17</v>
      </c>
      <c r="G53" t="s">
        <v>18</v>
      </c>
      <c r="H53" t="s">
        <v>19</v>
      </c>
      <c r="I53" t="s">
        <v>20</v>
      </c>
      <c r="J53" t="s">
        <v>21</v>
      </c>
      <c r="K53" t="s">
        <v>22</v>
      </c>
      <c r="L53" t="s">
        <v>23</v>
      </c>
      <c r="M53" t="s">
        <v>24</v>
      </c>
      <c r="N53" t="s">
        <v>25</v>
      </c>
      <c r="O53" t="s">
        <v>26</v>
      </c>
    </row>
    <row r="54" ht="12.75">
      <c r="A54" t="s">
        <v>27</v>
      </c>
    </row>
    <row r="55" spans="1:15" ht="12.75">
      <c r="A55" t="s">
        <v>28</v>
      </c>
      <c r="C55">
        <v>331522</v>
      </c>
      <c r="D55">
        <v>315534</v>
      </c>
      <c r="E55">
        <v>304298</v>
      </c>
      <c r="F55">
        <v>294945</v>
      </c>
      <c r="G55">
        <v>295988</v>
      </c>
      <c r="H55">
        <v>304793</v>
      </c>
      <c r="I55">
        <v>305242</v>
      </c>
      <c r="J55">
        <v>308381</v>
      </c>
      <c r="K55">
        <v>303366</v>
      </c>
      <c r="L55">
        <v>299579</v>
      </c>
      <c r="M55">
        <v>310372</v>
      </c>
      <c r="N55">
        <v>310649</v>
      </c>
      <c r="O55">
        <v>306114</v>
      </c>
    </row>
    <row r="56" spans="1:15" ht="12.75">
      <c r="A56" t="s">
        <v>29</v>
      </c>
      <c r="C56">
        <v>11867</v>
      </c>
      <c r="D56">
        <v>12193</v>
      </c>
      <c r="E56">
        <v>12287</v>
      </c>
      <c r="F56">
        <v>11522</v>
      </c>
      <c r="G56">
        <v>12139</v>
      </c>
      <c r="H56">
        <v>12110</v>
      </c>
      <c r="I56">
        <v>11713</v>
      </c>
      <c r="J56">
        <v>12670</v>
      </c>
      <c r="K56">
        <v>12875</v>
      </c>
      <c r="L56">
        <v>13253</v>
      </c>
      <c r="M56">
        <v>13636</v>
      </c>
      <c r="N56">
        <v>13527</v>
      </c>
      <c r="O56">
        <v>12678</v>
      </c>
    </row>
    <row r="57" spans="1:15" ht="12.75">
      <c r="A57" t="s">
        <v>30</v>
      </c>
      <c r="C57">
        <v>20058</v>
      </c>
      <c r="D57">
        <v>16520</v>
      </c>
      <c r="E57">
        <v>17214</v>
      </c>
      <c r="F57">
        <v>15070</v>
      </c>
      <c r="G57">
        <v>13621</v>
      </c>
      <c r="H57">
        <v>12906</v>
      </c>
      <c r="I57">
        <v>12443</v>
      </c>
      <c r="J57">
        <v>12531</v>
      </c>
      <c r="K57">
        <v>11404</v>
      </c>
      <c r="L57">
        <v>9644</v>
      </c>
      <c r="M57">
        <v>10588</v>
      </c>
      <c r="N57">
        <v>9502</v>
      </c>
      <c r="O57">
        <v>9659</v>
      </c>
    </row>
    <row r="58" spans="1:15" ht="12.75">
      <c r="A58" t="s">
        <v>31</v>
      </c>
      <c r="C58">
        <v>2714</v>
      </c>
      <c r="D58">
        <v>2846</v>
      </c>
      <c r="E58">
        <v>2819</v>
      </c>
      <c r="F58">
        <v>2841</v>
      </c>
      <c r="G58">
        <v>2917</v>
      </c>
      <c r="H58">
        <v>3026</v>
      </c>
      <c r="I58">
        <v>3028</v>
      </c>
      <c r="J58">
        <v>3056</v>
      </c>
      <c r="K58">
        <v>3032</v>
      </c>
      <c r="L58">
        <v>3029</v>
      </c>
      <c r="M58">
        <v>2947</v>
      </c>
      <c r="N58">
        <v>2979</v>
      </c>
      <c r="O58">
        <v>2917</v>
      </c>
    </row>
    <row r="59" spans="1:15" ht="12.75">
      <c r="A59" t="s">
        <v>32</v>
      </c>
      <c r="C59">
        <v>71433</v>
      </c>
      <c r="D59">
        <v>64652</v>
      </c>
      <c r="E59">
        <v>61221</v>
      </c>
      <c r="F59">
        <v>58013</v>
      </c>
      <c r="G59">
        <v>58744</v>
      </c>
      <c r="H59">
        <v>61951</v>
      </c>
      <c r="I59">
        <v>60605</v>
      </c>
      <c r="J59">
        <v>58394</v>
      </c>
      <c r="K59">
        <v>57707</v>
      </c>
      <c r="L59">
        <v>56540</v>
      </c>
      <c r="M59">
        <v>58787</v>
      </c>
      <c r="N59">
        <v>55762</v>
      </c>
      <c r="O59">
        <v>55630</v>
      </c>
    </row>
    <row r="60" spans="1:15" ht="12.75">
      <c r="A60" t="s">
        <v>33</v>
      </c>
      <c r="C60">
        <v>2733</v>
      </c>
      <c r="D60">
        <v>2546</v>
      </c>
      <c r="E60">
        <v>1353</v>
      </c>
      <c r="F60">
        <v>1238</v>
      </c>
      <c r="G60">
        <v>1039</v>
      </c>
      <c r="H60">
        <v>778</v>
      </c>
      <c r="I60">
        <v>847</v>
      </c>
      <c r="J60">
        <v>749</v>
      </c>
      <c r="K60">
        <v>658</v>
      </c>
      <c r="L60">
        <v>496</v>
      </c>
      <c r="M60">
        <v>528</v>
      </c>
      <c r="N60">
        <v>582</v>
      </c>
      <c r="O60">
        <v>524</v>
      </c>
    </row>
    <row r="61" spans="1:15" ht="12.75">
      <c r="A61" t="s">
        <v>34</v>
      </c>
      <c r="C61">
        <v>3953</v>
      </c>
      <c r="D61">
        <v>3771</v>
      </c>
      <c r="E61">
        <v>3828</v>
      </c>
      <c r="F61">
        <v>3725</v>
      </c>
      <c r="G61">
        <v>3753</v>
      </c>
      <c r="H61">
        <v>4113</v>
      </c>
      <c r="I61">
        <v>4314</v>
      </c>
      <c r="J61">
        <v>4339</v>
      </c>
      <c r="K61">
        <v>4421</v>
      </c>
      <c r="L61">
        <v>4154</v>
      </c>
      <c r="M61">
        <v>4432</v>
      </c>
      <c r="N61">
        <v>4496</v>
      </c>
      <c r="O61">
        <v>4458</v>
      </c>
    </row>
    <row r="62" spans="1:15" ht="12.75">
      <c r="A62" t="s">
        <v>35</v>
      </c>
      <c r="C62">
        <v>20014</v>
      </c>
      <c r="D62">
        <v>20201</v>
      </c>
      <c r="E62">
        <v>19444</v>
      </c>
      <c r="F62">
        <v>19222</v>
      </c>
      <c r="G62">
        <v>19843</v>
      </c>
      <c r="H62">
        <v>20475</v>
      </c>
      <c r="I62">
        <v>19780</v>
      </c>
      <c r="J62">
        <v>21674</v>
      </c>
      <c r="K62">
        <v>22541</v>
      </c>
      <c r="L62">
        <v>22451</v>
      </c>
      <c r="M62">
        <v>25474</v>
      </c>
      <c r="N62">
        <v>27163</v>
      </c>
      <c r="O62">
        <v>28074</v>
      </c>
    </row>
    <row r="63" spans="1:15" ht="12.75">
      <c r="A63" t="s">
        <v>36</v>
      </c>
      <c r="C63">
        <v>36590</v>
      </c>
      <c r="D63">
        <v>36075</v>
      </c>
      <c r="E63">
        <v>36816</v>
      </c>
      <c r="F63">
        <v>35599</v>
      </c>
      <c r="G63">
        <v>34733</v>
      </c>
      <c r="H63">
        <v>37049</v>
      </c>
      <c r="I63">
        <v>37164</v>
      </c>
      <c r="J63">
        <v>36425</v>
      </c>
      <c r="K63">
        <v>36907</v>
      </c>
      <c r="L63">
        <v>35581</v>
      </c>
      <c r="M63">
        <v>36067</v>
      </c>
      <c r="N63">
        <v>38237</v>
      </c>
      <c r="O63">
        <v>36511</v>
      </c>
    </row>
    <row r="64" spans="1:15" ht="12.75">
      <c r="A64" t="s">
        <v>37</v>
      </c>
      <c r="C64">
        <v>1744</v>
      </c>
      <c r="D64">
        <v>1782</v>
      </c>
      <c r="E64">
        <v>1652</v>
      </c>
      <c r="F64">
        <v>1717</v>
      </c>
      <c r="G64">
        <v>1855</v>
      </c>
      <c r="H64">
        <v>1911</v>
      </c>
      <c r="I64">
        <v>1834</v>
      </c>
      <c r="J64">
        <v>1944</v>
      </c>
      <c r="K64">
        <v>1998</v>
      </c>
      <c r="L64">
        <v>2073</v>
      </c>
      <c r="M64">
        <v>2275</v>
      </c>
      <c r="N64">
        <v>2246</v>
      </c>
      <c r="O64">
        <v>2223</v>
      </c>
    </row>
    <row r="65" spans="1:15" ht="12.75">
      <c r="A65" t="s">
        <v>38</v>
      </c>
      <c r="C65">
        <v>36024</v>
      </c>
      <c r="D65">
        <v>35157</v>
      </c>
      <c r="E65">
        <v>35181</v>
      </c>
      <c r="F65">
        <v>34172</v>
      </c>
      <c r="G65">
        <v>35089</v>
      </c>
      <c r="H65">
        <v>36283</v>
      </c>
      <c r="I65">
        <v>35709</v>
      </c>
      <c r="J65">
        <v>36741</v>
      </c>
      <c r="K65">
        <v>35774</v>
      </c>
      <c r="L65">
        <v>38198</v>
      </c>
      <c r="M65">
        <v>39240</v>
      </c>
      <c r="N65">
        <v>39272</v>
      </c>
      <c r="O65">
        <v>39529</v>
      </c>
    </row>
    <row r="66" spans="1:15" ht="12.75">
      <c r="A66" t="s">
        <v>39</v>
      </c>
      <c r="C66">
        <v>417</v>
      </c>
      <c r="D66">
        <v>343</v>
      </c>
      <c r="E66">
        <v>365</v>
      </c>
      <c r="F66">
        <v>373</v>
      </c>
      <c r="G66">
        <v>383</v>
      </c>
      <c r="H66">
        <v>388</v>
      </c>
      <c r="I66">
        <v>425</v>
      </c>
      <c r="J66">
        <v>401</v>
      </c>
      <c r="K66">
        <v>415</v>
      </c>
      <c r="L66">
        <v>427</v>
      </c>
      <c r="M66">
        <v>437</v>
      </c>
      <c r="N66">
        <v>409</v>
      </c>
      <c r="O66">
        <v>369</v>
      </c>
    </row>
    <row r="67" spans="1:15" ht="12.75">
      <c r="A67" t="s">
        <v>40</v>
      </c>
      <c r="C67">
        <v>666</v>
      </c>
      <c r="D67">
        <v>1633</v>
      </c>
      <c r="E67">
        <v>1310</v>
      </c>
      <c r="F67">
        <v>646</v>
      </c>
      <c r="G67">
        <v>604</v>
      </c>
      <c r="H67">
        <v>545</v>
      </c>
      <c r="I67">
        <v>881</v>
      </c>
      <c r="J67">
        <v>910</v>
      </c>
      <c r="K67">
        <v>631</v>
      </c>
      <c r="L67">
        <v>723</v>
      </c>
      <c r="M67">
        <v>671</v>
      </c>
      <c r="N67">
        <v>681</v>
      </c>
      <c r="O67">
        <v>657</v>
      </c>
    </row>
    <row r="68" spans="1:15" ht="12.75">
      <c r="A68" t="s">
        <v>41</v>
      </c>
      <c r="C68">
        <v>3229</v>
      </c>
      <c r="D68">
        <v>3245</v>
      </c>
      <c r="E68">
        <v>1791</v>
      </c>
      <c r="F68">
        <v>1046</v>
      </c>
      <c r="G68">
        <v>1049</v>
      </c>
      <c r="H68">
        <v>940</v>
      </c>
      <c r="I68">
        <v>874</v>
      </c>
      <c r="J68">
        <v>890</v>
      </c>
      <c r="K68">
        <v>883</v>
      </c>
      <c r="L68">
        <v>727</v>
      </c>
      <c r="M68">
        <v>678</v>
      </c>
      <c r="N68">
        <v>690</v>
      </c>
      <c r="O68">
        <v>749</v>
      </c>
    </row>
    <row r="69" spans="1:15" ht="12.75">
      <c r="A69" t="s">
        <v>42</v>
      </c>
      <c r="C69">
        <v>1725</v>
      </c>
      <c r="D69">
        <v>1685</v>
      </c>
      <c r="E69">
        <v>1603</v>
      </c>
      <c r="F69">
        <v>1651</v>
      </c>
      <c r="G69">
        <v>1548</v>
      </c>
      <c r="H69">
        <v>1180</v>
      </c>
      <c r="I69">
        <v>1144</v>
      </c>
      <c r="J69">
        <v>1028</v>
      </c>
      <c r="K69">
        <v>864</v>
      </c>
      <c r="L69">
        <v>918</v>
      </c>
      <c r="M69">
        <v>954</v>
      </c>
      <c r="N69">
        <v>918</v>
      </c>
      <c r="O69">
        <v>885</v>
      </c>
    </row>
    <row r="70" spans="1:15" ht="12.75">
      <c r="A70" t="s">
        <v>43</v>
      </c>
      <c r="C70">
        <v>6520</v>
      </c>
      <c r="D70">
        <v>5439</v>
      </c>
      <c r="E70">
        <v>4397</v>
      </c>
      <c r="F70">
        <v>4190</v>
      </c>
      <c r="G70">
        <v>3902</v>
      </c>
      <c r="H70">
        <v>3805</v>
      </c>
      <c r="I70">
        <v>3958</v>
      </c>
      <c r="J70">
        <v>3682</v>
      </c>
      <c r="K70">
        <v>3666</v>
      </c>
      <c r="L70">
        <v>3508</v>
      </c>
      <c r="M70">
        <v>3489</v>
      </c>
      <c r="N70">
        <v>3580</v>
      </c>
      <c r="O70">
        <v>3749</v>
      </c>
    </row>
    <row r="71" spans="1:15" ht="12.75">
      <c r="A71" t="s">
        <v>44</v>
      </c>
      <c r="C71">
        <v>0</v>
      </c>
      <c r="D71">
        <v>20</v>
      </c>
      <c r="E71">
        <v>22</v>
      </c>
      <c r="F71">
        <v>22</v>
      </c>
      <c r="G71">
        <v>42</v>
      </c>
      <c r="H71">
        <v>42</v>
      </c>
      <c r="I71">
        <v>44</v>
      </c>
      <c r="J71">
        <v>39</v>
      </c>
      <c r="K71">
        <v>39</v>
      </c>
      <c r="L71">
        <v>40</v>
      </c>
      <c r="M71">
        <v>69</v>
      </c>
      <c r="N71">
        <v>69</v>
      </c>
      <c r="O71">
        <v>69</v>
      </c>
    </row>
    <row r="72" spans="1:15" ht="12.75">
      <c r="A72" t="s">
        <v>45</v>
      </c>
      <c r="C72">
        <v>12856</v>
      </c>
      <c r="D72">
        <v>12722</v>
      </c>
      <c r="E72">
        <v>12574</v>
      </c>
      <c r="F72">
        <v>13245</v>
      </c>
      <c r="G72">
        <v>12481</v>
      </c>
      <c r="H72">
        <v>12666</v>
      </c>
      <c r="I72">
        <v>13179</v>
      </c>
      <c r="J72">
        <v>13186</v>
      </c>
      <c r="K72">
        <v>13151</v>
      </c>
      <c r="L72">
        <v>12798</v>
      </c>
      <c r="M72">
        <v>13754</v>
      </c>
      <c r="N72">
        <v>13773</v>
      </c>
      <c r="O72">
        <v>13686</v>
      </c>
    </row>
    <row r="73" spans="1:15" ht="12.75">
      <c r="A73" t="s">
        <v>46</v>
      </c>
      <c r="C73">
        <v>5618</v>
      </c>
      <c r="D73">
        <v>5820</v>
      </c>
      <c r="E73">
        <v>5532</v>
      </c>
      <c r="F73">
        <v>5570</v>
      </c>
      <c r="G73">
        <v>5679</v>
      </c>
      <c r="H73">
        <v>5884</v>
      </c>
      <c r="I73">
        <v>5999</v>
      </c>
      <c r="J73">
        <v>6706</v>
      </c>
      <c r="K73">
        <v>6784</v>
      </c>
      <c r="L73">
        <v>6497</v>
      </c>
      <c r="M73">
        <v>6938</v>
      </c>
      <c r="N73">
        <v>7084</v>
      </c>
      <c r="O73">
        <v>7342</v>
      </c>
    </row>
    <row r="74" spans="1:15" ht="12.75">
      <c r="A74" t="s">
        <v>47</v>
      </c>
      <c r="C74">
        <v>25252</v>
      </c>
      <c r="D74">
        <v>22733</v>
      </c>
      <c r="E74">
        <v>20888</v>
      </c>
      <c r="F74">
        <v>21704</v>
      </c>
      <c r="G74">
        <v>21184</v>
      </c>
      <c r="H74">
        <v>22720</v>
      </c>
      <c r="I74">
        <v>24172</v>
      </c>
      <c r="J74">
        <v>23946</v>
      </c>
      <c r="K74">
        <v>21111</v>
      </c>
      <c r="L74">
        <v>18450</v>
      </c>
      <c r="M74">
        <v>18886</v>
      </c>
      <c r="N74">
        <v>17358</v>
      </c>
      <c r="O74">
        <v>16594</v>
      </c>
    </row>
    <row r="75" spans="1:15" ht="12.75">
      <c r="A75" t="s">
        <v>48</v>
      </c>
      <c r="C75">
        <v>4139</v>
      </c>
      <c r="D75">
        <v>4198</v>
      </c>
      <c r="E75">
        <v>4136</v>
      </c>
      <c r="F75">
        <v>4016</v>
      </c>
      <c r="G75">
        <v>4307</v>
      </c>
      <c r="H75">
        <v>4247</v>
      </c>
      <c r="I75">
        <v>4400</v>
      </c>
      <c r="J75">
        <v>4889</v>
      </c>
      <c r="K75">
        <v>5240</v>
      </c>
      <c r="L75">
        <v>5263</v>
      </c>
      <c r="M75">
        <v>5518</v>
      </c>
      <c r="N75">
        <v>6311</v>
      </c>
      <c r="O75">
        <v>5812</v>
      </c>
    </row>
    <row r="76" spans="1:15" ht="12.75">
      <c r="A76" t="s">
        <v>49</v>
      </c>
      <c r="C76">
        <v>1468</v>
      </c>
      <c r="D76">
        <v>1304</v>
      </c>
      <c r="E76">
        <v>1152</v>
      </c>
      <c r="F76">
        <v>1129</v>
      </c>
      <c r="G76">
        <v>1224</v>
      </c>
      <c r="H76">
        <v>1179</v>
      </c>
      <c r="I76">
        <v>1189</v>
      </c>
      <c r="J76">
        <v>1222</v>
      </c>
      <c r="K76">
        <v>1166</v>
      </c>
      <c r="L76">
        <v>1212</v>
      </c>
      <c r="M76">
        <v>1423</v>
      </c>
      <c r="N76">
        <v>1322</v>
      </c>
      <c r="O76">
        <v>1296</v>
      </c>
    </row>
    <row r="77" spans="1:15" ht="12.75">
      <c r="A77" t="s">
        <v>50</v>
      </c>
      <c r="C77">
        <v>6008</v>
      </c>
      <c r="D77">
        <v>5371</v>
      </c>
      <c r="E77">
        <v>4878</v>
      </c>
      <c r="F77">
        <v>2701</v>
      </c>
      <c r="G77">
        <v>3077</v>
      </c>
      <c r="H77">
        <v>2668</v>
      </c>
      <c r="I77">
        <v>2346</v>
      </c>
      <c r="J77">
        <v>2476</v>
      </c>
      <c r="K77">
        <v>2359</v>
      </c>
      <c r="L77">
        <v>2361</v>
      </c>
      <c r="M77">
        <v>2499</v>
      </c>
      <c r="N77">
        <v>4284</v>
      </c>
      <c r="O77">
        <v>4047</v>
      </c>
    </row>
    <row r="78" spans="1:15" ht="12.75">
      <c r="A78" t="s">
        <v>51</v>
      </c>
      <c r="C78">
        <v>9571</v>
      </c>
      <c r="D78">
        <v>9070</v>
      </c>
      <c r="E78">
        <v>9064</v>
      </c>
      <c r="F78">
        <v>9676</v>
      </c>
      <c r="G78">
        <v>10082</v>
      </c>
      <c r="H78">
        <v>10176</v>
      </c>
      <c r="I78">
        <v>10319</v>
      </c>
      <c r="J78">
        <v>11093</v>
      </c>
      <c r="K78">
        <v>11459</v>
      </c>
      <c r="L78">
        <v>12055</v>
      </c>
      <c r="M78">
        <v>12155</v>
      </c>
      <c r="N78">
        <v>11627</v>
      </c>
      <c r="O78">
        <v>12065</v>
      </c>
    </row>
    <row r="79" spans="1:15" ht="12.75">
      <c r="A79" t="s">
        <v>52</v>
      </c>
      <c r="C79">
        <v>11844</v>
      </c>
      <c r="D79">
        <v>11745</v>
      </c>
      <c r="E79">
        <v>11358</v>
      </c>
      <c r="F79">
        <v>11940</v>
      </c>
      <c r="G79">
        <v>12062</v>
      </c>
      <c r="H79">
        <v>12610</v>
      </c>
      <c r="I79">
        <v>12848</v>
      </c>
      <c r="J79">
        <v>13084</v>
      </c>
      <c r="K79">
        <v>13073</v>
      </c>
      <c r="L79">
        <v>13048</v>
      </c>
      <c r="M79">
        <v>13610</v>
      </c>
      <c r="N79">
        <v>12534</v>
      </c>
      <c r="O79">
        <v>12683</v>
      </c>
    </row>
    <row r="80" spans="1:15" ht="12.75">
      <c r="A80" t="s">
        <v>53</v>
      </c>
      <c r="C80">
        <v>35079</v>
      </c>
      <c r="D80">
        <v>34460</v>
      </c>
      <c r="E80">
        <v>33415</v>
      </c>
      <c r="F80">
        <v>33920</v>
      </c>
      <c r="G80">
        <v>34631</v>
      </c>
      <c r="H80">
        <v>35139</v>
      </c>
      <c r="I80">
        <v>36030</v>
      </c>
      <c r="J80">
        <v>36306</v>
      </c>
      <c r="K80">
        <v>35207</v>
      </c>
      <c r="L80">
        <v>36136</v>
      </c>
      <c r="M80">
        <v>35319</v>
      </c>
      <c r="N80">
        <v>36244</v>
      </c>
      <c r="O80">
        <v>33909</v>
      </c>
    </row>
    <row r="81" spans="1:15" ht="12.75">
      <c r="A81" t="s">
        <v>54</v>
      </c>
      <c r="C81">
        <v>377</v>
      </c>
      <c r="D81">
        <v>349</v>
      </c>
      <c r="E81">
        <v>353</v>
      </c>
      <c r="F81">
        <v>372</v>
      </c>
      <c r="G81">
        <v>394</v>
      </c>
      <c r="H81">
        <v>397</v>
      </c>
      <c r="I81">
        <v>441</v>
      </c>
      <c r="J81">
        <v>479</v>
      </c>
      <c r="K81">
        <v>527</v>
      </c>
      <c r="L81">
        <v>584</v>
      </c>
      <c r="M81">
        <v>668</v>
      </c>
      <c r="N81">
        <v>700</v>
      </c>
      <c r="O81">
        <v>736</v>
      </c>
    </row>
    <row r="82" spans="1:15" ht="12.75">
      <c r="A82" t="s">
        <v>55</v>
      </c>
      <c r="C82">
        <v>6097</v>
      </c>
      <c r="D82">
        <v>5690</v>
      </c>
      <c r="E82">
        <v>5482</v>
      </c>
      <c r="F82">
        <v>5659</v>
      </c>
      <c r="G82">
        <v>5995</v>
      </c>
      <c r="H82">
        <v>6143</v>
      </c>
      <c r="I82">
        <v>6161</v>
      </c>
      <c r="J82">
        <v>6113</v>
      </c>
      <c r="K82">
        <v>6558</v>
      </c>
      <c r="L82">
        <v>6830</v>
      </c>
      <c r="M82">
        <v>6988</v>
      </c>
      <c r="N82">
        <v>6784</v>
      </c>
      <c r="O82">
        <v>6302</v>
      </c>
    </row>
    <row r="83" spans="1:15" ht="12.75">
      <c r="A83" t="s">
        <v>56</v>
      </c>
      <c r="C83">
        <v>8966</v>
      </c>
      <c r="D83">
        <v>6857</v>
      </c>
      <c r="E83">
        <v>5597</v>
      </c>
      <c r="F83">
        <v>4889</v>
      </c>
      <c r="G83">
        <v>5338</v>
      </c>
      <c r="H83">
        <v>6032</v>
      </c>
      <c r="I83">
        <v>5938</v>
      </c>
      <c r="J83">
        <v>4529</v>
      </c>
      <c r="K83">
        <v>4544</v>
      </c>
      <c r="L83">
        <v>3675</v>
      </c>
      <c r="M83">
        <v>3546</v>
      </c>
      <c r="N83">
        <v>3560</v>
      </c>
      <c r="O83">
        <v>3413</v>
      </c>
    </row>
    <row r="84" spans="1:15" ht="12.75">
      <c r="A84" t="s">
        <v>57</v>
      </c>
      <c r="C84">
        <v>21988</v>
      </c>
      <c r="D84">
        <v>15389</v>
      </c>
      <c r="E84">
        <v>10841</v>
      </c>
      <c r="F84">
        <v>9452</v>
      </c>
      <c r="G84">
        <v>12301</v>
      </c>
      <c r="H84">
        <v>13795</v>
      </c>
      <c r="I84">
        <v>13482</v>
      </c>
      <c r="J84">
        <v>12199</v>
      </c>
      <c r="K84">
        <v>10022</v>
      </c>
      <c r="L84">
        <v>8435</v>
      </c>
      <c r="M84">
        <v>9012</v>
      </c>
      <c r="N84">
        <v>9663</v>
      </c>
      <c r="O84">
        <v>10595</v>
      </c>
    </row>
    <row r="85" spans="1:15" ht="12.75">
      <c r="A85" t="s">
        <v>58</v>
      </c>
      <c r="C85">
        <v>11950</v>
      </c>
      <c r="D85">
        <v>12443</v>
      </c>
      <c r="E85">
        <v>12648</v>
      </c>
      <c r="F85">
        <v>12672</v>
      </c>
      <c r="G85">
        <v>11727</v>
      </c>
      <c r="H85">
        <v>13157</v>
      </c>
      <c r="I85">
        <v>15894</v>
      </c>
      <c r="J85">
        <v>17206</v>
      </c>
      <c r="K85">
        <v>17766</v>
      </c>
      <c r="L85">
        <v>16464</v>
      </c>
      <c r="M85">
        <v>20184</v>
      </c>
      <c r="N85">
        <v>15813</v>
      </c>
      <c r="O85">
        <v>19456</v>
      </c>
    </row>
    <row r="88" spans="1:2" ht="12.75">
      <c r="A88" t="s">
        <v>9</v>
      </c>
      <c r="B88" t="s">
        <v>182</v>
      </c>
    </row>
    <row r="89" spans="1:2" ht="12.75">
      <c r="A89" t="s">
        <v>7</v>
      </c>
      <c r="B89" t="s">
        <v>8</v>
      </c>
    </row>
    <row r="90" spans="1:2" ht="12.75">
      <c r="A90" t="s">
        <v>11</v>
      </c>
      <c r="B90" t="s">
        <v>12</v>
      </c>
    </row>
    <row r="92" spans="2:15" ht="12.75">
      <c r="B92" t="s">
        <v>13</v>
      </c>
      <c r="C92" t="s">
        <v>14</v>
      </c>
      <c r="D92" t="s">
        <v>15</v>
      </c>
      <c r="E92" t="s">
        <v>16</v>
      </c>
      <c r="F92" t="s">
        <v>17</v>
      </c>
      <c r="G92" t="s">
        <v>18</v>
      </c>
      <c r="H92" t="s">
        <v>19</v>
      </c>
      <c r="I92" t="s">
        <v>20</v>
      </c>
      <c r="J92" t="s">
        <v>21</v>
      </c>
      <c r="K92" t="s">
        <v>22</v>
      </c>
      <c r="L92" t="s">
        <v>23</v>
      </c>
      <c r="M92" t="s">
        <v>24</v>
      </c>
      <c r="N92" t="s">
        <v>25</v>
      </c>
      <c r="O92" t="s">
        <v>26</v>
      </c>
    </row>
    <row r="93" ht="12.75">
      <c r="A93" t="s">
        <v>27</v>
      </c>
    </row>
    <row r="94" spans="1:15" ht="12.75">
      <c r="A94" t="s">
        <v>28</v>
      </c>
      <c r="C94">
        <v>272588</v>
      </c>
      <c r="D94">
        <v>275857</v>
      </c>
      <c r="E94">
        <v>283779</v>
      </c>
      <c r="F94">
        <v>289099</v>
      </c>
      <c r="G94">
        <v>290842</v>
      </c>
      <c r="H94">
        <v>294836</v>
      </c>
      <c r="I94">
        <v>304778</v>
      </c>
      <c r="J94">
        <v>311082</v>
      </c>
      <c r="K94">
        <v>322768</v>
      </c>
      <c r="L94">
        <v>331437</v>
      </c>
      <c r="M94">
        <v>333020</v>
      </c>
      <c r="N94">
        <v>335773</v>
      </c>
      <c r="O94">
        <v>338873</v>
      </c>
    </row>
    <row r="95" spans="1:15" ht="12.75">
      <c r="A95" t="s">
        <v>29</v>
      </c>
      <c r="C95">
        <v>7704</v>
      </c>
      <c r="D95">
        <v>7838</v>
      </c>
      <c r="E95">
        <v>8283</v>
      </c>
      <c r="F95">
        <v>8352</v>
      </c>
      <c r="G95">
        <v>8483</v>
      </c>
      <c r="H95">
        <v>8480</v>
      </c>
      <c r="I95">
        <v>8897</v>
      </c>
      <c r="J95">
        <v>9194</v>
      </c>
      <c r="K95">
        <v>9573</v>
      </c>
      <c r="L95">
        <v>9597</v>
      </c>
      <c r="M95">
        <v>9662</v>
      </c>
      <c r="N95">
        <v>9444</v>
      </c>
      <c r="O95">
        <v>9604</v>
      </c>
    </row>
    <row r="96" spans="1:15" ht="12.75">
      <c r="A96" t="s">
        <v>30</v>
      </c>
      <c r="C96">
        <v>2804</v>
      </c>
      <c r="D96">
        <v>2416</v>
      </c>
      <c r="E96">
        <v>2993</v>
      </c>
      <c r="F96">
        <v>2981</v>
      </c>
      <c r="G96">
        <v>3247</v>
      </c>
      <c r="H96">
        <v>2839</v>
      </c>
      <c r="I96">
        <v>3705</v>
      </c>
      <c r="J96">
        <v>3730</v>
      </c>
      <c r="K96">
        <v>3831</v>
      </c>
      <c r="L96">
        <v>4084</v>
      </c>
      <c r="M96">
        <v>4133</v>
      </c>
      <c r="N96">
        <v>5015</v>
      </c>
      <c r="O96">
        <v>5169</v>
      </c>
    </row>
    <row r="97" spans="1:15" ht="12.75">
      <c r="A97" t="s">
        <v>31</v>
      </c>
      <c r="C97">
        <v>3974</v>
      </c>
      <c r="D97">
        <v>4084</v>
      </c>
      <c r="E97">
        <v>4144</v>
      </c>
      <c r="F97">
        <v>4190</v>
      </c>
      <c r="G97">
        <v>4392</v>
      </c>
      <c r="H97">
        <v>4448</v>
      </c>
      <c r="I97">
        <v>4547</v>
      </c>
      <c r="J97">
        <v>4612</v>
      </c>
      <c r="K97">
        <v>4673</v>
      </c>
      <c r="L97">
        <v>4738</v>
      </c>
      <c r="M97">
        <v>4720</v>
      </c>
      <c r="N97">
        <v>4747</v>
      </c>
      <c r="O97">
        <v>4719</v>
      </c>
    </row>
    <row r="98" spans="1:15" ht="12.75">
      <c r="A98" t="s">
        <v>32</v>
      </c>
      <c r="C98">
        <v>58817</v>
      </c>
      <c r="D98">
        <v>59223</v>
      </c>
      <c r="E98">
        <v>61263</v>
      </c>
      <c r="F98">
        <v>62800</v>
      </c>
      <c r="G98">
        <v>62006</v>
      </c>
      <c r="H98">
        <v>62907</v>
      </c>
      <c r="I98">
        <v>62615</v>
      </c>
      <c r="J98">
        <v>63772</v>
      </c>
      <c r="K98">
        <v>64861</v>
      </c>
      <c r="L98">
        <v>66903</v>
      </c>
      <c r="M98">
        <v>65978</v>
      </c>
      <c r="N98">
        <v>64546</v>
      </c>
      <c r="O98">
        <v>64138</v>
      </c>
    </row>
    <row r="99" spans="1:15" ht="12.75">
      <c r="A99" t="s">
        <v>33</v>
      </c>
      <c r="C99">
        <v>839</v>
      </c>
      <c r="D99">
        <v>771</v>
      </c>
      <c r="E99">
        <v>399</v>
      </c>
      <c r="F99">
        <v>418</v>
      </c>
      <c r="G99">
        <v>490</v>
      </c>
      <c r="H99">
        <v>490</v>
      </c>
      <c r="I99">
        <v>531</v>
      </c>
      <c r="J99">
        <v>684</v>
      </c>
      <c r="K99">
        <v>576</v>
      </c>
      <c r="L99">
        <v>579</v>
      </c>
      <c r="M99">
        <v>577</v>
      </c>
      <c r="N99">
        <v>650</v>
      </c>
      <c r="O99">
        <v>679</v>
      </c>
    </row>
    <row r="100" spans="1:15" ht="12.75">
      <c r="A100" t="s">
        <v>34</v>
      </c>
      <c r="C100">
        <v>5816</v>
      </c>
      <c r="D100">
        <v>5977</v>
      </c>
      <c r="E100">
        <v>6149</v>
      </c>
      <c r="F100">
        <v>6451</v>
      </c>
      <c r="G100">
        <v>6442</v>
      </c>
      <c r="H100">
        <v>6431</v>
      </c>
      <c r="I100">
        <v>6561</v>
      </c>
      <c r="J100">
        <v>6726</v>
      </c>
      <c r="K100">
        <v>7292</v>
      </c>
      <c r="L100">
        <v>7453</v>
      </c>
      <c r="M100">
        <v>7196</v>
      </c>
      <c r="N100">
        <v>7363</v>
      </c>
      <c r="O100">
        <v>7460</v>
      </c>
    </row>
    <row r="101" spans="1:15" ht="12.75">
      <c r="A101" t="s">
        <v>35</v>
      </c>
      <c r="C101">
        <v>22326</v>
      </c>
      <c r="D101">
        <v>24168</v>
      </c>
      <c r="E101">
        <v>24864</v>
      </c>
      <c r="F101">
        <v>24568</v>
      </c>
      <c r="G101">
        <v>25684</v>
      </c>
      <c r="H101">
        <v>26069</v>
      </c>
      <c r="I101">
        <v>27750</v>
      </c>
      <c r="J101">
        <v>28011</v>
      </c>
      <c r="K101">
        <v>30458</v>
      </c>
      <c r="L101">
        <v>31890</v>
      </c>
      <c r="M101">
        <v>32848</v>
      </c>
      <c r="N101">
        <v>34168</v>
      </c>
      <c r="O101">
        <v>34882</v>
      </c>
    </row>
    <row r="102" spans="1:15" ht="12.75">
      <c r="A102" t="s">
        <v>36</v>
      </c>
      <c r="C102">
        <v>41908</v>
      </c>
      <c r="D102">
        <v>41558</v>
      </c>
      <c r="E102">
        <v>42578</v>
      </c>
      <c r="F102">
        <v>44560</v>
      </c>
      <c r="G102">
        <v>43599</v>
      </c>
      <c r="H102">
        <v>44125</v>
      </c>
      <c r="I102">
        <v>46097</v>
      </c>
      <c r="J102">
        <v>47140</v>
      </c>
      <c r="K102">
        <v>49645</v>
      </c>
      <c r="L102">
        <v>49732</v>
      </c>
      <c r="M102">
        <v>51599</v>
      </c>
      <c r="N102">
        <v>51462</v>
      </c>
      <c r="O102">
        <v>51407</v>
      </c>
    </row>
    <row r="103" spans="1:15" ht="12.75">
      <c r="A103" t="s">
        <v>37</v>
      </c>
      <c r="C103">
        <v>1985</v>
      </c>
      <c r="D103">
        <v>2036</v>
      </c>
      <c r="E103">
        <v>2139</v>
      </c>
      <c r="F103">
        <v>2271</v>
      </c>
      <c r="G103">
        <v>2302</v>
      </c>
      <c r="H103">
        <v>2343</v>
      </c>
      <c r="I103">
        <v>2643</v>
      </c>
      <c r="J103">
        <v>2838</v>
      </c>
      <c r="K103">
        <v>3295</v>
      </c>
      <c r="L103">
        <v>3678</v>
      </c>
      <c r="M103">
        <v>4005</v>
      </c>
      <c r="N103">
        <v>4274</v>
      </c>
      <c r="O103">
        <v>4384</v>
      </c>
    </row>
    <row r="104" spans="1:15" ht="12.75">
      <c r="A104" t="s">
        <v>38</v>
      </c>
      <c r="C104">
        <v>33403</v>
      </c>
      <c r="D104">
        <v>34310</v>
      </c>
      <c r="E104">
        <v>35837</v>
      </c>
      <c r="F104">
        <v>36598</v>
      </c>
      <c r="G104">
        <v>36719</v>
      </c>
      <c r="H104">
        <v>37636</v>
      </c>
      <c r="I104">
        <v>37998</v>
      </c>
      <c r="J104">
        <v>38670</v>
      </c>
      <c r="K104">
        <v>40921</v>
      </c>
      <c r="L104">
        <v>41440</v>
      </c>
      <c r="M104">
        <v>41263</v>
      </c>
      <c r="N104">
        <v>41895</v>
      </c>
      <c r="O104">
        <v>42382</v>
      </c>
    </row>
    <row r="105" spans="1:15" ht="12.75">
      <c r="A105" t="s">
        <v>39</v>
      </c>
      <c r="C105">
        <v>645</v>
      </c>
      <c r="D105">
        <v>572</v>
      </c>
      <c r="E105">
        <v>685</v>
      </c>
      <c r="F105">
        <v>681</v>
      </c>
      <c r="G105">
        <v>699</v>
      </c>
      <c r="H105">
        <v>750</v>
      </c>
      <c r="I105">
        <v>755</v>
      </c>
      <c r="J105">
        <v>771</v>
      </c>
      <c r="K105">
        <v>809</v>
      </c>
      <c r="L105">
        <v>830</v>
      </c>
      <c r="M105">
        <v>852</v>
      </c>
      <c r="N105">
        <v>927</v>
      </c>
      <c r="O105">
        <v>897</v>
      </c>
    </row>
    <row r="106" spans="1:15" ht="12.75">
      <c r="A106" t="s">
        <v>40</v>
      </c>
      <c r="C106">
        <v>526</v>
      </c>
      <c r="D106">
        <v>1117</v>
      </c>
      <c r="E106">
        <v>1025</v>
      </c>
      <c r="F106">
        <v>922</v>
      </c>
      <c r="G106">
        <v>947</v>
      </c>
      <c r="H106">
        <v>860</v>
      </c>
      <c r="I106">
        <v>803</v>
      </c>
      <c r="J106">
        <v>772</v>
      </c>
      <c r="K106">
        <v>709</v>
      </c>
      <c r="L106">
        <v>696</v>
      </c>
      <c r="M106">
        <v>691</v>
      </c>
      <c r="N106">
        <v>888</v>
      </c>
      <c r="O106">
        <v>870</v>
      </c>
    </row>
    <row r="107" spans="1:15" ht="12.75">
      <c r="A107" t="s">
        <v>41</v>
      </c>
      <c r="C107">
        <v>1990</v>
      </c>
      <c r="D107">
        <v>2210</v>
      </c>
      <c r="E107">
        <v>1412</v>
      </c>
      <c r="F107">
        <v>1067</v>
      </c>
      <c r="G107">
        <v>850</v>
      </c>
      <c r="H107">
        <v>1037</v>
      </c>
      <c r="I107">
        <v>1128</v>
      </c>
      <c r="J107">
        <v>1252</v>
      </c>
      <c r="K107">
        <v>1310</v>
      </c>
      <c r="L107">
        <v>1170</v>
      </c>
      <c r="M107">
        <v>1048</v>
      </c>
      <c r="N107">
        <v>1142</v>
      </c>
      <c r="O107">
        <v>1175</v>
      </c>
    </row>
    <row r="108" spans="1:15" ht="12.75">
      <c r="A108" t="s">
        <v>42</v>
      </c>
      <c r="C108">
        <v>1007</v>
      </c>
      <c r="D108">
        <v>1185</v>
      </c>
      <c r="E108">
        <v>1277</v>
      </c>
      <c r="F108">
        <v>1287</v>
      </c>
      <c r="G108">
        <v>1341</v>
      </c>
      <c r="H108">
        <v>1307</v>
      </c>
      <c r="I108">
        <v>1356</v>
      </c>
      <c r="J108">
        <v>1467</v>
      </c>
      <c r="K108">
        <v>1553</v>
      </c>
      <c r="L108">
        <v>1701</v>
      </c>
      <c r="M108">
        <v>1877</v>
      </c>
      <c r="N108">
        <v>1986</v>
      </c>
      <c r="O108">
        <v>2126</v>
      </c>
    </row>
    <row r="109" spans="1:15" ht="12.75">
      <c r="A109" t="s">
        <v>43</v>
      </c>
      <c r="C109">
        <v>3015</v>
      </c>
      <c r="D109">
        <v>2676</v>
      </c>
      <c r="E109">
        <v>2602</v>
      </c>
      <c r="F109">
        <v>2591</v>
      </c>
      <c r="G109">
        <v>2593</v>
      </c>
      <c r="H109">
        <v>2653</v>
      </c>
      <c r="I109">
        <v>2658</v>
      </c>
      <c r="J109">
        <v>2784</v>
      </c>
      <c r="K109">
        <v>3069</v>
      </c>
      <c r="L109">
        <v>3257</v>
      </c>
      <c r="M109">
        <v>3251</v>
      </c>
      <c r="N109">
        <v>3399</v>
      </c>
      <c r="O109">
        <v>3482</v>
      </c>
    </row>
    <row r="110" spans="1:15" ht="12.75">
      <c r="A110" t="s">
        <v>44</v>
      </c>
      <c r="C110">
        <v>221</v>
      </c>
      <c r="D110">
        <v>250</v>
      </c>
      <c r="E110">
        <v>255</v>
      </c>
      <c r="F110">
        <v>278</v>
      </c>
      <c r="G110">
        <v>278</v>
      </c>
      <c r="H110">
        <v>291</v>
      </c>
      <c r="I110">
        <v>341</v>
      </c>
      <c r="J110">
        <v>346</v>
      </c>
      <c r="K110">
        <v>321</v>
      </c>
      <c r="L110">
        <v>335</v>
      </c>
      <c r="M110">
        <v>319</v>
      </c>
      <c r="N110">
        <v>266</v>
      </c>
      <c r="O110">
        <v>266</v>
      </c>
    </row>
    <row r="111" spans="1:15" ht="12.75">
      <c r="A111" t="s">
        <v>45</v>
      </c>
      <c r="C111">
        <v>10356</v>
      </c>
      <c r="D111">
        <v>10546</v>
      </c>
      <c r="E111">
        <v>11204</v>
      </c>
      <c r="F111">
        <v>11571</v>
      </c>
      <c r="G111">
        <v>11810</v>
      </c>
      <c r="H111">
        <v>12404</v>
      </c>
      <c r="I111">
        <v>13116</v>
      </c>
      <c r="J111">
        <v>13489</v>
      </c>
      <c r="K111">
        <v>13608</v>
      </c>
      <c r="L111">
        <v>13767</v>
      </c>
      <c r="M111">
        <v>13820</v>
      </c>
      <c r="N111">
        <v>14233</v>
      </c>
      <c r="O111">
        <v>14578</v>
      </c>
    </row>
    <row r="112" spans="1:15" ht="12.75">
      <c r="A112" t="s">
        <v>46</v>
      </c>
      <c r="C112">
        <v>4603</v>
      </c>
      <c r="D112">
        <v>5009</v>
      </c>
      <c r="E112">
        <v>5038</v>
      </c>
      <c r="F112">
        <v>5070</v>
      </c>
      <c r="G112">
        <v>5091</v>
      </c>
      <c r="H112">
        <v>5184</v>
      </c>
      <c r="I112">
        <v>5646</v>
      </c>
      <c r="J112">
        <v>5397</v>
      </c>
      <c r="K112">
        <v>5955</v>
      </c>
      <c r="L112">
        <v>5737</v>
      </c>
      <c r="M112">
        <v>6033</v>
      </c>
      <c r="N112">
        <v>6742</v>
      </c>
      <c r="O112">
        <v>7283</v>
      </c>
    </row>
    <row r="113" spans="1:15" ht="12.75">
      <c r="A113" t="s">
        <v>47</v>
      </c>
      <c r="C113">
        <v>7338</v>
      </c>
      <c r="D113">
        <v>7535</v>
      </c>
      <c r="E113">
        <v>7718</v>
      </c>
      <c r="F113">
        <v>7582</v>
      </c>
      <c r="G113">
        <v>7968</v>
      </c>
      <c r="H113">
        <v>8256</v>
      </c>
      <c r="I113">
        <v>9256</v>
      </c>
      <c r="J113">
        <v>9637</v>
      </c>
      <c r="K113">
        <v>9509</v>
      </c>
      <c r="L113">
        <v>10673</v>
      </c>
      <c r="M113">
        <v>9185</v>
      </c>
      <c r="N113">
        <v>9161</v>
      </c>
      <c r="O113">
        <v>8982</v>
      </c>
    </row>
    <row r="114" spans="1:15" ht="12.75">
      <c r="A114" t="s">
        <v>48</v>
      </c>
      <c r="C114">
        <v>3728</v>
      </c>
      <c r="D114">
        <v>3986</v>
      </c>
      <c r="E114">
        <v>4315</v>
      </c>
      <c r="F114">
        <v>4475</v>
      </c>
      <c r="G114">
        <v>4685</v>
      </c>
      <c r="H114">
        <v>4853</v>
      </c>
      <c r="I114">
        <v>5112</v>
      </c>
      <c r="J114">
        <v>5266</v>
      </c>
      <c r="K114">
        <v>5704</v>
      </c>
      <c r="L114">
        <v>6043</v>
      </c>
      <c r="M114">
        <v>6517</v>
      </c>
      <c r="N114">
        <v>6548</v>
      </c>
      <c r="O114">
        <v>7126</v>
      </c>
    </row>
    <row r="115" spans="1:15" ht="12.75">
      <c r="A115" t="s">
        <v>49</v>
      </c>
      <c r="C115">
        <v>928</v>
      </c>
      <c r="D115">
        <v>856</v>
      </c>
      <c r="E115">
        <v>885</v>
      </c>
      <c r="F115">
        <v>1069</v>
      </c>
      <c r="G115">
        <v>1191</v>
      </c>
      <c r="H115">
        <v>1326</v>
      </c>
      <c r="I115">
        <v>1496</v>
      </c>
      <c r="J115">
        <v>1562</v>
      </c>
      <c r="K115">
        <v>1377</v>
      </c>
      <c r="L115">
        <v>1311</v>
      </c>
      <c r="M115">
        <v>1313</v>
      </c>
      <c r="N115">
        <v>1372</v>
      </c>
      <c r="O115">
        <v>1390</v>
      </c>
    </row>
    <row r="116" spans="1:15" ht="12.75">
      <c r="A116" t="s">
        <v>50</v>
      </c>
      <c r="C116">
        <v>1676</v>
      </c>
      <c r="D116">
        <v>1391</v>
      </c>
      <c r="E116">
        <v>1382</v>
      </c>
      <c r="F116">
        <v>1240</v>
      </c>
      <c r="G116">
        <v>1375</v>
      </c>
      <c r="H116">
        <v>1509</v>
      </c>
      <c r="I116">
        <v>1381</v>
      </c>
      <c r="J116">
        <v>1583</v>
      </c>
      <c r="K116">
        <v>1594</v>
      </c>
      <c r="L116">
        <v>1602</v>
      </c>
      <c r="M116">
        <v>1549</v>
      </c>
      <c r="N116">
        <v>1409</v>
      </c>
      <c r="O116">
        <v>1743</v>
      </c>
    </row>
    <row r="117" spans="1:15" ht="12.75">
      <c r="A117" t="s">
        <v>51</v>
      </c>
      <c r="C117">
        <v>4265</v>
      </c>
      <c r="D117">
        <v>4139</v>
      </c>
      <c r="E117">
        <v>4089</v>
      </c>
      <c r="F117">
        <v>4027</v>
      </c>
      <c r="G117">
        <v>4158</v>
      </c>
      <c r="H117">
        <v>4106</v>
      </c>
      <c r="I117">
        <v>4031</v>
      </c>
      <c r="J117">
        <v>4241</v>
      </c>
      <c r="K117">
        <v>4296</v>
      </c>
      <c r="L117">
        <v>4398</v>
      </c>
      <c r="M117">
        <v>4391</v>
      </c>
      <c r="N117">
        <v>4482</v>
      </c>
      <c r="O117">
        <v>4548</v>
      </c>
    </row>
    <row r="118" spans="1:15" ht="12.75">
      <c r="A118" t="s">
        <v>52</v>
      </c>
      <c r="C118">
        <v>7263</v>
      </c>
      <c r="D118">
        <v>7170</v>
      </c>
      <c r="E118">
        <v>7458</v>
      </c>
      <c r="F118">
        <v>7305</v>
      </c>
      <c r="G118">
        <v>7562</v>
      </c>
      <c r="H118">
        <v>7666</v>
      </c>
      <c r="I118">
        <v>7618</v>
      </c>
      <c r="J118">
        <v>7695</v>
      </c>
      <c r="K118">
        <v>7783</v>
      </c>
      <c r="L118">
        <v>8000</v>
      </c>
      <c r="M118">
        <v>8127</v>
      </c>
      <c r="N118">
        <v>8565</v>
      </c>
      <c r="O118">
        <v>7968</v>
      </c>
    </row>
    <row r="119" spans="1:15" ht="12.75">
      <c r="A119" t="s">
        <v>53</v>
      </c>
      <c r="C119">
        <v>45451</v>
      </c>
      <c r="D119">
        <v>44833</v>
      </c>
      <c r="E119">
        <v>45786</v>
      </c>
      <c r="F119">
        <v>46745</v>
      </c>
      <c r="G119">
        <v>46927</v>
      </c>
      <c r="H119">
        <v>46867</v>
      </c>
      <c r="I119">
        <v>48735</v>
      </c>
      <c r="J119">
        <v>49445</v>
      </c>
      <c r="K119">
        <v>50045</v>
      </c>
      <c r="L119">
        <v>51822</v>
      </c>
      <c r="M119">
        <v>52066</v>
      </c>
      <c r="N119">
        <v>51087</v>
      </c>
      <c r="O119">
        <v>51614</v>
      </c>
    </row>
    <row r="120" spans="1:15" ht="12.75">
      <c r="A120" t="s">
        <v>54</v>
      </c>
      <c r="C120">
        <v>284</v>
      </c>
      <c r="D120">
        <v>278</v>
      </c>
      <c r="E120">
        <v>279</v>
      </c>
      <c r="F120">
        <v>276</v>
      </c>
      <c r="G120">
        <v>290</v>
      </c>
      <c r="H120">
        <v>272</v>
      </c>
      <c r="I120">
        <v>314</v>
      </c>
      <c r="J120">
        <v>291</v>
      </c>
      <c r="K120">
        <v>317</v>
      </c>
      <c r="L120">
        <v>329</v>
      </c>
      <c r="M120">
        <v>345</v>
      </c>
      <c r="N120">
        <v>329</v>
      </c>
      <c r="O120">
        <v>316</v>
      </c>
    </row>
    <row r="121" spans="1:15" ht="12.75">
      <c r="A121" t="s">
        <v>55</v>
      </c>
      <c r="C121">
        <v>4126</v>
      </c>
      <c r="D121">
        <v>3861</v>
      </c>
      <c r="E121">
        <v>4018</v>
      </c>
      <c r="F121">
        <v>4207</v>
      </c>
      <c r="G121">
        <v>4209</v>
      </c>
      <c r="H121">
        <v>4202</v>
      </c>
      <c r="I121">
        <v>4519</v>
      </c>
      <c r="J121">
        <v>4589</v>
      </c>
      <c r="K121">
        <v>4735</v>
      </c>
      <c r="L121">
        <v>4864</v>
      </c>
      <c r="M121">
        <v>4478</v>
      </c>
      <c r="N121">
        <v>4589</v>
      </c>
      <c r="O121">
        <v>4606</v>
      </c>
    </row>
    <row r="122" spans="1:15" ht="12.75">
      <c r="A122" t="s">
        <v>56</v>
      </c>
      <c r="C122">
        <v>2476</v>
      </c>
      <c r="D122">
        <v>1502</v>
      </c>
      <c r="E122">
        <v>1902</v>
      </c>
      <c r="F122">
        <v>2267</v>
      </c>
      <c r="G122">
        <v>1957</v>
      </c>
      <c r="H122">
        <v>1976</v>
      </c>
      <c r="I122">
        <v>1828</v>
      </c>
      <c r="J122">
        <v>1666</v>
      </c>
      <c r="K122">
        <v>1912</v>
      </c>
      <c r="L122">
        <v>1942</v>
      </c>
      <c r="M122">
        <v>1817</v>
      </c>
      <c r="N122">
        <v>1918</v>
      </c>
      <c r="O122">
        <v>2020</v>
      </c>
    </row>
    <row r="123" spans="1:15" ht="12.75">
      <c r="A123" t="s">
        <v>57</v>
      </c>
      <c r="C123">
        <v>4417</v>
      </c>
      <c r="D123">
        <v>3784</v>
      </c>
      <c r="E123">
        <v>4810</v>
      </c>
      <c r="F123">
        <v>3165</v>
      </c>
      <c r="G123">
        <v>3254</v>
      </c>
      <c r="H123">
        <v>3207</v>
      </c>
      <c r="I123">
        <v>4077</v>
      </c>
      <c r="J123">
        <v>4205</v>
      </c>
      <c r="K123">
        <v>3920</v>
      </c>
      <c r="L123">
        <v>3147</v>
      </c>
      <c r="M123">
        <v>3421</v>
      </c>
      <c r="N123">
        <v>3948</v>
      </c>
      <c r="O123">
        <v>4269</v>
      </c>
    </row>
    <row r="124" spans="1:15" ht="12.75">
      <c r="A124" t="s">
        <v>58</v>
      </c>
      <c r="C124">
        <v>9351</v>
      </c>
      <c r="D124">
        <v>8989</v>
      </c>
      <c r="E124">
        <v>9210</v>
      </c>
      <c r="F124">
        <v>10956</v>
      </c>
      <c r="G124">
        <v>10608</v>
      </c>
      <c r="H124">
        <v>11889</v>
      </c>
      <c r="I124">
        <v>12564</v>
      </c>
      <c r="J124">
        <v>11878</v>
      </c>
      <c r="K124">
        <v>11074</v>
      </c>
      <c r="L124">
        <v>11558</v>
      </c>
      <c r="M124">
        <v>12167</v>
      </c>
      <c r="N124">
        <v>11667</v>
      </c>
      <c r="O124">
        <v>12550</v>
      </c>
    </row>
    <row r="127" spans="1:2" ht="12.75">
      <c r="A127" t="s">
        <v>9</v>
      </c>
      <c r="B127" t="s">
        <v>183</v>
      </c>
    </row>
    <row r="128" spans="1:2" ht="12.75">
      <c r="A128" t="s">
        <v>7</v>
      </c>
      <c r="B128" t="s">
        <v>8</v>
      </c>
    </row>
    <row r="129" spans="1:2" ht="12.75">
      <c r="A129" t="s">
        <v>11</v>
      </c>
      <c r="B129" t="s">
        <v>12</v>
      </c>
    </row>
    <row r="131" spans="2:15" ht="12.75">
      <c r="B131" t="s">
        <v>13</v>
      </c>
      <c r="C131" t="s">
        <v>14</v>
      </c>
      <c r="D131" t="s">
        <v>15</v>
      </c>
      <c r="E131" t="s">
        <v>16</v>
      </c>
      <c r="F131" t="s">
        <v>17</v>
      </c>
      <c r="G131" t="s">
        <v>18</v>
      </c>
      <c r="H131" t="s">
        <v>19</v>
      </c>
      <c r="I131" t="s">
        <v>20</v>
      </c>
      <c r="J131" t="s">
        <v>21</v>
      </c>
      <c r="K131" t="s">
        <v>22</v>
      </c>
      <c r="L131" t="s">
        <v>23</v>
      </c>
      <c r="M131" t="s">
        <v>24</v>
      </c>
      <c r="N131" t="s">
        <v>25</v>
      </c>
      <c r="O131" t="s">
        <v>26</v>
      </c>
    </row>
    <row r="132" ht="12.75">
      <c r="A132" t="s">
        <v>27</v>
      </c>
    </row>
    <row r="133" spans="1:15" ht="12.75">
      <c r="A133" t="s">
        <v>28</v>
      </c>
      <c r="C133">
        <v>259408</v>
      </c>
      <c r="D133">
        <v>283936</v>
      </c>
      <c r="E133">
        <v>272451</v>
      </c>
      <c r="F133">
        <v>282687</v>
      </c>
      <c r="G133">
        <v>271622</v>
      </c>
      <c r="H133">
        <v>274620</v>
      </c>
      <c r="I133">
        <v>295743</v>
      </c>
      <c r="J133">
        <v>284699</v>
      </c>
      <c r="K133">
        <v>284967</v>
      </c>
      <c r="L133">
        <v>283013</v>
      </c>
      <c r="M133">
        <v>274220</v>
      </c>
      <c r="N133">
        <v>291398</v>
      </c>
      <c r="O133">
        <v>276376</v>
      </c>
    </row>
    <row r="134" spans="1:15" ht="12.75">
      <c r="A134" t="s">
        <v>29</v>
      </c>
      <c r="C134">
        <v>8337</v>
      </c>
      <c r="D134">
        <v>9191</v>
      </c>
      <c r="E134">
        <v>9176</v>
      </c>
      <c r="F134">
        <v>9112</v>
      </c>
      <c r="G134">
        <v>8946</v>
      </c>
      <c r="H134">
        <v>9295</v>
      </c>
      <c r="I134">
        <v>10596</v>
      </c>
      <c r="J134">
        <v>9861</v>
      </c>
      <c r="K134">
        <v>9882</v>
      </c>
      <c r="L134">
        <v>9480</v>
      </c>
      <c r="M134">
        <v>9465</v>
      </c>
      <c r="N134">
        <v>9843</v>
      </c>
      <c r="O134">
        <v>9277</v>
      </c>
    </row>
    <row r="135" spans="1:15" ht="12.75">
      <c r="A135" t="s">
        <v>30</v>
      </c>
      <c r="C135">
        <v>8254</v>
      </c>
      <c r="D135">
        <v>7714</v>
      </c>
      <c r="E135">
        <v>6462</v>
      </c>
      <c r="F135">
        <v>5355</v>
      </c>
      <c r="G135">
        <v>5342</v>
      </c>
      <c r="H135">
        <v>5608</v>
      </c>
      <c r="I135">
        <v>6394</v>
      </c>
      <c r="J135">
        <v>6108</v>
      </c>
      <c r="K135">
        <v>5615</v>
      </c>
      <c r="L135">
        <v>5311</v>
      </c>
      <c r="M135">
        <v>5260</v>
      </c>
      <c r="N135">
        <v>5727</v>
      </c>
      <c r="O135">
        <v>5350</v>
      </c>
    </row>
    <row r="136" spans="1:15" ht="12.75">
      <c r="A136" t="s">
        <v>31</v>
      </c>
      <c r="C136">
        <v>4043</v>
      </c>
      <c r="D136">
        <v>4283</v>
      </c>
      <c r="E136">
        <v>4142</v>
      </c>
      <c r="F136">
        <v>4560</v>
      </c>
      <c r="G136">
        <v>4339</v>
      </c>
      <c r="H136">
        <v>4472</v>
      </c>
      <c r="I136">
        <v>4784</v>
      </c>
      <c r="J136">
        <v>4442</v>
      </c>
      <c r="K136">
        <v>4444</v>
      </c>
      <c r="L136">
        <v>4327</v>
      </c>
      <c r="M136">
        <v>4141</v>
      </c>
      <c r="N136">
        <v>4357</v>
      </c>
      <c r="O136">
        <v>4222</v>
      </c>
    </row>
    <row r="137" spans="1:15" ht="12.75">
      <c r="A137" t="s">
        <v>32</v>
      </c>
      <c r="C137">
        <v>57565</v>
      </c>
      <c r="D137">
        <v>63299</v>
      </c>
      <c r="E137">
        <v>58445</v>
      </c>
      <c r="F137">
        <v>63574</v>
      </c>
      <c r="G137">
        <v>61291</v>
      </c>
      <c r="H137">
        <v>62995</v>
      </c>
      <c r="I137">
        <v>68685</v>
      </c>
      <c r="J137">
        <v>68395</v>
      </c>
      <c r="K137">
        <v>66999</v>
      </c>
      <c r="L137">
        <v>62596</v>
      </c>
      <c r="M137">
        <v>58863</v>
      </c>
      <c r="N137">
        <v>63748</v>
      </c>
      <c r="O137">
        <v>60361</v>
      </c>
    </row>
    <row r="138" spans="1:15" ht="12.75">
      <c r="A138" t="s">
        <v>33</v>
      </c>
      <c r="C138">
        <v>1271</v>
      </c>
      <c r="D138">
        <v>1148</v>
      </c>
      <c r="E138">
        <v>1006</v>
      </c>
      <c r="F138">
        <v>997</v>
      </c>
      <c r="G138">
        <v>1110</v>
      </c>
      <c r="H138">
        <v>1118</v>
      </c>
      <c r="I138">
        <v>1191</v>
      </c>
      <c r="J138">
        <v>1199</v>
      </c>
      <c r="K138">
        <v>1043</v>
      </c>
      <c r="L138">
        <v>958</v>
      </c>
      <c r="M138">
        <v>928</v>
      </c>
      <c r="N138">
        <v>938</v>
      </c>
      <c r="O138">
        <v>954</v>
      </c>
    </row>
    <row r="139" spans="1:15" ht="12.75">
      <c r="A139" t="s">
        <v>34</v>
      </c>
      <c r="C139">
        <v>3054</v>
      </c>
      <c r="D139">
        <v>3131</v>
      </c>
      <c r="E139">
        <v>3161</v>
      </c>
      <c r="F139">
        <v>3154</v>
      </c>
      <c r="G139">
        <v>3201</v>
      </c>
      <c r="H139">
        <v>3327</v>
      </c>
      <c r="I139">
        <v>3937</v>
      </c>
      <c r="J139">
        <v>4047</v>
      </c>
      <c r="K139">
        <v>4184</v>
      </c>
      <c r="L139">
        <v>4223</v>
      </c>
      <c r="M139">
        <v>4470</v>
      </c>
      <c r="N139">
        <v>4683</v>
      </c>
      <c r="O139">
        <v>4898</v>
      </c>
    </row>
    <row r="140" spans="1:15" ht="12.75">
      <c r="A140" t="s">
        <v>35</v>
      </c>
      <c r="C140">
        <v>9266</v>
      </c>
      <c r="D140">
        <v>10160</v>
      </c>
      <c r="E140">
        <v>9842</v>
      </c>
      <c r="F140">
        <v>9796</v>
      </c>
      <c r="G140">
        <v>10254</v>
      </c>
      <c r="H140">
        <v>9986</v>
      </c>
      <c r="I140">
        <v>10549</v>
      </c>
      <c r="J140">
        <v>10728</v>
      </c>
      <c r="K140">
        <v>11074</v>
      </c>
      <c r="L140">
        <v>11773</v>
      </c>
      <c r="M140">
        <v>11881</v>
      </c>
      <c r="N140">
        <v>12474</v>
      </c>
      <c r="O140">
        <v>12801</v>
      </c>
    </row>
    <row r="141" spans="1:15" ht="12.75">
      <c r="A141" t="s">
        <v>36</v>
      </c>
      <c r="C141">
        <v>35753</v>
      </c>
      <c r="D141">
        <v>40876</v>
      </c>
      <c r="E141">
        <v>40043</v>
      </c>
      <c r="F141">
        <v>39248</v>
      </c>
      <c r="G141">
        <v>36764</v>
      </c>
      <c r="H141">
        <v>36086</v>
      </c>
      <c r="I141">
        <v>39942</v>
      </c>
      <c r="J141">
        <v>37707</v>
      </c>
      <c r="K141">
        <v>38751</v>
      </c>
      <c r="L141">
        <v>39647</v>
      </c>
      <c r="M141">
        <v>38425</v>
      </c>
      <c r="N141">
        <v>41320</v>
      </c>
      <c r="O141">
        <v>38551</v>
      </c>
    </row>
    <row r="142" spans="1:15" ht="12.75">
      <c r="A142" t="s">
        <v>37</v>
      </c>
      <c r="C142">
        <v>2323</v>
      </c>
      <c r="D142">
        <v>2183</v>
      </c>
      <c r="E142">
        <v>2055</v>
      </c>
      <c r="F142">
        <v>2092</v>
      </c>
      <c r="G142">
        <v>2145</v>
      </c>
      <c r="H142">
        <v>2198</v>
      </c>
      <c r="I142">
        <v>2289</v>
      </c>
      <c r="J142">
        <v>2292</v>
      </c>
      <c r="K142">
        <v>2406</v>
      </c>
      <c r="L142">
        <v>2412</v>
      </c>
      <c r="M142">
        <v>2475</v>
      </c>
      <c r="N142">
        <v>2609</v>
      </c>
      <c r="O142">
        <v>2622</v>
      </c>
    </row>
    <row r="143" spans="1:15" ht="12.75">
      <c r="A143" t="s">
        <v>38</v>
      </c>
      <c r="C143">
        <v>30494</v>
      </c>
      <c r="D143">
        <v>33372</v>
      </c>
      <c r="E143">
        <v>31926</v>
      </c>
      <c r="F143">
        <v>32035</v>
      </c>
      <c r="G143">
        <v>29130</v>
      </c>
      <c r="H143">
        <v>31692</v>
      </c>
      <c r="I143">
        <v>32523</v>
      </c>
      <c r="J143">
        <v>31705</v>
      </c>
      <c r="K143">
        <v>33408</v>
      </c>
      <c r="L143">
        <v>35291</v>
      </c>
      <c r="M143">
        <v>33903</v>
      </c>
      <c r="N143">
        <v>35459</v>
      </c>
      <c r="O143">
        <v>28464</v>
      </c>
    </row>
    <row r="144" spans="1:15" ht="12.75">
      <c r="A144" t="s">
        <v>39</v>
      </c>
      <c r="C144">
        <v>120</v>
      </c>
      <c r="D144">
        <v>112</v>
      </c>
      <c r="E144">
        <v>131</v>
      </c>
      <c r="F144">
        <v>131</v>
      </c>
      <c r="G144">
        <v>142</v>
      </c>
      <c r="H144">
        <v>181</v>
      </c>
      <c r="I144">
        <v>189</v>
      </c>
      <c r="J144">
        <v>191</v>
      </c>
      <c r="K144">
        <v>197</v>
      </c>
      <c r="L144">
        <v>201</v>
      </c>
      <c r="M144">
        <v>219</v>
      </c>
      <c r="N144">
        <v>216</v>
      </c>
      <c r="O144">
        <v>233</v>
      </c>
    </row>
    <row r="145" spans="1:15" ht="12.75">
      <c r="A145" t="s">
        <v>40</v>
      </c>
      <c r="C145">
        <v>1301</v>
      </c>
      <c r="D145">
        <v>1495</v>
      </c>
      <c r="E145">
        <v>1168</v>
      </c>
      <c r="F145">
        <v>1418</v>
      </c>
      <c r="G145">
        <v>1152</v>
      </c>
      <c r="H145">
        <v>883</v>
      </c>
      <c r="I145">
        <v>849</v>
      </c>
      <c r="J145">
        <v>828</v>
      </c>
      <c r="K145">
        <v>782</v>
      </c>
      <c r="L145">
        <v>1082</v>
      </c>
      <c r="M145">
        <v>965</v>
      </c>
      <c r="N145">
        <v>1439</v>
      </c>
      <c r="O145">
        <v>1429</v>
      </c>
    </row>
    <row r="146" spans="1:15" ht="12.75">
      <c r="A146" t="s">
        <v>41</v>
      </c>
      <c r="C146">
        <v>1662</v>
      </c>
      <c r="D146">
        <v>1834</v>
      </c>
      <c r="E146">
        <v>1417</v>
      </c>
      <c r="F146">
        <v>1359</v>
      </c>
      <c r="G146">
        <v>1378</v>
      </c>
      <c r="H146">
        <v>1248</v>
      </c>
      <c r="I146">
        <v>1136</v>
      </c>
      <c r="J146">
        <v>1065</v>
      </c>
      <c r="K146">
        <v>1456</v>
      </c>
      <c r="L146">
        <v>1418</v>
      </c>
      <c r="M146">
        <v>1345</v>
      </c>
      <c r="N146">
        <v>1373</v>
      </c>
      <c r="O146">
        <v>1379</v>
      </c>
    </row>
    <row r="147" spans="1:15" ht="12.75">
      <c r="A147" t="s">
        <v>42</v>
      </c>
      <c r="C147">
        <v>519</v>
      </c>
      <c r="D147">
        <v>611</v>
      </c>
      <c r="E147">
        <v>573</v>
      </c>
      <c r="F147">
        <v>575</v>
      </c>
      <c r="G147">
        <v>559</v>
      </c>
      <c r="H147">
        <v>559</v>
      </c>
      <c r="I147">
        <v>621</v>
      </c>
      <c r="J147">
        <v>610</v>
      </c>
      <c r="K147">
        <v>637</v>
      </c>
      <c r="L147">
        <v>608</v>
      </c>
      <c r="M147">
        <v>596</v>
      </c>
      <c r="N147">
        <v>661</v>
      </c>
      <c r="O147">
        <v>614</v>
      </c>
    </row>
    <row r="148" spans="1:15" ht="12.75">
      <c r="A148" t="s">
        <v>43</v>
      </c>
      <c r="C148">
        <v>5992</v>
      </c>
      <c r="D148">
        <v>6170</v>
      </c>
      <c r="E148">
        <v>5623</v>
      </c>
      <c r="F148">
        <v>5443</v>
      </c>
      <c r="G148">
        <v>5331</v>
      </c>
      <c r="H148">
        <v>5449</v>
      </c>
      <c r="I148">
        <v>5604</v>
      </c>
      <c r="J148">
        <v>5212</v>
      </c>
      <c r="K148">
        <v>4946</v>
      </c>
      <c r="L148">
        <v>5358</v>
      </c>
      <c r="M148">
        <v>5281</v>
      </c>
      <c r="N148">
        <v>5494</v>
      </c>
      <c r="O148">
        <v>5927</v>
      </c>
    </row>
    <row r="149" spans="1:15" ht="12.75">
      <c r="A149" t="s">
        <v>44</v>
      </c>
      <c r="C149">
        <v>55</v>
      </c>
      <c r="D149">
        <v>57</v>
      </c>
      <c r="E149">
        <v>60</v>
      </c>
      <c r="F149">
        <v>61</v>
      </c>
      <c r="G149">
        <v>69</v>
      </c>
      <c r="H149">
        <v>70</v>
      </c>
      <c r="I149">
        <v>75</v>
      </c>
      <c r="J149">
        <v>116</v>
      </c>
      <c r="K149">
        <v>122</v>
      </c>
      <c r="L149">
        <v>127</v>
      </c>
      <c r="M149">
        <v>82</v>
      </c>
      <c r="N149">
        <v>62</v>
      </c>
      <c r="O149">
        <v>62</v>
      </c>
    </row>
    <row r="150" spans="1:15" ht="12.75">
      <c r="A150" t="s">
        <v>45</v>
      </c>
      <c r="C150">
        <v>9772</v>
      </c>
      <c r="D150">
        <v>11026</v>
      </c>
      <c r="E150">
        <v>10139</v>
      </c>
      <c r="F150">
        <v>10675</v>
      </c>
      <c r="G150">
        <v>10541</v>
      </c>
      <c r="H150">
        <v>11124</v>
      </c>
      <c r="I150">
        <v>12342</v>
      </c>
      <c r="J150">
        <v>10710</v>
      </c>
      <c r="K150">
        <v>10350</v>
      </c>
      <c r="L150">
        <v>10321</v>
      </c>
      <c r="M150">
        <v>10286</v>
      </c>
      <c r="N150">
        <v>10537</v>
      </c>
      <c r="O150">
        <v>10135</v>
      </c>
    </row>
    <row r="151" spans="1:15" ht="12.75">
      <c r="A151" t="s">
        <v>46</v>
      </c>
      <c r="C151">
        <v>5832</v>
      </c>
      <c r="D151">
        <v>6434</v>
      </c>
      <c r="E151">
        <v>6071</v>
      </c>
      <c r="F151">
        <v>6185</v>
      </c>
      <c r="G151">
        <v>5826</v>
      </c>
      <c r="H151">
        <v>6256</v>
      </c>
      <c r="I151">
        <v>6831</v>
      </c>
      <c r="J151">
        <v>6544</v>
      </c>
      <c r="K151">
        <v>6512</v>
      </c>
      <c r="L151">
        <v>6614</v>
      </c>
      <c r="M151">
        <v>6452</v>
      </c>
      <c r="N151">
        <v>7186</v>
      </c>
      <c r="O151">
        <v>6996</v>
      </c>
    </row>
    <row r="152" spans="1:15" ht="12.75">
      <c r="A152" t="s">
        <v>47</v>
      </c>
      <c r="C152">
        <v>18126</v>
      </c>
      <c r="D152">
        <v>20425</v>
      </c>
      <c r="E152">
        <v>21261</v>
      </c>
      <c r="F152">
        <v>25465</v>
      </c>
      <c r="G152">
        <v>23993</v>
      </c>
      <c r="H152">
        <v>23284</v>
      </c>
      <c r="I152">
        <v>23248</v>
      </c>
      <c r="J152">
        <v>22086</v>
      </c>
      <c r="K152">
        <v>19788</v>
      </c>
      <c r="L152">
        <v>19837</v>
      </c>
      <c r="M152">
        <v>17516</v>
      </c>
      <c r="N152">
        <v>19218</v>
      </c>
      <c r="O152">
        <v>18101</v>
      </c>
    </row>
    <row r="153" spans="1:15" ht="12.75">
      <c r="A153" t="s">
        <v>48</v>
      </c>
      <c r="C153">
        <v>2290</v>
      </c>
      <c r="D153">
        <v>2363</v>
      </c>
      <c r="E153">
        <v>2427</v>
      </c>
      <c r="F153">
        <v>2493</v>
      </c>
      <c r="G153">
        <v>2542</v>
      </c>
      <c r="H153">
        <v>2569</v>
      </c>
      <c r="I153">
        <v>2669</v>
      </c>
      <c r="J153">
        <v>2667</v>
      </c>
      <c r="K153">
        <v>2673</v>
      </c>
      <c r="L153">
        <v>2781</v>
      </c>
      <c r="M153">
        <v>2804</v>
      </c>
      <c r="N153">
        <v>2859</v>
      </c>
      <c r="O153">
        <v>3122</v>
      </c>
    </row>
    <row r="154" spans="1:15" ht="12.75">
      <c r="A154" t="s">
        <v>49</v>
      </c>
      <c r="C154">
        <v>850</v>
      </c>
      <c r="D154">
        <v>1039</v>
      </c>
      <c r="E154">
        <v>1018</v>
      </c>
      <c r="F154">
        <v>1110</v>
      </c>
      <c r="G154">
        <v>1099</v>
      </c>
      <c r="H154">
        <v>1176</v>
      </c>
      <c r="I154">
        <v>1338</v>
      </c>
      <c r="J154">
        <v>1049</v>
      </c>
      <c r="K154">
        <v>1049</v>
      </c>
      <c r="L154">
        <v>1098</v>
      </c>
      <c r="M154">
        <v>1116</v>
      </c>
      <c r="N154">
        <v>1113</v>
      </c>
      <c r="O154">
        <v>1190</v>
      </c>
    </row>
    <row r="155" spans="1:15" ht="12.75">
      <c r="A155" t="s">
        <v>50</v>
      </c>
      <c r="C155">
        <v>2416</v>
      </c>
      <c r="D155">
        <v>2354</v>
      </c>
      <c r="E155">
        <v>2297</v>
      </c>
      <c r="F155">
        <v>2028</v>
      </c>
      <c r="G155">
        <v>1776</v>
      </c>
      <c r="H155">
        <v>1983</v>
      </c>
      <c r="I155">
        <v>2247</v>
      </c>
      <c r="J155">
        <v>2252</v>
      </c>
      <c r="K155">
        <v>2333</v>
      </c>
      <c r="L155">
        <v>2367</v>
      </c>
      <c r="M155">
        <v>2186</v>
      </c>
      <c r="N155">
        <v>3062</v>
      </c>
      <c r="O155">
        <v>2954</v>
      </c>
    </row>
    <row r="156" spans="1:15" ht="12.75">
      <c r="A156" t="s">
        <v>51</v>
      </c>
      <c r="C156">
        <v>5319</v>
      </c>
      <c r="D156">
        <v>5543</v>
      </c>
      <c r="E156">
        <v>5578</v>
      </c>
      <c r="F156">
        <v>5396</v>
      </c>
      <c r="G156">
        <v>5606</v>
      </c>
      <c r="H156">
        <v>5460</v>
      </c>
      <c r="I156">
        <v>4801</v>
      </c>
      <c r="J156">
        <v>5224</v>
      </c>
      <c r="K156">
        <v>5383</v>
      </c>
      <c r="L156">
        <v>5157</v>
      </c>
      <c r="M156">
        <v>4922</v>
      </c>
      <c r="N156">
        <v>4951</v>
      </c>
      <c r="O156">
        <v>5187</v>
      </c>
    </row>
    <row r="157" spans="1:15" ht="12.75">
      <c r="A157" t="s">
        <v>52</v>
      </c>
      <c r="C157">
        <v>6838</v>
      </c>
      <c r="D157">
        <v>7449</v>
      </c>
      <c r="E157">
        <v>7527</v>
      </c>
      <c r="F157">
        <v>8220</v>
      </c>
      <c r="G157">
        <v>8315</v>
      </c>
      <c r="H157">
        <v>8029</v>
      </c>
      <c r="I157">
        <v>8497</v>
      </c>
      <c r="J157">
        <v>8222</v>
      </c>
      <c r="K157">
        <v>8165</v>
      </c>
      <c r="L157">
        <v>7677</v>
      </c>
      <c r="M157">
        <v>7539</v>
      </c>
      <c r="N157">
        <v>7494</v>
      </c>
      <c r="O157">
        <v>7599</v>
      </c>
    </row>
    <row r="158" spans="1:15" ht="12.75">
      <c r="A158" t="s">
        <v>53</v>
      </c>
      <c r="C158">
        <v>37957</v>
      </c>
      <c r="D158">
        <v>41668</v>
      </c>
      <c r="E158">
        <v>40902</v>
      </c>
      <c r="F158">
        <v>42205</v>
      </c>
      <c r="G158">
        <v>40773</v>
      </c>
      <c r="H158">
        <v>39573</v>
      </c>
      <c r="I158">
        <v>44404</v>
      </c>
      <c r="J158">
        <v>41437</v>
      </c>
      <c r="K158">
        <v>42768</v>
      </c>
      <c r="L158">
        <v>42349</v>
      </c>
      <c r="M158">
        <v>43099</v>
      </c>
      <c r="N158">
        <v>44573</v>
      </c>
      <c r="O158">
        <v>43951</v>
      </c>
    </row>
    <row r="159" spans="1:15" ht="12.75">
      <c r="A159" t="s">
        <v>54</v>
      </c>
      <c r="C159">
        <v>578</v>
      </c>
      <c r="D159">
        <v>554</v>
      </c>
      <c r="E159">
        <v>577</v>
      </c>
      <c r="F159">
        <v>602</v>
      </c>
      <c r="G159">
        <v>552</v>
      </c>
      <c r="H159">
        <v>570</v>
      </c>
      <c r="I159">
        <v>538</v>
      </c>
      <c r="J159">
        <v>552</v>
      </c>
      <c r="K159">
        <v>533</v>
      </c>
      <c r="L159">
        <v>586</v>
      </c>
      <c r="M159">
        <v>603</v>
      </c>
      <c r="N159">
        <v>624</v>
      </c>
      <c r="O159">
        <v>660</v>
      </c>
    </row>
    <row r="160" spans="1:15" ht="12.75">
      <c r="A160" t="s">
        <v>55</v>
      </c>
      <c r="C160">
        <v>3570</v>
      </c>
      <c r="D160">
        <v>3631</v>
      </c>
      <c r="E160">
        <v>3567</v>
      </c>
      <c r="F160">
        <v>3689</v>
      </c>
      <c r="G160">
        <v>3853</v>
      </c>
      <c r="H160">
        <v>3860</v>
      </c>
      <c r="I160">
        <v>4007</v>
      </c>
      <c r="J160">
        <v>3817</v>
      </c>
      <c r="K160">
        <v>3920</v>
      </c>
      <c r="L160">
        <v>3932</v>
      </c>
      <c r="M160">
        <v>3824</v>
      </c>
      <c r="N160">
        <v>3987</v>
      </c>
      <c r="O160">
        <v>3941</v>
      </c>
    </row>
    <row r="161" spans="1:15" ht="12.75">
      <c r="A161" t="s">
        <v>56</v>
      </c>
      <c r="C161">
        <v>2228</v>
      </c>
      <c r="D161">
        <v>2371</v>
      </c>
      <c r="E161">
        <v>2371</v>
      </c>
      <c r="F161">
        <v>2483</v>
      </c>
      <c r="G161">
        <v>2208</v>
      </c>
      <c r="H161">
        <v>2257</v>
      </c>
      <c r="I161">
        <v>2539</v>
      </c>
      <c r="J161">
        <v>2266</v>
      </c>
      <c r="K161">
        <v>2405</v>
      </c>
      <c r="L161">
        <v>2203</v>
      </c>
      <c r="M161">
        <v>2165</v>
      </c>
      <c r="N161">
        <v>2016</v>
      </c>
      <c r="O161">
        <v>2170</v>
      </c>
    </row>
    <row r="162" spans="1:15" ht="12.75">
      <c r="A162" t="s">
        <v>57</v>
      </c>
      <c r="C162">
        <v>4506</v>
      </c>
      <c r="D162">
        <v>4668</v>
      </c>
      <c r="E162">
        <v>6567</v>
      </c>
      <c r="F162">
        <v>6484</v>
      </c>
      <c r="G162">
        <v>6226</v>
      </c>
      <c r="H162">
        <v>6150</v>
      </c>
      <c r="I162">
        <v>10323</v>
      </c>
      <c r="J162">
        <v>9408</v>
      </c>
      <c r="K162">
        <v>9182</v>
      </c>
      <c r="L162">
        <v>8514</v>
      </c>
      <c r="M162">
        <v>8425</v>
      </c>
      <c r="N162">
        <v>7165</v>
      </c>
      <c r="O162">
        <v>7219</v>
      </c>
    </row>
    <row r="163" spans="1:15" ht="12.75">
      <c r="A163" t="s">
        <v>58</v>
      </c>
      <c r="C163">
        <v>7349</v>
      </c>
      <c r="D163">
        <v>7510</v>
      </c>
      <c r="E163">
        <v>8016</v>
      </c>
      <c r="F163">
        <v>8251</v>
      </c>
      <c r="G163">
        <v>7354</v>
      </c>
      <c r="H163">
        <v>8995</v>
      </c>
      <c r="I163">
        <v>9416</v>
      </c>
      <c r="J163">
        <v>10048</v>
      </c>
      <c r="K163">
        <v>9667</v>
      </c>
      <c r="L163">
        <v>16610</v>
      </c>
      <c r="M163">
        <v>16996</v>
      </c>
      <c r="N163">
        <v>16434</v>
      </c>
      <c r="O163">
        <v>14907</v>
      </c>
    </row>
    <row r="166" spans="1:2" ht="12.75">
      <c r="A166" t="s">
        <v>9</v>
      </c>
      <c r="B166" t="s">
        <v>184</v>
      </c>
    </row>
    <row r="167" spans="1:2" ht="12.75">
      <c r="A167" t="s">
        <v>7</v>
      </c>
      <c r="B167" t="s">
        <v>8</v>
      </c>
    </row>
    <row r="168" spans="1:2" ht="12.75">
      <c r="A168" t="s">
        <v>11</v>
      </c>
      <c r="B168" t="s">
        <v>12</v>
      </c>
    </row>
    <row r="170" spans="2:15" ht="12.75">
      <c r="B170" t="s">
        <v>13</v>
      </c>
      <c r="C170" t="s">
        <v>14</v>
      </c>
      <c r="D170" t="s">
        <v>15</v>
      </c>
      <c r="E170" t="s">
        <v>16</v>
      </c>
      <c r="F170" t="s">
        <v>17</v>
      </c>
      <c r="G170" t="s">
        <v>18</v>
      </c>
      <c r="H170" t="s">
        <v>19</v>
      </c>
      <c r="I170" t="s">
        <v>20</v>
      </c>
      <c r="J170" t="s">
        <v>21</v>
      </c>
      <c r="K170" t="s">
        <v>22</v>
      </c>
      <c r="L170" t="s">
        <v>23</v>
      </c>
      <c r="M170" t="s">
        <v>24</v>
      </c>
      <c r="N170" t="s">
        <v>25</v>
      </c>
      <c r="O170" t="s">
        <v>26</v>
      </c>
    </row>
    <row r="171" ht="12.75">
      <c r="A171" t="s">
        <v>27</v>
      </c>
    </row>
    <row r="172" spans="1:15" ht="12.75">
      <c r="A172" t="s">
        <v>28</v>
      </c>
      <c r="C172">
        <v>3</v>
      </c>
      <c r="D172">
        <v>0</v>
      </c>
      <c r="E172">
        <v>0</v>
      </c>
      <c r="F172">
        <v>0</v>
      </c>
      <c r="G172">
        <v>0</v>
      </c>
      <c r="H172">
        <v>0</v>
      </c>
      <c r="I172">
        <v>0</v>
      </c>
      <c r="J172">
        <v>0</v>
      </c>
      <c r="K172">
        <v>0</v>
      </c>
      <c r="L172">
        <v>0</v>
      </c>
      <c r="M172">
        <v>0</v>
      </c>
      <c r="N172">
        <v>0</v>
      </c>
      <c r="O172">
        <v>0</v>
      </c>
    </row>
    <row r="173" ht="12.75">
      <c r="A173" t="s">
        <v>29</v>
      </c>
    </row>
    <row r="174" ht="12.75">
      <c r="A174" t="s">
        <v>30</v>
      </c>
    </row>
    <row r="175" spans="1:15" ht="12.75">
      <c r="A175" t="s">
        <v>31</v>
      </c>
      <c r="C175">
        <v>0</v>
      </c>
      <c r="D175">
        <v>0</v>
      </c>
      <c r="E175">
        <v>0</v>
      </c>
      <c r="F175">
        <v>0</v>
      </c>
      <c r="G175">
        <v>0</v>
      </c>
      <c r="H175">
        <v>0</v>
      </c>
      <c r="I175">
        <v>0</v>
      </c>
      <c r="J175">
        <v>0</v>
      </c>
      <c r="K175">
        <v>0</v>
      </c>
      <c r="L175">
        <v>0</v>
      </c>
      <c r="M175">
        <v>0</v>
      </c>
      <c r="N175">
        <v>0</v>
      </c>
      <c r="O175">
        <v>0</v>
      </c>
    </row>
    <row r="176" spans="1:15" ht="12.75">
      <c r="A176" t="s">
        <v>32</v>
      </c>
      <c r="C176">
        <v>0</v>
      </c>
      <c r="D176">
        <v>0</v>
      </c>
      <c r="E176">
        <v>0</v>
      </c>
      <c r="F176">
        <v>0</v>
      </c>
      <c r="G176">
        <v>0</v>
      </c>
      <c r="H176">
        <v>0</v>
      </c>
      <c r="I176">
        <v>0</v>
      </c>
      <c r="J176">
        <v>0</v>
      </c>
      <c r="K176">
        <v>0</v>
      </c>
      <c r="L176">
        <v>0</v>
      </c>
      <c r="M176">
        <v>0</v>
      </c>
      <c r="N176">
        <v>0</v>
      </c>
      <c r="O176">
        <v>0</v>
      </c>
    </row>
    <row r="177" ht="12.75">
      <c r="A177" t="s">
        <v>33</v>
      </c>
    </row>
    <row r="178" ht="12.75">
      <c r="A178" t="s">
        <v>34</v>
      </c>
    </row>
    <row r="179" spans="1:15" ht="12.75">
      <c r="A179" t="s">
        <v>35</v>
      </c>
      <c r="C179">
        <v>0</v>
      </c>
      <c r="D179">
        <v>0</v>
      </c>
      <c r="E179">
        <v>0</v>
      </c>
      <c r="F179">
        <v>0</v>
      </c>
      <c r="G179">
        <v>0</v>
      </c>
      <c r="H179">
        <v>0</v>
      </c>
      <c r="I179">
        <v>0</v>
      </c>
      <c r="J179">
        <v>0</v>
      </c>
      <c r="K179">
        <v>0</v>
      </c>
      <c r="L179">
        <v>0</v>
      </c>
      <c r="M179">
        <v>0</v>
      </c>
      <c r="N179">
        <v>0</v>
      </c>
      <c r="O179">
        <v>0</v>
      </c>
    </row>
    <row r="180" spans="1:15" ht="12.75">
      <c r="A180" t="s">
        <v>36</v>
      </c>
      <c r="C180">
        <v>0</v>
      </c>
      <c r="D180">
        <v>0</v>
      </c>
      <c r="E180">
        <v>0</v>
      </c>
      <c r="F180">
        <v>0</v>
      </c>
      <c r="G180">
        <v>0</v>
      </c>
      <c r="H180">
        <v>0</v>
      </c>
      <c r="I180">
        <v>0</v>
      </c>
      <c r="J180">
        <v>0</v>
      </c>
      <c r="K180">
        <v>0</v>
      </c>
      <c r="L180">
        <v>0</v>
      </c>
      <c r="M180">
        <v>0</v>
      </c>
      <c r="N180">
        <v>0</v>
      </c>
      <c r="O180">
        <v>0</v>
      </c>
    </row>
    <row r="181" ht="12.75">
      <c r="A181" t="s">
        <v>37</v>
      </c>
    </row>
    <row r="182" spans="1:15" ht="12.75">
      <c r="A182" t="s">
        <v>38</v>
      </c>
      <c r="C182">
        <v>0</v>
      </c>
      <c r="D182">
        <v>0</v>
      </c>
      <c r="E182">
        <v>0</v>
      </c>
      <c r="F182">
        <v>0</v>
      </c>
      <c r="G182">
        <v>0</v>
      </c>
      <c r="H182">
        <v>0</v>
      </c>
      <c r="I182">
        <v>0</v>
      </c>
      <c r="J182">
        <v>0</v>
      </c>
      <c r="K182">
        <v>0</v>
      </c>
      <c r="L182">
        <v>0</v>
      </c>
      <c r="M182">
        <v>0</v>
      </c>
      <c r="N182">
        <v>0</v>
      </c>
      <c r="O182">
        <v>0</v>
      </c>
    </row>
    <row r="183" ht="12.75">
      <c r="A183" t="s">
        <v>39</v>
      </c>
    </row>
    <row r="184" ht="12.75">
      <c r="A184" t="s">
        <v>40</v>
      </c>
    </row>
    <row r="185" ht="12.75">
      <c r="A185" t="s">
        <v>41</v>
      </c>
    </row>
    <row r="186" ht="12.75">
      <c r="A186" t="s">
        <v>42</v>
      </c>
    </row>
    <row r="187" ht="12.75">
      <c r="A187" t="s">
        <v>43</v>
      </c>
    </row>
    <row r="188" ht="12.75">
      <c r="A188" t="s">
        <v>44</v>
      </c>
    </row>
    <row r="189" ht="12.75">
      <c r="A189" t="s">
        <v>45</v>
      </c>
    </row>
    <row r="190" ht="12.75">
      <c r="A190" t="s">
        <v>46</v>
      </c>
    </row>
    <row r="191" ht="12.75">
      <c r="A191" t="s">
        <v>47</v>
      </c>
    </row>
    <row r="192" ht="12.75">
      <c r="A192" t="s">
        <v>48</v>
      </c>
    </row>
    <row r="193" ht="12.75">
      <c r="A193" t="s">
        <v>49</v>
      </c>
    </row>
    <row r="194" ht="12.75">
      <c r="A194" t="s">
        <v>50</v>
      </c>
    </row>
    <row r="195" ht="12.75">
      <c r="A195" t="s">
        <v>51</v>
      </c>
    </row>
    <row r="196" ht="12.75">
      <c r="A196" t="s">
        <v>52</v>
      </c>
    </row>
    <row r="197" spans="1:15" ht="12.75">
      <c r="A197" t="s">
        <v>53</v>
      </c>
      <c r="C197">
        <v>3</v>
      </c>
      <c r="D197">
        <v>0</v>
      </c>
      <c r="E197">
        <v>0</v>
      </c>
      <c r="F197">
        <v>0</v>
      </c>
      <c r="G197">
        <v>0</v>
      </c>
      <c r="H197">
        <v>0</v>
      </c>
      <c r="I197">
        <v>0</v>
      </c>
      <c r="J197">
        <v>0</v>
      </c>
      <c r="K197">
        <v>0</v>
      </c>
      <c r="L197">
        <v>0</v>
      </c>
      <c r="M197">
        <v>0</v>
      </c>
      <c r="N197">
        <v>0</v>
      </c>
      <c r="O197">
        <v>0</v>
      </c>
    </row>
    <row r="198" ht="12.75">
      <c r="A198" t="s">
        <v>54</v>
      </c>
    </row>
    <row r="199" ht="12.75">
      <c r="A199" t="s">
        <v>55</v>
      </c>
    </row>
    <row r="200" spans="1:15" ht="12.75">
      <c r="A200" t="s">
        <v>56</v>
      </c>
      <c r="C200">
        <v>0</v>
      </c>
      <c r="D200">
        <v>0</v>
      </c>
      <c r="E200">
        <v>0</v>
      </c>
      <c r="F200">
        <v>0</v>
      </c>
      <c r="G200">
        <v>0</v>
      </c>
      <c r="H200">
        <v>0</v>
      </c>
      <c r="I200">
        <v>0</v>
      </c>
      <c r="J200">
        <v>0</v>
      </c>
      <c r="K200">
        <v>0</v>
      </c>
      <c r="L200">
        <v>0</v>
      </c>
      <c r="M200">
        <v>0</v>
      </c>
      <c r="N200">
        <v>0</v>
      </c>
      <c r="O200">
        <v>0</v>
      </c>
    </row>
    <row r="201" ht="12.75">
      <c r="A201" t="s">
        <v>57</v>
      </c>
    </row>
    <row r="202" ht="12.75">
      <c r="A202" t="s">
        <v>58</v>
      </c>
    </row>
    <row r="205" spans="1:2" ht="12.75">
      <c r="A205" t="s">
        <v>9</v>
      </c>
      <c r="B205" t="s">
        <v>185</v>
      </c>
    </row>
    <row r="206" spans="1:2" ht="12.75">
      <c r="A206" t="s">
        <v>7</v>
      </c>
      <c r="B206" t="s">
        <v>8</v>
      </c>
    </row>
    <row r="207" spans="1:2" ht="12.75">
      <c r="A207" t="s">
        <v>11</v>
      </c>
      <c r="B207" t="s">
        <v>12</v>
      </c>
    </row>
    <row r="209" spans="2:15" ht="12.75">
      <c r="B209" t="s">
        <v>13</v>
      </c>
      <c r="C209" t="s">
        <v>14</v>
      </c>
      <c r="D209" t="s">
        <v>15</v>
      </c>
      <c r="E209" t="s">
        <v>16</v>
      </c>
      <c r="F209" t="s">
        <v>17</v>
      </c>
      <c r="G209" t="s">
        <v>18</v>
      </c>
      <c r="H209" t="s">
        <v>19</v>
      </c>
      <c r="I209" t="s">
        <v>20</v>
      </c>
      <c r="J209" t="s">
        <v>21</v>
      </c>
      <c r="K209" t="s">
        <v>22</v>
      </c>
      <c r="L209" t="s">
        <v>23</v>
      </c>
      <c r="M209" t="s">
        <v>24</v>
      </c>
      <c r="N209" t="s">
        <v>25</v>
      </c>
      <c r="O209" t="s">
        <v>26</v>
      </c>
    </row>
    <row r="210" ht="12.75">
      <c r="A210" t="s">
        <v>27</v>
      </c>
    </row>
    <row r="211" spans="1:15" ht="12.75">
      <c r="A211" t="s">
        <v>28</v>
      </c>
      <c r="C211">
        <v>28725</v>
      </c>
      <c r="D211">
        <v>29260</v>
      </c>
      <c r="E211">
        <v>28805</v>
      </c>
      <c r="F211">
        <v>28802</v>
      </c>
      <c r="G211">
        <v>28771</v>
      </c>
      <c r="H211">
        <v>29570</v>
      </c>
      <c r="I211">
        <v>29391</v>
      </c>
      <c r="J211">
        <v>29032</v>
      </c>
      <c r="K211">
        <v>29113</v>
      </c>
      <c r="L211">
        <v>28925</v>
      </c>
      <c r="M211">
        <v>28808</v>
      </c>
      <c r="N211">
        <v>29050</v>
      </c>
      <c r="O211">
        <v>28296</v>
      </c>
    </row>
    <row r="212" spans="1:15" ht="12.75">
      <c r="A212" t="s">
        <v>29</v>
      </c>
      <c r="C212">
        <v>485</v>
      </c>
      <c r="D212">
        <v>542</v>
      </c>
      <c r="E212">
        <v>709</v>
      </c>
      <c r="F212">
        <v>778</v>
      </c>
      <c r="G212">
        <v>981</v>
      </c>
      <c r="H212">
        <v>1096</v>
      </c>
      <c r="I212">
        <v>1224</v>
      </c>
      <c r="J212">
        <v>1041</v>
      </c>
      <c r="K212">
        <v>952</v>
      </c>
      <c r="L212">
        <v>878</v>
      </c>
      <c r="M212">
        <v>656</v>
      </c>
      <c r="N212">
        <v>692</v>
      </c>
      <c r="O212">
        <v>654</v>
      </c>
    </row>
    <row r="213" spans="1:15" ht="12.75">
      <c r="A213" t="s">
        <v>30</v>
      </c>
      <c r="C213">
        <v>1408</v>
      </c>
      <c r="D213">
        <v>1411</v>
      </c>
      <c r="E213">
        <v>1120</v>
      </c>
      <c r="F213">
        <v>1114</v>
      </c>
      <c r="G213">
        <v>1107</v>
      </c>
      <c r="H213">
        <v>1239</v>
      </c>
      <c r="I213">
        <v>751</v>
      </c>
      <c r="J213">
        <v>586</v>
      </c>
      <c r="K213">
        <v>543</v>
      </c>
      <c r="L213">
        <v>454</v>
      </c>
      <c r="M213">
        <v>469</v>
      </c>
      <c r="N213">
        <v>267</v>
      </c>
      <c r="O213">
        <v>259</v>
      </c>
    </row>
    <row r="214" spans="1:15" ht="12.75">
      <c r="A214" t="s">
        <v>31</v>
      </c>
      <c r="C214">
        <v>1043</v>
      </c>
      <c r="D214">
        <v>1076</v>
      </c>
      <c r="E214">
        <v>1081</v>
      </c>
      <c r="F214">
        <v>967</v>
      </c>
      <c r="G214">
        <v>947</v>
      </c>
      <c r="H214">
        <v>945</v>
      </c>
      <c r="I214">
        <v>992</v>
      </c>
      <c r="J214">
        <v>1018</v>
      </c>
      <c r="K214">
        <v>995</v>
      </c>
      <c r="L214">
        <v>994</v>
      </c>
      <c r="M214">
        <v>986</v>
      </c>
      <c r="N214">
        <v>965</v>
      </c>
      <c r="O214">
        <v>932</v>
      </c>
    </row>
    <row r="215" spans="1:15" ht="12.75">
      <c r="A215" t="s">
        <v>32</v>
      </c>
      <c r="C215">
        <v>2961</v>
      </c>
      <c r="D215">
        <v>3122</v>
      </c>
      <c r="E215">
        <v>3157</v>
      </c>
      <c r="F215">
        <v>2707</v>
      </c>
      <c r="G215">
        <v>2704</v>
      </c>
      <c r="H215">
        <v>2633</v>
      </c>
      <c r="I215">
        <v>2681</v>
      </c>
      <c r="J215">
        <v>2605</v>
      </c>
      <c r="K215">
        <v>2674</v>
      </c>
      <c r="L215">
        <v>2627</v>
      </c>
      <c r="M215">
        <v>2713</v>
      </c>
      <c r="N215">
        <v>2659</v>
      </c>
      <c r="O215">
        <v>2584</v>
      </c>
    </row>
    <row r="216" spans="1:15" ht="12.75">
      <c r="A216" t="s">
        <v>33</v>
      </c>
      <c r="C216">
        <v>706</v>
      </c>
      <c r="D216">
        <v>713</v>
      </c>
      <c r="E216">
        <v>400</v>
      </c>
      <c r="F216">
        <v>187</v>
      </c>
      <c r="G216">
        <v>123</v>
      </c>
      <c r="H216">
        <v>86</v>
      </c>
      <c r="I216">
        <v>112</v>
      </c>
      <c r="J216">
        <v>81</v>
      </c>
      <c r="K216">
        <v>85</v>
      </c>
      <c r="L216">
        <v>56</v>
      </c>
      <c r="M216">
        <v>58</v>
      </c>
      <c r="N216">
        <v>60</v>
      </c>
      <c r="O216">
        <v>109</v>
      </c>
    </row>
    <row r="217" spans="1:15" ht="12.75">
      <c r="A217" t="s">
        <v>34</v>
      </c>
      <c r="C217">
        <v>1020</v>
      </c>
      <c r="D217">
        <v>1091</v>
      </c>
      <c r="E217">
        <v>1050</v>
      </c>
      <c r="F217">
        <v>1066</v>
      </c>
      <c r="G217">
        <v>1075</v>
      </c>
      <c r="H217">
        <v>1005</v>
      </c>
      <c r="I217">
        <v>1040</v>
      </c>
      <c r="J217">
        <v>1050</v>
      </c>
      <c r="K217">
        <v>1069</v>
      </c>
      <c r="L217">
        <v>1070</v>
      </c>
      <c r="M217">
        <v>1102</v>
      </c>
      <c r="N217">
        <v>1101</v>
      </c>
      <c r="O217">
        <v>1144</v>
      </c>
    </row>
    <row r="218" spans="1:15" ht="12.75">
      <c r="A218" t="s">
        <v>35</v>
      </c>
      <c r="C218">
        <v>1651</v>
      </c>
      <c r="D218">
        <v>1788</v>
      </c>
      <c r="E218">
        <v>1914</v>
      </c>
      <c r="F218">
        <v>1951</v>
      </c>
      <c r="G218">
        <v>2070</v>
      </c>
      <c r="H218">
        <v>2181</v>
      </c>
      <c r="I218">
        <v>2161</v>
      </c>
      <c r="J218">
        <v>2088</v>
      </c>
      <c r="K218">
        <v>1934</v>
      </c>
      <c r="L218">
        <v>2192</v>
      </c>
      <c r="M218">
        <v>2526</v>
      </c>
      <c r="N218">
        <v>2377</v>
      </c>
      <c r="O218">
        <v>2344</v>
      </c>
    </row>
    <row r="219" spans="1:15" ht="12.75">
      <c r="A219" t="s">
        <v>36</v>
      </c>
      <c r="C219">
        <v>3252</v>
      </c>
      <c r="D219">
        <v>3240</v>
      </c>
      <c r="E219">
        <v>3225</v>
      </c>
      <c r="F219">
        <v>2930</v>
      </c>
      <c r="G219">
        <v>2842</v>
      </c>
      <c r="H219">
        <v>3026</v>
      </c>
      <c r="I219">
        <v>3119</v>
      </c>
      <c r="J219">
        <v>3169</v>
      </c>
      <c r="K219">
        <v>3173</v>
      </c>
      <c r="L219">
        <v>3107</v>
      </c>
      <c r="M219">
        <v>3066</v>
      </c>
      <c r="N219">
        <v>3080</v>
      </c>
      <c r="O219">
        <v>3018</v>
      </c>
    </row>
    <row r="220" spans="1:15" ht="12.75">
      <c r="A220" t="s">
        <v>37</v>
      </c>
      <c r="C220">
        <v>210</v>
      </c>
      <c r="D220">
        <v>218</v>
      </c>
      <c r="E220">
        <v>221</v>
      </c>
      <c r="F220">
        <v>222</v>
      </c>
      <c r="G220">
        <v>253</v>
      </c>
      <c r="H220">
        <v>290</v>
      </c>
      <c r="I220">
        <v>233</v>
      </c>
      <c r="J220">
        <v>241</v>
      </c>
      <c r="K220">
        <v>239</v>
      </c>
      <c r="L220">
        <v>253</v>
      </c>
      <c r="M220">
        <v>262</v>
      </c>
      <c r="N220">
        <v>265</v>
      </c>
      <c r="O220">
        <v>266</v>
      </c>
    </row>
    <row r="221" spans="1:15" ht="12.75">
      <c r="A221" t="s">
        <v>38</v>
      </c>
      <c r="C221">
        <v>3087</v>
      </c>
      <c r="D221">
        <v>2901</v>
      </c>
      <c r="E221">
        <v>2974</v>
      </c>
      <c r="F221">
        <v>3222</v>
      </c>
      <c r="G221">
        <v>3224</v>
      </c>
      <c r="H221">
        <v>3225</v>
      </c>
      <c r="I221">
        <v>3244</v>
      </c>
      <c r="J221">
        <v>3172</v>
      </c>
      <c r="K221">
        <v>3163</v>
      </c>
      <c r="L221">
        <v>3112</v>
      </c>
      <c r="M221">
        <v>3202</v>
      </c>
      <c r="N221">
        <v>3340</v>
      </c>
      <c r="O221">
        <v>3284</v>
      </c>
    </row>
    <row r="222" spans="1:15" ht="12.75">
      <c r="A222" t="s">
        <v>39</v>
      </c>
      <c r="C222">
        <v>5</v>
      </c>
      <c r="D222">
        <v>5</v>
      </c>
      <c r="E222">
        <v>5</v>
      </c>
      <c r="F222">
        <v>5</v>
      </c>
      <c r="G222">
        <v>5</v>
      </c>
      <c r="H222">
        <v>6</v>
      </c>
      <c r="I222">
        <v>7</v>
      </c>
      <c r="J222">
        <v>7</v>
      </c>
      <c r="K222">
        <v>7</v>
      </c>
      <c r="L222">
        <v>8</v>
      </c>
      <c r="M222">
        <v>8</v>
      </c>
      <c r="N222">
        <v>8</v>
      </c>
      <c r="O222">
        <v>9</v>
      </c>
    </row>
    <row r="223" spans="1:15" ht="12.75">
      <c r="A223" t="s">
        <v>40</v>
      </c>
      <c r="C223">
        <v>189</v>
      </c>
      <c r="D223">
        <v>293</v>
      </c>
      <c r="E223">
        <v>231</v>
      </c>
      <c r="F223">
        <v>238</v>
      </c>
      <c r="G223">
        <v>193</v>
      </c>
      <c r="H223">
        <v>116</v>
      </c>
      <c r="I223">
        <v>134</v>
      </c>
      <c r="J223">
        <v>97</v>
      </c>
      <c r="K223">
        <v>88</v>
      </c>
      <c r="L223">
        <v>99</v>
      </c>
      <c r="M223">
        <v>92</v>
      </c>
      <c r="N223">
        <v>97</v>
      </c>
      <c r="O223">
        <v>88</v>
      </c>
    </row>
    <row r="224" spans="1:15" ht="12.75">
      <c r="A224" t="s">
        <v>41</v>
      </c>
      <c r="C224">
        <v>798</v>
      </c>
      <c r="D224">
        <v>688</v>
      </c>
      <c r="E224">
        <v>426</v>
      </c>
      <c r="F224">
        <v>289</v>
      </c>
      <c r="G224">
        <v>228</v>
      </c>
      <c r="H224">
        <v>199</v>
      </c>
      <c r="I224">
        <v>198</v>
      </c>
      <c r="J224">
        <v>169</v>
      </c>
      <c r="K224">
        <v>159</v>
      </c>
      <c r="L224">
        <v>112</v>
      </c>
      <c r="M224">
        <v>101</v>
      </c>
      <c r="N224">
        <v>99</v>
      </c>
      <c r="O224">
        <v>108</v>
      </c>
    </row>
    <row r="225" spans="1:15" ht="12.75">
      <c r="A225" t="s">
        <v>42</v>
      </c>
      <c r="C225">
        <v>12</v>
      </c>
      <c r="D225">
        <v>13</v>
      </c>
      <c r="E225">
        <v>13</v>
      </c>
      <c r="F225">
        <v>12</v>
      </c>
      <c r="G225">
        <v>13</v>
      </c>
      <c r="H225">
        <v>12</v>
      </c>
      <c r="I225">
        <v>13</v>
      </c>
      <c r="J225">
        <v>14</v>
      </c>
      <c r="K225">
        <v>14</v>
      </c>
      <c r="L225">
        <v>15</v>
      </c>
      <c r="M225">
        <v>13</v>
      </c>
      <c r="N225">
        <v>14</v>
      </c>
      <c r="O225">
        <v>13</v>
      </c>
    </row>
    <row r="226" spans="1:15" ht="12.75">
      <c r="A226" t="s">
        <v>43</v>
      </c>
      <c r="C226">
        <v>1113</v>
      </c>
      <c r="D226">
        <v>916</v>
      </c>
      <c r="E226">
        <v>715</v>
      </c>
      <c r="F226">
        <v>622</v>
      </c>
      <c r="G226">
        <v>630</v>
      </c>
      <c r="H226">
        <v>613</v>
      </c>
      <c r="I226">
        <v>671</v>
      </c>
      <c r="J226">
        <v>655</v>
      </c>
      <c r="K226">
        <v>671</v>
      </c>
      <c r="L226">
        <v>716</v>
      </c>
      <c r="M226">
        <v>693</v>
      </c>
      <c r="N226">
        <v>667</v>
      </c>
      <c r="O226">
        <v>649</v>
      </c>
    </row>
    <row r="227" ht="12.75">
      <c r="A227" t="s">
        <v>44</v>
      </c>
    </row>
    <row r="228" spans="1:15" ht="12.75">
      <c r="A228" t="s">
        <v>45</v>
      </c>
      <c r="C228">
        <v>3323</v>
      </c>
      <c r="D228">
        <v>3696</v>
      </c>
      <c r="E228">
        <v>3778</v>
      </c>
      <c r="F228">
        <v>4030</v>
      </c>
      <c r="G228">
        <v>3697</v>
      </c>
      <c r="H228">
        <v>4202</v>
      </c>
      <c r="I228">
        <v>3923</v>
      </c>
      <c r="J228">
        <v>3956</v>
      </c>
      <c r="K228">
        <v>3976</v>
      </c>
      <c r="L228">
        <v>3906</v>
      </c>
      <c r="M228">
        <v>3761</v>
      </c>
      <c r="N228">
        <v>4003</v>
      </c>
      <c r="O228">
        <v>3937</v>
      </c>
    </row>
    <row r="229" spans="1:15" ht="12.75">
      <c r="A229" t="s">
        <v>46</v>
      </c>
      <c r="C229">
        <v>721</v>
      </c>
      <c r="D229">
        <v>735</v>
      </c>
      <c r="E229">
        <v>718</v>
      </c>
      <c r="F229">
        <v>651</v>
      </c>
      <c r="G229">
        <v>613</v>
      </c>
      <c r="H229">
        <v>640</v>
      </c>
      <c r="I229">
        <v>667</v>
      </c>
      <c r="J229">
        <v>638</v>
      </c>
      <c r="K229">
        <v>637</v>
      </c>
      <c r="L229">
        <v>652</v>
      </c>
      <c r="M229">
        <v>649</v>
      </c>
      <c r="N229">
        <v>1037</v>
      </c>
      <c r="O229">
        <v>1029</v>
      </c>
    </row>
    <row r="230" spans="1:15" ht="12.75">
      <c r="A230" t="s">
        <v>47</v>
      </c>
      <c r="C230">
        <v>3118</v>
      </c>
      <c r="D230">
        <v>3350</v>
      </c>
      <c r="E230">
        <v>3646</v>
      </c>
      <c r="F230">
        <v>4384</v>
      </c>
      <c r="G230">
        <v>4873</v>
      </c>
      <c r="H230">
        <v>4875</v>
      </c>
      <c r="I230">
        <v>4980</v>
      </c>
      <c r="J230">
        <v>5193</v>
      </c>
      <c r="K230">
        <v>5353</v>
      </c>
      <c r="L230">
        <v>5501</v>
      </c>
      <c r="M230">
        <v>5251</v>
      </c>
      <c r="N230">
        <v>5162</v>
      </c>
      <c r="O230">
        <v>4885</v>
      </c>
    </row>
    <row r="231" spans="1:15" ht="12.75">
      <c r="A231" t="s">
        <v>48</v>
      </c>
      <c r="C231">
        <v>456</v>
      </c>
      <c r="D231">
        <v>459</v>
      </c>
      <c r="E231">
        <v>459</v>
      </c>
      <c r="F231">
        <v>457</v>
      </c>
      <c r="G231">
        <v>467</v>
      </c>
      <c r="H231">
        <v>477</v>
      </c>
      <c r="I231">
        <v>476</v>
      </c>
      <c r="J231">
        <v>530</v>
      </c>
      <c r="K231">
        <v>597</v>
      </c>
      <c r="L231">
        <v>645</v>
      </c>
      <c r="M231">
        <v>710</v>
      </c>
      <c r="N231">
        <v>503</v>
      </c>
      <c r="O231">
        <v>495</v>
      </c>
    </row>
    <row r="232" spans="1:15" ht="12.75">
      <c r="A232" t="s">
        <v>49</v>
      </c>
      <c r="C232">
        <v>0</v>
      </c>
      <c r="D232">
        <v>0</v>
      </c>
      <c r="E232">
        <v>0</v>
      </c>
      <c r="F232">
        <v>0</v>
      </c>
      <c r="G232">
        <v>0</v>
      </c>
      <c r="H232">
        <v>0</v>
      </c>
      <c r="I232">
        <v>0</v>
      </c>
      <c r="J232">
        <v>0</v>
      </c>
      <c r="K232">
        <v>0</v>
      </c>
      <c r="L232">
        <v>0</v>
      </c>
      <c r="M232">
        <v>10</v>
      </c>
      <c r="N232">
        <v>10</v>
      </c>
      <c r="O232">
        <v>0</v>
      </c>
    </row>
    <row r="233" spans="1:15" ht="12.75">
      <c r="A233" t="s">
        <v>50</v>
      </c>
      <c r="C233">
        <v>432</v>
      </c>
      <c r="D233">
        <v>341</v>
      </c>
      <c r="E233">
        <v>303</v>
      </c>
      <c r="F233">
        <v>338</v>
      </c>
      <c r="G233">
        <v>201</v>
      </c>
      <c r="H233">
        <v>187</v>
      </c>
      <c r="I233">
        <v>175</v>
      </c>
      <c r="J233">
        <v>201</v>
      </c>
      <c r="K233">
        <v>160</v>
      </c>
      <c r="L233">
        <v>133</v>
      </c>
      <c r="M233">
        <v>122</v>
      </c>
      <c r="N233">
        <v>307</v>
      </c>
      <c r="O233">
        <v>160</v>
      </c>
    </row>
    <row r="234" spans="1:15" ht="12.75">
      <c r="A234" t="s">
        <v>51</v>
      </c>
      <c r="C234">
        <v>921</v>
      </c>
      <c r="D234">
        <v>808</v>
      </c>
      <c r="E234">
        <v>820</v>
      </c>
      <c r="F234">
        <v>827</v>
      </c>
      <c r="G234">
        <v>732</v>
      </c>
      <c r="H234">
        <v>740</v>
      </c>
      <c r="I234">
        <v>708</v>
      </c>
      <c r="J234">
        <v>696</v>
      </c>
      <c r="K234">
        <v>711</v>
      </c>
      <c r="L234">
        <v>705</v>
      </c>
      <c r="M234">
        <v>691</v>
      </c>
      <c r="N234">
        <v>821</v>
      </c>
      <c r="O234">
        <v>791</v>
      </c>
    </row>
    <row r="235" spans="1:15" ht="12.75">
      <c r="A235" t="s">
        <v>52</v>
      </c>
      <c r="C235">
        <v>559</v>
      </c>
      <c r="D235">
        <v>570</v>
      </c>
      <c r="E235">
        <v>543</v>
      </c>
      <c r="F235">
        <v>506</v>
      </c>
      <c r="G235">
        <v>505</v>
      </c>
      <c r="H235">
        <v>519</v>
      </c>
      <c r="I235">
        <v>541</v>
      </c>
      <c r="J235">
        <v>555</v>
      </c>
      <c r="K235">
        <v>644</v>
      </c>
      <c r="L235">
        <v>504</v>
      </c>
      <c r="M235">
        <v>518</v>
      </c>
      <c r="N235">
        <v>452</v>
      </c>
      <c r="O235">
        <v>515</v>
      </c>
    </row>
    <row r="236" spans="1:15" ht="12.75">
      <c r="A236" t="s">
        <v>53</v>
      </c>
      <c r="C236">
        <v>1254</v>
      </c>
      <c r="D236">
        <v>1283</v>
      </c>
      <c r="E236">
        <v>1295</v>
      </c>
      <c r="F236">
        <v>1299</v>
      </c>
      <c r="G236">
        <v>1292</v>
      </c>
      <c r="H236">
        <v>1255</v>
      </c>
      <c r="I236">
        <v>1343</v>
      </c>
      <c r="J236">
        <v>1270</v>
      </c>
      <c r="K236">
        <v>1269</v>
      </c>
      <c r="L236">
        <v>1189</v>
      </c>
      <c r="M236">
        <v>1150</v>
      </c>
      <c r="N236">
        <v>1064</v>
      </c>
      <c r="O236">
        <v>1024</v>
      </c>
    </row>
    <row r="237" spans="1:15" ht="12.75">
      <c r="A237" t="s">
        <v>54</v>
      </c>
      <c r="C237">
        <v>269</v>
      </c>
      <c r="D237">
        <v>281</v>
      </c>
      <c r="E237">
        <v>298</v>
      </c>
      <c r="F237">
        <v>310</v>
      </c>
      <c r="G237">
        <v>311</v>
      </c>
      <c r="H237">
        <v>313</v>
      </c>
      <c r="I237">
        <v>343</v>
      </c>
      <c r="J237">
        <v>335</v>
      </c>
      <c r="K237">
        <v>321</v>
      </c>
      <c r="L237">
        <v>317</v>
      </c>
      <c r="M237">
        <v>303</v>
      </c>
      <c r="N237">
        <v>278</v>
      </c>
      <c r="O237">
        <v>295</v>
      </c>
    </row>
    <row r="238" spans="1:15" ht="12.75">
      <c r="A238" t="s">
        <v>55</v>
      </c>
      <c r="C238">
        <v>267</v>
      </c>
      <c r="D238">
        <v>650</v>
      </c>
      <c r="E238">
        <v>621</v>
      </c>
      <c r="F238">
        <v>669</v>
      </c>
      <c r="G238">
        <v>700</v>
      </c>
      <c r="H238">
        <v>669</v>
      </c>
      <c r="I238">
        <v>712</v>
      </c>
      <c r="J238">
        <v>727</v>
      </c>
      <c r="K238">
        <v>742</v>
      </c>
      <c r="L238">
        <v>789</v>
      </c>
      <c r="M238">
        <v>753</v>
      </c>
      <c r="N238">
        <v>790</v>
      </c>
      <c r="O238">
        <v>805</v>
      </c>
    </row>
    <row r="239" spans="1:15" ht="12.75">
      <c r="A239" t="s">
        <v>56</v>
      </c>
      <c r="C239">
        <v>777</v>
      </c>
      <c r="D239">
        <v>608</v>
      </c>
      <c r="E239">
        <v>491</v>
      </c>
      <c r="F239">
        <v>405</v>
      </c>
      <c r="G239">
        <v>432</v>
      </c>
      <c r="H239">
        <v>380</v>
      </c>
      <c r="I239">
        <v>414</v>
      </c>
      <c r="J239">
        <v>295</v>
      </c>
      <c r="K239">
        <v>285</v>
      </c>
      <c r="L239">
        <v>304</v>
      </c>
      <c r="M239">
        <v>308</v>
      </c>
      <c r="N239">
        <v>270</v>
      </c>
      <c r="O239">
        <v>275</v>
      </c>
    </row>
    <row r="240" spans="1:15" ht="12.75">
      <c r="A240" t="s">
        <v>57</v>
      </c>
      <c r="C240">
        <v>2256</v>
      </c>
      <c r="D240">
        <v>2012</v>
      </c>
      <c r="E240">
        <v>1408</v>
      </c>
      <c r="F240">
        <v>1138</v>
      </c>
      <c r="G240">
        <v>787</v>
      </c>
      <c r="H240">
        <v>967</v>
      </c>
      <c r="I240">
        <v>835</v>
      </c>
      <c r="J240">
        <v>886</v>
      </c>
      <c r="K240">
        <v>749</v>
      </c>
      <c r="L240">
        <v>450</v>
      </c>
      <c r="M240">
        <v>395</v>
      </c>
      <c r="N240">
        <v>286</v>
      </c>
      <c r="O240">
        <v>273</v>
      </c>
    </row>
    <row r="241" spans="1:15" ht="12.75">
      <c r="A241" t="s">
        <v>58</v>
      </c>
      <c r="C241">
        <v>1939</v>
      </c>
      <c r="D241">
        <v>1930</v>
      </c>
      <c r="E241">
        <v>1983</v>
      </c>
      <c r="F241">
        <v>2394</v>
      </c>
      <c r="G241">
        <v>2422</v>
      </c>
      <c r="H241">
        <v>2631</v>
      </c>
      <c r="I241">
        <v>2764</v>
      </c>
      <c r="J241">
        <v>2759</v>
      </c>
      <c r="K241">
        <v>2764</v>
      </c>
      <c r="L241">
        <v>2860</v>
      </c>
      <c r="M241">
        <v>2898</v>
      </c>
      <c r="N241">
        <v>2899</v>
      </c>
      <c r="O241">
        <v>3165</v>
      </c>
    </row>
    <row r="244" spans="1:2" ht="12.75">
      <c r="A244" t="s">
        <v>9</v>
      </c>
      <c r="B244" t="s">
        <v>186</v>
      </c>
    </row>
    <row r="245" spans="1:2" ht="12.75">
      <c r="A245" t="s">
        <v>7</v>
      </c>
      <c r="B245" t="s">
        <v>8</v>
      </c>
    </row>
    <row r="246" spans="1:2" ht="12.75">
      <c r="A246" t="s">
        <v>11</v>
      </c>
      <c r="B246" t="s">
        <v>12</v>
      </c>
    </row>
    <row r="248" spans="2:15" ht="12.75">
      <c r="B248" t="s">
        <v>13</v>
      </c>
      <c r="C248" t="s">
        <v>14</v>
      </c>
      <c r="D248" t="s">
        <v>15</v>
      </c>
      <c r="E248" t="s">
        <v>16</v>
      </c>
      <c r="F248" t="s">
        <v>17</v>
      </c>
      <c r="G248" t="s">
        <v>18</v>
      </c>
      <c r="H248" t="s">
        <v>19</v>
      </c>
      <c r="I248" t="s">
        <v>20</v>
      </c>
      <c r="J248" t="s">
        <v>21</v>
      </c>
      <c r="K248" t="s">
        <v>22</v>
      </c>
      <c r="L248" t="s">
        <v>23</v>
      </c>
      <c r="M248" t="s">
        <v>24</v>
      </c>
      <c r="N248" t="s">
        <v>25</v>
      </c>
      <c r="O248" t="s">
        <v>26</v>
      </c>
    </row>
    <row r="249" ht="12.75">
      <c r="A249" t="s">
        <v>27</v>
      </c>
    </row>
    <row r="250" spans="1:15" ht="12.75">
      <c r="A250" t="s">
        <v>28</v>
      </c>
      <c r="C250">
        <v>96145</v>
      </c>
      <c r="D250">
        <v>105323</v>
      </c>
      <c r="E250">
        <v>102778</v>
      </c>
      <c r="F250">
        <v>101827</v>
      </c>
      <c r="G250">
        <v>103217</v>
      </c>
      <c r="H250">
        <v>104614</v>
      </c>
      <c r="I250">
        <v>115431</v>
      </c>
      <c r="J250">
        <v>109381</v>
      </c>
      <c r="K250">
        <v>112303</v>
      </c>
      <c r="L250">
        <v>111840</v>
      </c>
      <c r="M250">
        <v>111249</v>
      </c>
      <c r="N250" s="19">
        <f>SUM(N251:N275)</f>
        <v>117863</v>
      </c>
      <c r="O250" s="19">
        <f>SUM(O251:O275)</f>
        <v>121161</v>
      </c>
    </row>
    <row r="251" spans="1:15" ht="12.75">
      <c r="A251" t="s">
        <v>29</v>
      </c>
      <c r="C251">
        <v>2856</v>
      </c>
      <c r="D251">
        <v>3222</v>
      </c>
      <c r="E251">
        <v>3278</v>
      </c>
      <c r="F251">
        <v>3297</v>
      </c>
      <c r="G251">
        <v>3287</v>
      </c>
      <c r="H251">
        <v>3444</v>
      </c>
      <c r="I251">
        <v>3938</v>
      </c>
      <c r="J251">
        <v>3729</v>
      </c>
      <c r="K251">
        <v>3778</v>
      </c>
      <c r="L251">
        <v>3681</v>
      </c>
      <c r="M251">
        <v>3424</v>
      </c>
      <c r="N251">
        <v>3655</v>
      </c>
      <c r="O251">
        <v>3554</v>
      </c>
    </row>
    <row r="252" spans="1:15" ht="12.75">
      <c r="A252" t="s">
        <v>30</v>
      </c>
      <c r="C252">
        <v>3404</v>
      </c>
      <c r="D252">
        <v>3213</v>
      </c>
      <c r="E252">
        <v>1932</v>
      </c>
      <c r="F252">
        <v>1772</v>
      </c>
      <c r="G252">
        <v>1676</v>
      </c>
      <c r="H252">
        <v>2431</v>
      </c>
      <c r="I252">
        <v>2303</v>
      </c>
      <c r="J252">
        <v>2344</v>
      </c>
      <c r="K252">
        <v>2656</v>
      </c>
      <c r="L252">
        <v>2948</v>
      </c>
      <c r="M252">
        <v>3001</v>
      </c>
      <c r="N252">
        <v>3228</v>
      </c>
      <c r="O252">
        <v>3042</v>
      </c>
    </row>
    <row r="253" spans="1:15" ht="12.75">
      <c r="A253" t="s">
        <v>31</v>
      </c>
      <c r="C253">
        <v>1717</v>
      </c>
      <c r="D253">
        <v>1772</v>
      </c>
      <c r="E253">
        <v>1747</v>
      </c>
      <c r="F253">
        <v>1827</v>
      </c>
      <c r="G253">
        <v>1775</v>
      </c>
      <c r="H253">
        <v>1818</v>
      </c>
      <c r="I253">
        <v>1960</v>
      </c>
      <c r="J253">
        <v>1863</v>
      </c>
      <c r="K253">
        <v>1831</v>
      </c>
      <c r="L253">
        <v>1826</v>
      </c>
      <c r="M253">
        <v>1802</v>
      </c>
      <c r="N253">
        <v>1885</v>
      </c>
      <c r="O253">
        <v>1905</v>
      </c>
    </row>
    <row r="254" spans="1:15" ht="12.75">
      <c r="A254" t="s">
        <v>32</v>
      </c>
      <c r="C254">
        <v>22076</v>
      </c>
      <c r="D254">
        <v>25337</v>
      </c>
      <c r="E254">
        <v>25308</v>
      </c>
      <c r="F254">
        <v>25162</v>
      </c>
      <c r="G254">
        <v>24587</v>
      </c>
      <c r="H254">
        <v>23956</v>
      </c>
      <c r="I254">
        <v>27230</v>
      </c>
      <c r="J254">
        <v>24328</v>
      </c>
      <c r="K254">
        <v>24046</v>
      </c>
      <c r="L254">
        <v>23032</v>
      </c>
      <c r="M254">
        <v>22225</v>
      </c>
      <c r="N254">
        <v>23645</v>
      </c>
      <c r="O254">
        <v>22831</v>
      </c>
    </row>
    <row r="255" spans="1:15" ht="12.75">
      <c r="A255" t="s">
        <v>33</v>
      </c>
      <c r="C255">
        <v>219</v>
      </c>
      <c r="D255">
        <v>188</v>
      </c>
      <c r="E255">
        <v>120</v>
      </c>
      <c r="F255">
        <v>2</v>
      </c>
      <c r="G255">
        <v>194</v>
      </c>
      <c r="H255">
        <v>137</v>
      </c>
      <c r="I255">
        <v>188</v>
      </c>
      <c r="J255">
        <v>207</v>
      </c>
      <c r="K255">
        <v>202</v>
      </c>
      <c r="L255">
        <v>221</v>
      </c>
      <c r="M255">
        <v>223</v>
      </c>
      <c r="N255">
        <v>218</v>
      </c>
      <c r="O255">
        <v>259</v>
      </c>
    </row>
    <row r="256" spans="1:15" ht="12.75">
      <c r="A256" t="s">
        <v>34</v>
      </c>
      <c r="C256">
        <v>641</v>
      </c>
      <c r="D256">
        <v>722</v>
      </c>
      <c r="E256">
        <v>762</v>
      </c>
      <c r="F256">
        <v>804</v>
      </c>
      <c r="G256">
        <v>872</v>
      </c>
      <c r="H256">
        <v>930</v>
      </c>
      <c r="I256">
        <v>1013</v>
      </c>
      <c r="J256">
        <v>1087</v>
      </c>
      <c r="K256">
        <v>1193</v>
      </c>
      <c r="L256">
        <v>1234</v>
      </c>
      <c r="M256">
        <v>1308</v>
      </c>
      <c r="N256">
        <v>1468</v>
      </c>
      <c r="O256">
        <v>1536</v>
      </c>
    </row>
    <row r="257" spans="1:15" ht="12.75">
      <c r="A257" t="s">
        <v>35</v>
      </c>
      <c r="C257">
        <v>3362</v>
      </c>
      <c r="D257">
        <v>3620</v>
      </c>
      <c r="E257">
        <v>3829</v>
      </c>
      <c r="F257">
        <v>3763</v>
      </c>
      <c r="G257">
        <v>4130</v>
      </c>
      <c r="H257">
        <v>4282</v>
      </c>
      <c r="I257">
        <v>4668</v>
      </c>
      <c r="J257">
        <v>5233</v>
      </c>
      <c r="K257">
        <v>5395</v>
      </c>
      <c r="L257">
        <v>5859</v>
      </c>
      <c r="M257">
        <v>6625</v>
      </c>
      <c r="N257">
        <v>7018</v>
      </c>
      <c r="O257">
        <v>7245</v>
      </c>
    </row>
    <row r="258" spans="1:15" ht="12.75">
      <c r="A258" t="s">
        <v>36</v>
      </c>
      <c r="C258">
        <v>18076</v>
      </c>
      <c r="D258">
        <v>20117</v>
      </c>
      <c r="E258">
        <v>20304</v>
      </c>
      <c r="F258">
        <v>20526</v>
      </c>
      <c r="G258">
        <v>20210</v>
      </c>
      <c r="H258">
        <v>20506</v>
      </c>
      <c r="I258">
        <v>22077</v>
      </c>
      <c r="J258">
        <v>20995</v>
      </c>
      <c r="K258">
        <v>22006</v>
      </c>
      <c r="L258">
        <v>22294</v>
      </c>
      <c r="M258">
        <v>22175</v>
      </c>
      <c r="N258">
        <v>23944</v>
      </c>
      <c r="O258">
        <v>22589</v>
      </c>
    </row>
    <row r="259" spans="1:15" ht="12.75">
      <c r="A259" t="s">
        <v>37</v>
      </c>
      <c r="C259">
        <v>1004</v>
      </c>
      <c r="D259">
        <v>1036</v>
      </c>
      <c r="E259">
        <v>1085</v>
      </c>
      <c r="F259">
        <v>1116</v>
      </c>
      <c r="G259">
        <v>1239</v>
      </c>
      <c r="H259">
        <v>1169</v>
      </c>
      <c r="I259">
        <v>1230</v>
      </c>
      <c r="J259">
        <v>1293</v>
      </c>
      <c r="K259">
        <v>1321</v>
      </c>
      <c r="L259">
        <v>1419</v>
      </c>
      <c r="M259">
        <v>1503</v>
      </c>
      <c r="N259">
        <v>1538</v>
      </c>
      <c r="O259">
        <v>1543</v>
      </c>
    </row>
    <row r="260" spans="1:15" ht="12.75">
      <c r="A260" t="s">
        <v>38</v>
      </c>
      <c r="C260">
        <v>3442</v>
      </c>
      <c r="D260">
        <v>3655</v>
      </c>
      <c r="E260">
        <v>3862</v>
      </c>
      <c r="F260">
        <v>3985</v>
      </c>
      <c r="G260">
        <v>4137</v>
      </c>
      <c r="H260">
        <v>4272</v>
      </c>
      <c r="I260">
        <v>4419</v>
      </c>
      <c r="J260">
        <v>4618</v>
      </c>
      <c r="K260">
        <v>4822</v>
      </c>
      <c r="L260">
        <v>4668</v>
      </c>
      <c r="M260">
        <v>4897</v>
      </c>
      <c r="N260">
        <v>5442</v>
      </c>
      <c r="O260">
        <v>11286</v>
      </c>
    </row>
    <row r="261" spans="1:15" ht="12.75">
      <c r="A261" t="s">
        <v>39</v>
      </c>
      <c r="C261">
        <v>0</v>
      </c>
      <c r="D261">
        <v>0</v>
      </c>
      <c r="E261">
        <v>59</v>
      </c>
      <c r="F261">
        <v>63</v>
      </c>
      <c r="G261">
        <v>69</v>
      </c>
      <c r="H261">
        <v>69</v>
      </c>
      <c r="I261">
        <v>70</v>
      </c>
      <c r="J261">
        <v>86</v>
      </c>
      <c r="K261">
        <v>91</v>
      </c>
      <c r="L261">
        <v>105</v>
      </c>
      <c r="M261">
        <v>106</v>
      </c>
      <c r="N261">
        <v>123</v>
      </c>
      <c r="O261">
        <v>134</v>
      </c>
    </row>
    <row r="262" spans="1:15" ht="12.75">
      <c r="A262" t="s">
        <v>40</v>
      </c>
      <c r="C262">
        <v>989</v>
      </c>
      <c r="D262">
        <v>1487</v>
      </c>
      <c r="E262">
        <v>1080</v>
      </c>
      <c r="F262">
        <v>641</v>
      </c>
      <c r="G262">
        <v>377</v>
      </c>
      <c r="H262">
        <v>529</v>
      </c>
      <c r="I262">
        <v>469</v>
      </c>
      <c r="J262">
        <v>517</v>
      </c>
      <c r="K262">
        <v>471</v>
      </c>
      <c r="L262">
        <v>412</v>
      </c>
      <c r="M262">
        <v>384</v>
      </c>
      <c r="N262">
        <v>399</v>
      </c>
      <c r="O262">
        <v>440</v>
      </c>
    </row>
    <row r="263" spans="1:15" ht="12.75">
      <c r="A263" t="s">
        <v>41</v>
      </c>
      <c r="C263">
        <v>1722</v>
      </c>
      <c r="D263">
        <v>1948</v>
      </c>
      <c r="E263">
        <v>1018</v>
      </c>
      <c r="F263">
        <v>729</v>
      </c>
      <c r="G263">
        <v>783</v>
      </c>
      <c r="H263">
        <v>691</v>
      </c>
      <c r="I263">
        <v>604</v>
      </c>
      <c r="J263">
        <v>573</v>
      </c>
      <c r="K263">
        <v>522</v>
      </c>
      <c r="L263">
        <v>497</v>
      </c>
      <c r="M263">
        <v>436</v>
      </c>
      <c r="N263">
        <v>440</v>
      </c>
      <c r="O263">
        <v>462</v>
      </c>
    </row>
    <row r="264" spans="1:15" ht="12.75">
      <c r="A264" t="s">
        <v>42</v>
      </c>
      <c r="C264">
        <v>62</v>
      </c>
      <c r="D264">
        <v>67</v>
      </c>
      <c r="E264">
        <v>70</v>
      </c>
      <c r="F264">
        <v>75</v>
      </c>
      <c r="G264">
        <v>78</v>
      </c>
      <c r="H264">
        <v>80</v>
      </c>
      <c r="I264">
        <v>85</v>
      </c>
      <c r="J264">
        <v>90</v>
      </c>
      <c r="K264">
        <v>93</v>
      </c>
      <c r="L264">
        <v>84</v>
      </c>
      <c r="M264">
        <v>86</v>
      </c>
      <c r="N264">
        <v>89</v>
      </c>
      <c r="O264">
        <v>91</v>
      </c>
    </row>
    <row r="265" spans="1:15" ht="12.75">
      <c r="A265" t="s">
        <v>43</v>
      </c>
      <c r="C265">
        <v>1916</v>
      </c>
      <c r="D265">
        <v>2233</v>
      </c>
      <c r="E265">
        <v>1818</v>
      </c>
      <c r="F265">
        <v>2242</v>
      </c>
      <c r="G265">
        <v>2442</v>
      </c>
      <c r="H265">
        <v>2489</v>
      </c>
      <c r="I265">
        <v>2915</v>
      </c>
      <c r="J265">
        <v>2747</v>
      </c>
      <c r="K265">
        <v>2792</v>
      </c>
      <c r="L265">
        <v>2835</v>
      </c>
      <c r="M265">
        <v>2891</v>
      </c>
      <c r="N265">
        <v>3074</v>
      </c>
      <c r="O265">
        <v>2837</v>
      </c>
    </row>
    <row r="266" spans="1:15" ht="12.75">
      <c r="A266" t="s">
        <v>44</v>
      </c>
      <c r="C266">
        <v>1</v>
      </c>
      <c r="D266">
        <v>2</v>
      </c>
      <c r="E266">
        <v>2</v>
      </c>
      <c r="F266">
        <v>2</v>
      </c>
      <c r="G266">
        <v>30</v>
      </c>
      <c r="H266">
        <v>32</v>
      </c>
      <c r="I266">
        <v>34</v>
      </c>
      <c r="J266">
        <v>38</v>
      </c>
      <c r="K266">
        <v>39</v>
      </c>
      <c r="L266">
        <v>42</v>
      </c>
      <c r="M266">
        <v>43</v>
      </c>
      <c r="N266" s="19">
        <f>M266</f>
        <v>43</v>
      </c>
      <c r="O266" s="19">
        <f>M266</f>
        <v>43</v>
      </c>
    </row>
    <row r="267" spans="1:15" ht="12.75">
      <c r="A267" t="s">
        <v>45</v>
      </c>
      <c r="C267">
        <v>6294</v>
      </c>
      <c r="D267">
        <v>7441</v>
      </c>
      <c r="E267">
        <v>6900</v>
      </c>
      <c r="F267">
        <v>6687</v>
      </c>
      <c r="G267">
        <v>6638</v>
      </c>
      <c r="H267">
        <v>6440</v>
      </c>
      <c r="I267">
        <v>8107</v>
      </c>
      <c r="J267">
        <v>6977</v>
      </c>
      <c r="K267">
        <v>7184</v>
      </c>
      <c r="L267">
        <v>6593</v>
      </c>
      <c r="M267">
        <v>7189</v>
      </c>
      <c r="N267">
        <v>7270</v>
      </c>
      <c r="O267">
        <v>7179</v>
      </c>
    </row>
    <row r="268" spans="1:15" ht="12.75">
      <c r="A268" t="s">
        <v>46</v>
      </c>
      <c r="C268">
        <v>1820</v>
      </c>
      <c r="D268">
        <v>2106</v>
      </c>
      <c r="E268">
        <v>2211</v>
      </c>
      <c r="F268">
        <v>2248</v>
      </c>
      <c r="G268">
        <v>2156</v>
      </c>
      <c r="H268">
        <v>2393</v>
      </c>
      <c r="I268">
        <v>2832</v>
      </c>
      <c r="J268">
        <v>2293</v>
      </c>
      <c r="K268">
        <v>2368</v>
      </c>
      <c r="L268">
        <v>2354</v>
      </c>
      <c r="M268">
        <v>2208</v>
      </c>
      <c r="N268">
        <v>2534</v>
      </c>
      <c r="O268">
        <v>2340</v>
      </c>
    </row>
    <row r="269" spans="1:15" ht="12.75">
      <c r="A269" t="s">
        <v>47</v>
      </c>
      <c r="C269">
        <v>5619</v>
      </c>
      <c r="D269">
        <v>5937</v>
      </c>
      <c r="E269">
        <v>5673</v>
      </c>
      <c r="F269">
        <v>5140</v>
      </c>
      <c r="G269">
        <v>3838</v>
      </c>
      <c r="H269">
        <v>3789</v>
      </c>
      <c r="I269">
        <v>4269</v>
      </c>
      <c r="J269">
        <v>4089</v>
      </c>
      <c r="K269">
        <v>4297</v>
      </c>
      <c r="L269">
        <v>4167</v>
      </c>
      <c r="M269">
        <v>4490</v>
      </c>
      <c r="N269">
        <v>4939</v>
      </c>
      <c r="O269">
        <v>5157</v>
      </c>
    </row>
    <row r="270" spans="1:15" ht="12.75">
      <c r="A270" t="s">
        <v>48</v>
      </c>
      <c r="C270">
        <v>585</v>
      </c>
      <c r="D270">
        <v>629</v>
      </c>
      <c r="E270">
        <v>690</v>
      </c>
      <c r="F270">
        <v>717</v>
      </c>
      <c r="G270">
        <v>743</v>
      </c>
      <c r="H270">
        <v>880</v>
      </c>
      <c r="I270">
        <v>910</v>
      </c>
      <c r="J270">
        <v>1067</v>
      </c>
      <c r="K270">
        <v>1187</v>
      </c>
      <c r="L270">
        <v>1228</v>
      </c>
      <c r="M270">
        <v>1373</v>
      </c>
      <c r="N270">
        <v>1847</v>
      </c>
      <c r="O270">
        <v>1787</v>
      </c>
    </row>
    <row r="271" spans="1:15" ht="12.75">
      <c r="A271" t="s">
        <v>49</v>
      </c>
      <c r="C271">
        <v>113</v>
      </c>
      <c r="D271">
        <v>123</v>
      </c>
      <c r="E271">
        <v>178</v>
      </c>
      <c r="F271">
        <v>216</v>
      </c>
      <c r="G271">
        <v>191</v>
      </c>
      <c r="H271">
        <v>206</v>
      </c>
      <c r="I271">
        <v>575</v>
      </c>
      <c r="J271">
        <v>577</v>
      </c>
      <c r="K271">
        <v>640</v>
      </c>
      <c r="L271">
        <v>675</v>
      </c>
      <c r="M271">
        <v>441</v>
      </c>
      <c r="N271">
        <v>559</v>
      </c>
      <c r="O271">
        <v>526</v>
      </c>
    </row>
    <row r="272" spans="1:15" ht="12.75">
      <c r="A272" t="s">
        <v>50</v>
      </c>
      <c r="C272">
        <v>2678</v>
      </c>
      <c r="D272">
        <v>2392</v>
      </c>
      <c r="E272">
        <v>2289</v>
      </c>
      <c r="F272">
        <v>2130</v>
      </c>
      <c r="G272">
        <v>2224</v>
      </c>
      <c r="H272">
        <v>1928</v>
      </c>
      <c r="I272">
        <v>2095</v>
      </c>
      <c r="J272">
        <v>1754</v>
      </c>
      <c r="K272">
        <v>2492</v>
      </c>
      <c r="L272">
        <v>2109</v>
      </c>
      <c r="M272">
        <v>1314</v>
      </c>
      <c r="N272">
        <v>1787</v>
      </c>
      <c r="O272">
        <v>1844</v>
      </c>
    </row>
    <row r="273" spans="1:15" ht="12.75">
      <c r="A273" t="s">
        <v>51</v>
      </c>
      <c r="C273">
        <v>894</v>
      </c>
      <c r="D273">
        <v>924</v>
      </c>
      <c r="E273">
        <v>942</v>
      </c>
      <c r="F273">
        <v>949</v>
      </c>
      <c r="G273">
        <v>967</v>
      </c>
      <c r="H273">
        <v>1005</v>
      </c>
      <c r="I273">
        <v>1412</v>
      </c>
      <c r="J273">
        <v>1442</v>
      </c>
      <c r="K273">
        <v>1476</v>
      </c>
      <c r="L273">
        <v>1496</v>
      </c>
      <c r="M273">
        <v>1552</v>
      </c>
      <c r="N273">
        <v>1663</v>
      </c>
      <c r="O273">
        <v>1714</v>
      </c>
    </row>
    <row r="274" spans="1:15" ht="12.75">
      <c r="A274" t="s">
        <v>52</v>
      </c>
      <c r="C274">
        <v>3993</v>
      </c>
      <c r="D274">
        <v>3870</v>
      </c>
      <c r="E274">
        <v>3819</v>
      </c>
      <c r="F274">
        <v>4408</v>
      </c>
      <c r="G274">
        <v>4506</v>
      </c>
      <c r="H274">
        <v>4846</v>
      </c>
      <c r="I274">
        <v>5098</v>
      </c>
      <c r="J274">
        <v>4557</v>
      </c>
      <c r="K274">
        <v>4578</v>
      </c>
      <c r="L274">
        <v>4843</v>
      </c>
      <c r="M274">
        <v>4694</v>
      </c>
      <c r="N274">
        <v>4086</v>
      </c>
      <c r="O274">
        <v>4758</v>
      </c>
    </row>
    <row r="275" spans="1:15" ht="12.75">
      <c r="A275" t="s">
        <v>53</v>
      </c>
      <c r="C275">
        <v>12661</v>
      </c>
      <c r="D275">
        <v>13280</v>
      </c>
      <c r="E275">
        <v>13802</v>
      </c>
      <c r="F275">
        <v>13327</v>
      </c>
      <c r="G275">
        <v>16067</v>
      </c>
      <c r="H275">
        <v>16293</v>
      </c>
      <c r="I275">
        <v>16929</v>
      </c>
      <c r="J275">
        <v>16876</v>
      </c>
      <c r="K275">
        <v>16825</v>
      </c>
      <c r="L275">
        <v>17218</v>
      </c>
      <c r="M275">
        <v>16860</v>
      </c>
      <c r="N275">
        <v>16969</v>
      </c>
      <c r="O275">
        <v>16059</v>
      </c>
    </row>
    <row r="276" ht="12.75">
      <c r="A276" t="s">
        <v>54</v>
      </c>
    </row>
    <row r="277" spans="1:15" ht="12.75">
      <c r="A277" t="s">
        <v>55</v>
      </c>
      <c r="C277">
        <v>1650</v>
      </c>
      <c r="D277">
        <v>1680</v>
      </c>
      <c r="E277">
        <v>1696</v>
      </c>
      <c r="F277">
        <v>1614</v>
      </c>
      <c r="G277">
        <v>1583</v>
      </c>
      <c r="H277">
        <v>1586</v>
      </c>
      <c r="I277">
        <v>1738</v>
      </c>
      <c r="J277">
        <v>1815</v>
      </c>
      <c r="K277">
        <v>1838</v>
      </c>
      <c r="L277">
        <v>1813</v>
      </c>
      <c r="M277">
        <v>1693</v>
      </c>
      <c r="N277">
        <v>1970</v>
      </c>
      <c r="O277">
        <v>1921</v>
      </c>
    </row>
    <row r="278" spans="1:15" ht="12.75">
      <c r="A278" t="s">
        <v>56</v>
      </c>
      <c r="C278">
        <v>115</v>
      </c>
      <c r="D278">
        <v>80</v>
      </c>
      <c r="E278">
        <v>190</v>
      </c>
      <c r="F278">
        <v>194</v>
      </c>
      <c r="G278">
        <v>196</v>
      </c>
      <c r="H278">
        <v>190</v>
      </c>
      <c r="I278">
        <v>240</v>
      </c>
      <c r="J278">
        <v>140</v>
      </c>
      <c r="K278">
        <v>182</v>
      </c>
      <c r="L278">
        <v>633</v>
      </c>
      <c r="M278">
        <v>637</v>
      </c>
      <c r="N278">
        <v>758</v>
      </c>
      <c r="O278">
        <v>732</v>
      </c>
    </row>
    <row r="279" spans="1:15" ht="12.75">
      <c r="A279" t="s">
        <v>57</v>
      </c>
      <c r="C279">
        <v>390</v>
      </c>
      <c r="D279">
        <v>173</v>
      </c>
      <c r="E279">
        <v>628</v>
      </c>
      <c r="F279">
        <v>405</v>
      </c>
      <c r="G279">
        <v>466</v>
      </c>
      <c r="H279">
        <v>512</v>
      </c>
      <c r="I279">
        <v>683</v>
      </c>
      <c r="J279">
        <v>474</v>
      </c>
      <c r="K279">
        <v>777</v>
      </c>
      <c r="L279">
        <v>699</v>
      </c>
      <c r="M279">
        <v>672</v>
      </c>
      <c r="N279">
        <v>1121</v>
      </c>
      <c r="O279">
        <v>553</v>
      </c>
    </row>
    <row r="280" spans="1:15" ht="12.75">
      <c r="A280" t="s">
        <v>58</v>
      </c>
      <c r="C280">
        <v>637</v>
      </c>
      <c r="D280">
        <v>737</v>
      </c>
      <c r="E280">
        <v>812</v>
      </c>
      <c r="F280">
        <v>923</v>
      </c>
      <c r="G280">
        <v>1029</v>
      </c>
      <c r="H280">
        <v>1107</v>
      </c>
      <c r="I280">
        <v>1213</v>
      </c>
      <c r="J280">
        <v>1519</v>
      </c>
      <c r="K280">
        <v>1621</v>
      </c>
      <c r="L280">
        <v>1642</v>
      </c>
      <c r="M280">
        <v>1897</v>
      </c>
      <c r="N280">
        <v>2585</v>
      </c>
      <c r="O280">
        <v>2879</v>
      </c>
    </row>
    <row r="283" spans="1:2" ht="12.75">
      <c r="A283" t="s">
        <v>9</v>
      </c>
      <c r="B283" t="s">
        <v>187</v>
      </c>
    </row>
    <row r="284" spans="1:2" ht="12.75">
      <c r="A284" t="s">
        <v>7</v>
      </c>
      <c r="B284" t="s">
        <v>8</v>
      </c>
    </row>
    <row r="285" spans="1:2" ht="12.75">
      <c r="A285" t="s">
        <v>11</v>
      </c>
      <c r="B285" t="s">
        <v>12</v>
      </c>
    </row>
    <row r="287" spans="2:15" ht="12.75">
      <c r="B287" t="s">
        <v>13</v>
      </c>
      <c r="C287" t="s">
        <v>14</v>
      </c>
      <c r="D287" t="s">
        <v>15</v>
      </c>
      <c r="E287" t="s">
        <v>16</v>
      </c>
      <c r="F287" t="s">
        <v>17</v>
      </c>
      <c r="G287" t="s">
        <v>18</v>
      </c>
      <c r="H287" t="s">
        <v>19</v>
      </c>
      <c r="I287" t="s">
        <v>20</v>
      </c>
      <c r="J287" t="s">
        <v>21</v>
      </c>
      <c r="K287" t="s">
        <v>22</v>
      </c>
      <c r="L287" t="s">
        <v>23</v>
      </c>
      <c r="M287" t="s">
        <v>24</v>
      </c>
      <c r="N287" t="s">
        <v>25</v>
      </c>
      <c r="O287" t="s">
        <v>26</v>
      </c>
    </row>
    <row r="288" ht="12.75">
      <c r="A288" t="s">
        <v>27</v>
      </c>
    </row>
    <row r="289" spans="1:15" ht="12.75">
      <c r="A289" t="s">
        <v>28</v>
      </c>
      <c r="C289">
        <v>21556</v>
      </c>
      <c r="D289">
        <v>16805</v>
      </c>
      <c r="E289">
        <v>16317</v>
      </c>
      <c r="F289">
        <v>14798</v>
      </c>
      <c r="G289">
        <v>12338</v>
      </c>
      <c r="H289">
        <v>15108</v>
      </c>
      <c r="I289">
        <v>15077</v>
      </c>
      <c r="J289">
        <v>14105</v>
      </c>
      <c r="K289">
        <v>14334</v>
      </c>
      <c r="L289">
        <v>14336</v>
      </c>
      <c r="M289">
        <v>11298</v>
      </c>
      <c r="N289" s="19">
        <f>SUM(N290:N314)</f>
        <v>12167</v>
      </c>
      <c r="O289" s="19">
        <f>SUM(O290:O314)</f>
        <v>11924</v>
      </c>
    </row>
    <row r="290" spans="1:15" ht="12.75">
      <c r="A290" t="s">
        <v>29</v>
      </c>
      <c r="C290">
        <v>28</v>
      </c>
      <c r="D290">
        <v>44</v>
      </c>
      <c r="E290">
        <v>37</v>
      </c>
      <c r="F290">
        <v>42</v>
      </c>
      <c r="G290">
        <v>54</v>
      </c>
      <c r="H290">
        <v>64</v>
      </c>
      <c r="I290">
        <v>15</v>
      </c>
      <c r="J290">
        <v>34</v>
      </c>
      <c r="K290">
        <v>32</v>
      </c>
      <c r="L290">
        <v>43</v>
      </c>
      <c r="M290">
        <v>79</v>
      </c>
      <c r="N290">
        <v>50</v>
      </c>
      <c r="O290">
        <v>50</v>
      </c>
    </row>
    <row r="291" spans="1:15" ht="12.75">
      <c r="A291" t="s">
        <v>30</v>
      </c>
      <c r="C291">
        <v>749</v>
      </c>
      <c r="D291">
        <v>604</v>
      </c>
      <c r="E291">
        <v>653</v>
      </c>
      <c r="F291">
        <v>1002</v>
      </c>
      <c r="G291">
        <v>1175</v>
      </c>
      <c r="H291">
        <v>382</v>
      </c>
      <c r="I291">
        <v>16</v>
      </c>
      <c r="J291">
        <v>267</v>
      </c>
      <c r="K291">
        <v>275</v>
      </c>
      <c r="L291">
        <v>726</v>
      </c>
      <c r="M291">
        <v>665</v>
      </c>
      <c r="N291">
        <v>391</v>
      </c>
      <c r="O291">
        <v>351</v>
      </c>
    </row>
    <row r="292" spans="1:15" ht="12.75">
      <c r="A292" t="s">
        <v>31</v>
      </c>
      <c r="C292">
        <v>306</v>
      </c>
      <c r="D292">
        <v>54</v>
      </c>
      <c r="E292">
        <v>59</v>
      </c>
      <c r="F292">
        <v>58</v>
      </c>
      <c r="G292">
        <v>29</v>
      </c>
      <c r="H292">
        <v>27</v>
      </c>
      <c r="I292">
        <v>12</v>
      </c>
      <c r="J292">
        <v>-36</v>
      </c>
      <c r="K292">
        <v>21</v>
      </c>
      <c r="L292">
        <v>19</v>
      </c>
      <c r="M292">
        <v>12</v>
      </c>
      <c r="N292">
        <v>14</v>
      </c>
      <c r="O292">
        <v>13</v>
      </c>
    </row>
    <row r="293" spans="1:15" ht="12.75">
      <c r="A293" t="s">
        <v>32</v>
      </c>
      <c r="C293">
        <v>14292</v>
      </c>
      <c r="D293">
        <v>8527</v>
      </c>
      <c r="E293">
        <v>9019</v>
      </c>
      <c r="F293">
        <v>7086</v>
      </c>
      <c r="G293">
        <v>6125</v>
      </c>
      <c r="H293">
        <v>7899</v>
      </c>
      <c r="I293">
        <v>9079</v>
      </c>
      <c r="J293">
        <v>8638</v>
      </c>
      <c r="K293">
        <v>8164</v>
      </c>
      <c r="L293">
        <v>8236</v>
      </c>
      <c r="M293">
        <v>4703</v>
      </c>
      <c r="N293">
        <v>4814</v>
      </c>
      <c r="O293">
        <v>4940</v>
      </c>
    </row>
    <row r="294" spans="1:15" ht="12.75">
      <c r="A294" t="s">
        <v>33</v>
      </c>
      <c r="C294">
        <v>235</v>
      </c>
      <c r="D294">
        <v>338</v>
      </c>
      <c r="E294">
        <v>310</v>
      </c>
      <c r="F294">
        <v>223</v>
      </c>
      <c r="G294">
        <v>73</v>
      </c>
      <c r="H294">
        <v>39</v>
      </c>
      <c r="I294">
        <v>26</v>
      </c>
      <c r="J294">
        <v>42</v>
      </c>
      <c r="K294">
        <v>45</v>
      </c>
      <c r="L294">
        <v>45</v>
      </c>
      <c r="M294">
        <v>48</v>
      </c>
      <c r="N294">
        <v>66</v>
      </c>
      <c r="O294">
        <v>62</v>
      </c>
    </row>
    <row r="295" spans="1:15" ht="12.75">
      <c r="A295" t="s">
        <v>34</v>
      </c>
      <c r="C295">
        <v>50</v>
      </c>
      <c r="D295">
        <v>9</v>
      </c>
      <c r="E295">
        <v>6</v>
      </c>
      <c r="F295">
        <v>5</v>
      </c>
      <c r="G295">
        <v>6</v>
      </c>
      <c r="H295">
        <v>5</v>
      </c>
      <c r="I295">
        <v>5</v>
      </c>
      <c r="J295">
        <v>9</v>
      </c>
      <c r="K295">
        <v>0</v>
      </c>
      <c r="L295">
        <v>23</v>
      </c>
      <c r="M295">
        <v>0</v>
      </c>
      <c r="N295">
        <v>0</v>
      </c>
      <c r="O295">
        <v>1</v>
      </c>
    </row>
    <row r="296" spans="1:15" ht="12.75">
      <c r="A296" t="s">
        <v>35</v>
      </c>
      <c r="C296">
        <v>28</v>
      </c>
      <c r="D296">
        <v>143</v>
      </c>
      <c r="E296">
        <v>58</v>
      </c>
      <c r="F296">
        <v>65</v>
      </c>
      <c r="G296">
        <v>299</v>
      </c>
      <c r="H296">
        <v>544</v>
      </c>
      <c r="I296">
        <v>351</v>
      </c>
      <c r="J296">
        <v>253</v>
      </c>
      <c r="K296">
        <v>347</v>
      </c>
      <c r="L296">
        <v>213</v>
      </c>
      <c r="M296">
        <v>58</v>
      </c>
      <c r="N296">
        <v>22</v>
      </c>
      <c r="O296">
        <v>32</v>
      </c>
    </row>
    <row r="297" spans="1:15" ht="12.75">
      <c r="A297" t="s">
        <v>36</v>
      </c>
      <c r="C297">
        <v>130</v>
      </c>
      <c r="D297">
        <v>235</v>
      </c>
      <c r="E297">
        <v>256</v>
      </c>
      <c r="F297">
        <v>26</v>
      </c>
      <c r="G297">
        <v>-273</v>
      </c>
      <c r="H297">
        <v>451</v>
      </c>
      <c r="I297">
        <v>223</v>
      </c>
      <c r="J297">
        <v>218</v>
      </c>
      <c r="K297">
        <v>347</v>
      </c>
      <c r="L297">
        <v>359</v>
      </c>
      <c r="M297">
        <v>292</v>
      </c>
      <c r="N297">
        <v>608</v>
      </c>
      <c r="O297">
        <v>611</v>
      </c>
    </row>
    <row r="298" spans="1:15" ht="12.75">
      <c r="A298" t="s">
        <v>37</v>
      </c>
      <c r="C298">
        <v>0</v>
      </c>
      <c r="D298">
        <v>0</v>
      </c>
      <c r="E298">
        <v>0</v>
      </c>
      <c r="F298">
        <v>0</v>
      </c>
      <c r="G298">
        <v>0</v>
      </c>
      <c r="H298">
        <v>0</v>
      </c>
      <c r="I298">
        <v>0</v>
      </c>
      <c r="J298">
        <v>47</v>
      </c>
      <c r="K298">
        <v>49</v>
      </c>
      <c r="L298">
        <v>0</v>
      </c>
      <c r="M298">
        <v>0</v>
      </c>
      <c r="N298">
        <v>0</v>
      </c>
      <c r="O298">
        <v>0</v>
      </c>
    </row>
    <row r="299" spans="1:15" ht="12.75">
      <c r="A299" t="s">
        <v>38</v>
      </c>
      <c r="C299">
        <v>512</v>
      </c>
      <c r="D299">
        <v>489</v>
      </c>
      <c r="E299">
        <v>440</v>
      </c>
      <c r="F299">
        <v>452</v>
      </c>
      <c r="G299">
        <v>470</v>
      </c>
      <c r="H299">
        <v>454</v>
      </c>
      <c r="I299">
        <v>445</v>
      </c>
      <c r="J299">
        <v>429</v>
      </c>
      <c r="K299">
        <v>364</v>
      </c>
      <c r="L299">
        <v>363</v>
      </c>
      <c r="M299">
        <v>501</v>
      </c>
      <c r="N299">
        <v>217</v>
      </c>
      <c r="O299">
        <v>217</v>
      </c>
    </row>
    <row r="300" spans="1:15" ht="12.75">
      <c r="A300" t="s">
        <v>39</v>
      </c>
      <c r="C300">
        <v>77</v>
      </c>
      <c r="D300">
        <v>81</v>
      </c>
      <c r="E300">
        <v>38</v>
      </c>
      <c r="F300">
        <v>43</v>
      </c>
      <c r="G300">
        <v>39</v>
      </c>
      <c r="H300">
        <v>14</v>
      </c>
      <c r="I300">
        <v>12</v>
      </c>
      <c r="J300">
        <v>5</v>
      </c>
      <c r="K300">
        <v>11</v>
      </c>
      <c r="L300">
        <v>5</v>
      </c>
      <c r="M300">
        <v>13</v>
      </c>
      <c r="N300">
        <v>6</v>
      </c>
      <c r="O300">
        <v>6</v>
      </c>
    </row>
    <row r="301" spans="1:15" ht="12.75">
      <c r="A301" t="s">
        <v>40</v>
      </c>
      <c r="C301">
        <v>-623</v>
      </c>
      <c r="D301">
        <v>-662</v>
      </c>
      <c r="E301">
        <v>-530</v>
      </c>
      <c r="F301">
        <v>-113</v>
      </c>
      <c r="G301">
        <v>54</v>
      </c>
      <c r="H301">
        <v>-88</v>
      </c>
      <c r="I301">
        <v>-19</v>
      </c>
      <c r="J301">
        <v>-193</v>
      </c>
      <c r="K301">
        <v>7</v>
      </c>
      <c r="L301">
        <v>-257</v>
      </c>
      <c r="M301">
        <v>109</v>
      </c>
      <c r="N301">
        <v>138</v>
      </c>
      <c r="O301">
        <v>136</v>
      </c>
    </row>
    <row r="302" spans="1:15" ht="12.75">
      <c r="A302" t="s">
        <v>41</v>
      </c>
      <c r="C302">
        <v>22</v>
      </c>
      <c r="D302">
        <v>-27</v>
      </c>
      <c r="E302">
        <v>-10</v>
      </c>
      <c r="F302">
        <v>-10</v>
      </c>
      <c r="G302">
        <v>-2</v>
      </c>
      <c r="H302">
        <v>-18</v>
      </c>
      <c r="I302">
        <v>-9</v>
      </c>
      <c r="J302">
        <v>-19</v>
      </c>
      <c r="K302">
        <v>10</v>
      </c>
      <c r="L302">
        <v>30</v>
      </c>
      <c r="M302">
        <v>32</v>
      </c>
      <c r="N302">
        <v>33</v>
      </c>
      <c r="O302">
        <v>28</v>
      </c>
    </row>
    <row r="303" spans="1:15" ht="12.75">
      <c r="A303" t="s">
        <v>42</v>
      </c>
      <c r="C303">
        <v>0</v>
      </c>
      <c r="D303">
        <v>0</v>
      </c>
      <c r="E303">
        <v>17</v>
      </c>
      <c r="F303">
        <v>17</v>
      </c>
      <c r="G303">
        <v>12</v>
      </c>
      <c r="H303">
        <v>11</v>
      </c>
      <c r="I303">
        <v>16</v>
      </c>
      <c r="J303">
        <v>16</v>
      </c>
      <c r="K303">
        <v>23</v>
      </c>
      <c r="L303">
        <v>16</v>
      </c>
      <c r="M303">
        <v>19</v>
      </c>
      <c r="N303">
        <v>22</v>
      </c>
      <c r="O303">
        <v>2</v>
      </c>
    </row>
    <row r="304" spans="1:15" ht="12.75">
      <c r="A304" t="s">
        <v>43</v>
      </c>
      <c r="C304">
        <v>194</v>
      </c>
      <c r="D304">
        <v>221</v>
      </c>
      <c r="E304">
        <v>228</v>
      </c>
      <c r="F304">
        <v>202</v>
      </c>
      <c r="G304">
        <v>255</v>
      </c>
      <c r="H304">
        <v>144</v>
      </c>
      <c r="I304">
        <v>56</v>
      </c>
      <c r="J304">
        <v>80</v>
      </c>
      <c r="K304">
        <v>130</v>
      </c>
      <c r="L304">
        <v>179</v>
      </c>
      <c r="M304">
        <v>192</v>
      </c>
      <c r="N304">
        <v>186</v>
      </c>
      <c r="O304">
        <v>272</v>
      </c>
    </row>
    <row r="305" spans="1:15" ht="12.75">
      <c r="A305" t="s">
        <v>44</v>
      </c>
      <c r="C305">
        <v>54</v>
      </c>
      <c r="D305">
        <v>58</v>
      </c>
      <c r="E305">
        <v>60</v>
      </c>
      <c r="F305">
        <v>61</v>
      </c>
      <c r="G305">
        <v>0</v>
      </c>
      <c r="H305">
        <v>0</v>
      </c>
      <c r="I305">
        <v>10</v>
      </c>
      <c r="J305">
        <v>8</v>
      </c>
      <c r="K305">
        <v>8</v>
      </c>
      <c r="L305">
        <v>6</v>
      </c>
      <c r="M305">
        <v>8</v>
      </c>
      <c r="N305" s="19">
        <f>M305</f>
        <v>8</v>
      </c>
      <c r="O305" s="19">
        <f>M305</f>
        <v>8</v>
      </c>
    </row>
    <row r="306" spans="1:15" ht="12.75">
      <c r="A306" t="s">
        <v>45</v>
      </c>
      <c r="C306">
        <v>30</v>
      </c>
      <c r="D306">
        <v>134</v>
      </c>
      <c r="E306">
        <v>258</v>
      </c>
      <c r="F306">
        <v>265</v>
      </c>
      <c r="G306">
        <v>593</v>
      </c>
      <c r="H306">
        <v>594</v>
      </c>
      <c r="I306">
        <v>747</v>
      </c>
      <c r="J306">
        <v>785</v>
      </c>
      <c r="K306">
        <v>1038</v>
      </c>
      <c r="L306">
        <v>1086</v>
      </c>
      <c r="M306">
        <v>934</v>
      </c>
      <c r="N306">
        <v>959</v>
      </c>
      <c r="O306">
        <v>1127</v>
      </c>
    </row>
    <row r="307" spans="1:15" ht="12.75">
      <c r="A307" t="s">
        <v>46</v>
      </c>
      <c r="C307">
        <v>0</v>
      </c>
      <c r="D307">
        <v>0</v>
      </c>
      <c r="E307">
        <v>0</v>
      </c>
      <c r="F307">
        <v>-1</v>
      </c>
      <c r="G307">
        <v>-1</v>
      </c>
      <c r="H307">
        <v>1</v>
      </c>
      <c r="I307">
        <v>0</v>
      </c>
      <c r="J307">
        <v>1</v>
      </c>
      <c r="K307">
        <v>0</v>
      </c>
      <c r="L307">
        <v>1</v>
      </c>
      <c r="M307">
        <v>1</v>
      </c>
      <c r="N307">
        <v>0</v>
      </c>
      <c r="O307">
        <v>0</v>
      </c>
    </row>
    <row r="308" spans="1:15" ht="12.75">
      <c r="A308" t="s">
        <v>47</v>
      </c>
      <c r="C308">
        <v>122</v>
      </c>
      <c r="D308">
        <v>141</v>
      </c>
      <c r="E308">
        <v>-44</v>
      </c>
      <c r="F308">
        <v>92</v>
      </c>
      <c r="G308">
        <v>50</v>
      </c>
      <c r="H308">
        <v>491</v>
      </c>
      <c r="I308">
        <v>264</v>
      </c>
      <c r="J308">
        <v>361</v>
      </c>
      <c r="K308">
        <v>320</v>
      </c>
      <c r="L308">
        <v>216</v>
      </c>
      <c r="M308">
        <v>246</v>
      </c>
      <c r="N308">
        <v>358</v>
      </c>
      <c r="O308">
        <v>701</v>
      </c>
    </row>
    <row r="309" spans="1:15" ht="12.75">
      <c r="A309" t="s">
        <v>48</v>
      </c>
      <c r="C309">
        <v>11</v>
      </c>
      <c r="D309">
        <v>12</v>
      </c>
      <c r="E309">
        <v>13</v>
      </c>
      <c r="F309">
        <v>14</v>
      </c>
      <c r="G309">
        <v>14</v>
      </c>
      <c r="H309">
        <v>16</v>
      </c>
      <c r="I309">
        <v>297</v>
      </c>
      <c r="J309">
        <v>131</v>
      </c>
      <c r="K309">
        <v>19</v>
      </c>
      <c r="L309">
        <v>22</v>
      </c>
      <c r="M309">
        <v>16</v>
      </c>
      <c r="N309">
        <v>1</v>
      </c>
      <c r="O309">
        <v>0</v>
      </c>
    </row>
    <row r="310" spans="1:15" ht="12.75">
      <c r="A310" t="s">
        <v>49</v>
      </c>
      <c r="C310">
        <v>9</v>
      </c>
      <c r="D310">
        <v>7</v>
      </c>
      <c r="E310">
        <v>55</v>
      </c>
      <c r="F310">
        <v>54</v>
      </c>
      <c r="G310">
        <v>52</v>
      </c>
      <c r="H310">
        <v>53</v>
      </c>
      <c r="I310">
        <v>-239</v>
      </c>
      <c r="J310">
        <v>59</v>
      </c>
      <c r="K310">
        <v>40</v>
      </c>
      <c r="L310">
        <v>56</v>
      </c>
      <c r="M310">
        <v>220</v>
      </c>
      <c r="N310">
        <v>149</v>
      </c>
      <c r="O310">
        <v>188</v>
      </c>
    </row>
    <row r="311" spans="1:15" ht="12.75">
      <c r="A311" t="s">
        <v>50</v>
      </c>
      <c r="C311">
        <v>9</v>
      </c>
      <c r="D311">
        <v>7</v>
      </c>
      <c r="E311">
        <v>7</v>
      </c>
      <c r="F311">
        <v>-305</v>
      </c>
      <c r="G311">
        <v>-40</v>
      </c>
      <c r="H311">
        <v>-33</v>
      </c>
      <c r="I311">
        <v>-25</v>
      </c>
      <c r="J311">
        <v>-24</v>
      </c>
      <c r="K311">
        <v>-100</v>
      </c>
      <c r="L311">
        <v>-85</v>
      </c>
      <c r="M311">
        <v>-65</v>
      </c>
      <c r="N311">
        <v>34</v>
      </c>
      <c r="O311">
        <v>116</v>
      </c>
    </row>
    <row r="312" spans="1:15" ht="12.75">
      <c r="A312" t="s">
        <v>51</v>
      </c>
      <c r="C312">
        <v>664</v>
      </c>
      <c r="D312">
        <v>719</v>
      </c>
      <c r="E312">
        <v>745</v>
      </c>
      <c r="F312">
        <v>739</v>
      </c>
      <c r="G312">
        <v>781</v>
      </c>
      <c r="H312">
        <v>740</v>
      </c>
      <c r="I312">
        <v>1207</v>
      </c>
      <c r="J312">
        <v>788</v>
      </c>
      <c r="K312">
        <v>847</v>
      </c>
      <c r="L312">
        <v>826</v>
      </c>
      <c r="M312">
        <v>843</v>
      </c>
      <c r="N312">
        <v>1194</v>
      </c>
      <c r="O312">
        <v>1182</v>
      </c>
    </row>
    <row r="313" spans="1:15" ht="12.75">
      <c r="A313" t="s">
        <v>52</v>
      </c>
      <c r="C313">
        <v>0</v>
      </c>
      <c r="D313">
        <v>0</v>
      </c>
      <c r="E313">
        <v>0</v>
      </c>
      <c r="F313">
        <v>6</v>
      </c>
      <c r="G313">
        <v>2</v>
      </c>
      <c r="H313">
        <v>10</v>
      </c>
      <c r="I313">
        <v>1</v>
      </c>
      <c r="J313">
        <v>5</v>
      </c>
      <c r="K313">
        <v>7</v>
      </c>
      <c r="L313">
        <v>5</v>
      </c>
      <c r="M313">
        <v>45</v>
      </c>
      <c r="N313">
        <v>0</v>
      </c>
      <c r="O313">
        <v>144</v>
      </c>
    </row>
    <row r="314" spans="1:15" ht="12.75">
      <c r="A314" t="s">
        <v>53</v>
      </c>
      <c r="C314">
        <v>4659</v>
      </c>
      <c r="D314">
        <v>5670</v>
      </c>
      <c r="E314">
        <v>4644</v>
      </c>
      <c r="F314">
        <v>4774</v>
      </c>
      <c r="G314">
        <v>2572</v>
      </c>
      <c r="H314">
        <v>3308</v>
      </c>
      <c r="I314">
        <v>2587</v>
      </c>
      <c r="J314">
        <v>2203</v>
      </c>
      <c r="K314">
        <v>2329</v>
      </c>
      <c r="L314">
        <v>2203</v>
      </c>
      <c r="M314">
        <v>2327</v>
      </c>
      <c r="N314">
        <v>2897</v>
      </c>
      <c r="O314">
        <v>1737</v>
      </c>
    </row>
    <row r="315" spans="1:15" ht="12.75">
      <c r="A315" t="s">
        <v>54</v>
      </c>
      <c r="C315">
        <v>94</v>
      </c>
      <c r="D315">
        <v>102</v>
      </c>
      <c r="E315">
        <v>100</v>
      </c>
      <c r="F315">
        <v>102</v>
      </c>
      <c r="G315">
        <v>113</v>
      </c>
      <c r="H315">
        <v>108</v>
      </c>
      <c r="I315">
        <v>90</v>
      </c>
      <c r="J315">
        <v>96</v>
      </c>
      <c r="K315">
        <v>121</v>
      </c>
      <c r="L315">
        <v>136</v>
      </c>
      <c r="M315">
        <v>139</v>
      </c>
      <c r="N315">
        <v>140</v>
      </c>
      <c r="O315">
        <v>145</v>
      </c>
    </row>
    <row r="316" spans="1:15" ht="12.75">
      <c r="A316" t="s">
        <v>55</v>
      </c>
      <c r="C316">
        <v>377</v>
      </c>
      <c r="D316">
        <v>325</v>
      </c>
      <c r="E316">
        <v>333</v>
      </c>
      <c r="F316">
        <v>332</v>
      </c>
      <c r="G316">
        <v>358</v>
      </c>
      <c r="H316">
        <v>395</v>
      </c>
      <c r="I316">
        <v>533</v>
      </c>
      <c r="J316">
        <v>405</v>
      </c>
      <c r="K316">
        <v>393</v>
      </c>
      <c r="L316">
        <v>430</v>
      </c>
      <c r="M316">
        <v>353</v>
      </c>
      <c r="N316">
        <v>440</v>
      </c>
      <c r="O316">
        <v>550</v>
      </c>
    </row>
    <row r="317" spans="1:15" ht="12.75">
      <c r="A317" t="s">
        <v>56</v>
      </c>
      <c r="C317">
        <v>1479</v>
      </c>
      <c r="D317">
        <v>842</v>
      </c>
      <c r="E317">
        <v>352</v>
      </c>
      <c r="F317">
        <v>475</v>
      </c>
      <c r="G317">
        <v>671</v>
      </c>
      <c r="H317">
        <v>566</v>
      </c>
      <c r="I317">
        <v>561</v>
      </c>
      <c r="J317">
        <v>352</v>
      </c>
      <c r="K317">
        <v>442</v>
      </c>
      <c r="L317">
        <v>24</v>
      </c>
      <c r="M317">
        <v>12</v>
      </c>
      <c r="N317">
        <v>10</v>
      </c>
      <c r="O317">
        <v>11</v>
      </c>
    </row>
    <row r="318" spans="1:15" ht="12.75">
      <c r="A318" t="s">
        <v>57</v>
      </c>
      <c r="C318">
        <v>-305</v>
      </c>
      <c r="D318">
        <v>648</v>
      </c>
      <c r="E318">
        <v>660</v>
      </c>
      <c r="F318">
        <v>889</v>
      </c>
      <c r="G318">
        <v>575</v>
      </c>
      <c r="H318">
        <v>557</v>
      </c>
      <c r="I318">
        <v>1009</v>
      </c>
      <c r="J318">
        <v>530</v>
      </c>
      <c r="K318">
        <v>362</v>
      </c>
      <c r="L318">
        <v>366</v>
      </c>
      <c r="M318">
        <v>510</v>
      </c>
      <c r="N318">
        <v>560</v>
      </c>
      <c r="O318">
        <v>336</v>
      </c>
    </row>
    <row r="319" spans="1:15" ht="12.75">
      <c r="A319" t="s">
        <v>58</v>
      </c>
      <c r="C319">
        <v>19</v>
      </c>
      <c r="D319">
        <v>23</v>
      </c>
      <c r="E319">
        <v>19</v>
      </c>
      <c r="F319">
        <v>22</v>
      </c>
      <c r="G319">
        <v>19</v>
      </c>
      <c r="H319">
        <v>13</v>
      </c>
      <c r="I319">
        <v>17</v>
      </c>
      <c r="J319">
        <v>0</v>
      </c>
      <c r="K319">
        <v>0</v>
      </c>
      <c r="L319">
        <v>29</v>
      </c>
      <c r="M319">
        <v>0</v>
      </c>
      <c r="N319">
        <v>1</v>
      </c>
      <c r="O319">
        <v>1</v>
      </c>
    </row>
    <row r="322" spans="1:2" ht="12.75">
      <c r="A322" t="s">
        <v>9</v>
      </c>
      <c r="B322" t="s">
        <v>188</v>
      </c>
    </row>
    <row r="323" spans="1:2" ht="12.75">
      <c r="A323" t="s">
        <v>7</v>
      </c>
      <c r="B323" t="s">
        <v>8</v>
      </c>
    </row>
    <row r="324" spans="1:2" ht="12.75">
      <c r="A324" t="s">
        <v>11</v>
      </c>
      <c r="B324" t="s">
        <v>12</v>
      </c>
    </row>
    <row r="326" spans="2:15" ht="12.75">
      <c r="B326" t="s">
        <v>13</v>
      </c>
      <c r="C326" t="s">
        <v>14</v>
      </c>
      <c r="D326" t="s">
        <v>15</v>
      </c>
      <c r="E326" t="s">
        <v>16</v>
      </c>
      <c r="F326" t="s">
        <v>17</v>
      </c>
      <c r="G326" t="s">
        <v>18</v>
      </c>
      <c r="H326" t="s">
        <v>19</v>
      </c>
      <c r="I326" t="s">
        <v>20</v>
      </c>
      <c r="J326" t="s">
        <v>21</v>
      </c>
      <c r="K326" t="s">
        <v>22</v>
      </c>
      <c r="L326" t="s">
        <v>23</v>
      </c>
      <c r="M326" t="s">
        <v>24</v>
      </c>
      <c r="N326" t="s">
        <v>25</v>
      </c>
      <c r="O326" t="s">
        <v>26</v>
      </c>
    </row>
    <row r="327" ht="12.75">
      <c r="A327" t="s">
        <v>27</v>
      </c>
    </row>
    <row r="328" spans="1:15" ht="12.75">
      <c r="A328" t="s">
        <v>28</v>
      </c>
      <c r="C328">
        <v>9655</v>
      </c>
      <c r="D328">
        <v>7149</v>
      </c>
      <c r="E328">
        <v>3997</v>
      </c>
      <c r="F328">
        <v>8024</v>
      </c>
      <c r="G328">
        <v>1317</v>
      </c>
      <c r="H328">
        <v>1608</v>
      </c>
      <c r="I328">
        <v>4565</v>
      </c>
      <c r="J328">
        <v>7348</v>
      </c>
      <c r="K328">
        <v>12443</v>
      </c>
      <c r="L328">
        <v>3691</v>
      </c>
      <c r="M328">
        <v>10311</v>
      </c>
      <c r="N328">
        <v>497</v>
      </c>
      <c r="O328">
        <v>7210</v>
      </c>
    </row>
    <row r="329" spans="1:15" ht="12.75">
      <c r="A329" t="s">
        <v>29</v>
      </c>
      <c r="C329">
        <v>233</v>
      </c>
      <c r="D329">
        <v>93</v>
      </c>
      <c r="E329">
        <v>214</v>
      </c>
      <c r="F329">
        <v>22</v>
      </c>
      <c r="G329">
        <v>441</v>
      </c>
      <c r="H329">
        <v>438</v>
      </c>
      <c r="I329">
        <v>421</v>
      </c>
      <c r="J329">
        <v>219</v>
      </c>
      <c r="K329">
        <v>315</v>
      </c>
      <c r="L329">
        <v>580</v>
      </c>
      <c r="M329">
        <v>371</v>
      </c>
      <c r="N329">
        <v>133</v>
      </c>
      <c r="O329">
        <v>123</v>
      </c>
    </row>
    <row r="330" spans="1:15" ht="12.75">
      <c r="A330" t="s">
        <v>30</v>
      </c>
      <c r="C330">
        <v>2090</v>
      </c>
      <c r="D330">
        <v>1355</v>
      </c>
      <c r="E330">
        <v>226</v>
      </c>
      <c r="F330">
        <v>886</v>
      </c>
      <c r="G330">
        <v>1288</v>
      </c>
      <c r="H330">
        <v>822</v>
      </c>
      <c r="I330">
        <v>423</v>
      </c>
      <c r="J330">
        <v>1261</v>
      </c>
      <c r="K330">
        <v>2329</v>
      </c>
      <c r="L330">
        <v>818</v>
      </c>
      <c r="M330">
        <v>137</v>
      </c>
      <c r="N330">
        <v>124</v>
      </c>
      <c r="O330">
        <v>1165</v>
      </c>
    </row>
    <row r="331" spans="1:15" ht="12.75">
      <c r="A331" t="s">
        <v>31</v>
      </c>
      <c r="C331">
        <v>125</v>
      </c>
      <c r="D331">
        <v>11</v>
      </c>
      <c r="E331">
        <v>14</v>
      </c>
      <c r="F331">
        <v>175</v>
      </c>
      <c r="G331">
        <v>198</v>
      </c>
      <c r="H331">
        <v>82</v>
      </c>
      <c r="I331">
        <v>177</v>
      </c>
      <c r="J331">
        <v>41</v>
      </c>
      <c r="K331">
        <v>197</v>
      </c>
      <c r="L331">
        <v>56</v>
      </c>
      <c r="M331">
        <v>87</v>
      </c>
      <c r="N331">
        <v>53</v>
      </c>
      <c r="O331">
        <v>21</v>
      </c>
    </row>
    <row r="332" spans="1:15" ht="12.75">
      <c r="A332" t="s">
        <v>32</v>
      </c>
      <c r="C332">
        <v>4413</v>
      </c>
      <c r="D332">
        <v>3138</v>
      </c>
      <c r="E332">
        <v>3256</v>
      </c>
      <c r="F332">
        <v>5388</v>
      </c>
      <c r="G332">
        <v>3854</v>
      </c>
      <c r="H332">
        <v>4634</v>
      </c>
      <c r="I332">
        <v>1391</v>
      </c>
      <c r="J332">
        <v>5682</v>
      </c>
      <c r="K332">
        <v>6653</v>
      </c>
      <c r="L332">
        <v>826</v>
      </c>
      <c r="M332">
        <v>2412</v>
      </c>
      <c r="N332">
        <v>3244</v>
      </c>
      <c r="O332">
        <v>2660</v>
      </c>
    </row>
    <row r="333" spans="1:15" ht="12.75">
      <c r="A333" t="s">
        <v>33</v>
      </c>
      <c r="C333">
        <v>372</v>
      </c>
      <c r="D333">
        <v>111</v>
      </c>
      <c r="E333">
        <v>348</v>
      </c>
      <c r="F333">
        <v>52</v>
      </c>
      <c r="G333">
        <v>70</v>
      </c>
      <c r="H333">
        <v>228</v>
      </c>
      <c r="I333">
        <v>205</v>
      </c>
      <c r="J333">
        <v>279</v>
      </c>
      <c r="K333">
        <v>242</v>
      </c>
      <c r="L333">
        <v>262</v>
      </c>
      <c r="M333">
        <v>1</v>
      </c>
      <c r="N333">
        <v>333</v>
      </c>
      <c r="O333">
        <v>339</v>
      </c>
    </row>
    <row r="334" spans="1:15" ht="12.75">
      <c r="A334" t="s">
        <v>34</v>
      </c>
      <c r="C334">
        <v>147</v>
      </c>
      <c r="D334">
        <v>15</v>
      </c>
      <c r="E334">
        <v>67</v>
      </c>
      <c r="F334">
        <v>267</v>
      </c>
      <c r="G334">
        <v>106</v>
      </c>
      <c r="H334">
        <v>262</v>
      </c>
      <c r="I334">
        <v>380</v>
      </c>
      <c r="J334">
        <v>493</v>
      </c>
      <c r="K334">
        <v>225</v>
      </c>
      <c r="L334">
        <v>219</v>
      </c>
      <c r="M334">
        <v>391</v>
      </c>
      <c r="N334">
        <v>225</v>
      </c>
      <c r="O334">
        <v>348</v>
      </c>
    </row>
    <row r="335" spans="1:15" ht="12.75">
      <c r="A335" t="s">
        <v>35</v>
      </c>
      <c r="C335">
        <v>35</v>
      </c>
      <c r="D335">
        <v>510</v>
      </c>
      <c r="E335">
        <v>141</v>
      </c>
      <c r="F335">
        <v>31</v>
      </c>
      <c r="G335">
        <v>613</v>
      </c>
      <c r="H335">
        <v>2886</v>
      </c>
      <c r="I335">
        <v>420</v>
      </c>
      <c r="J335">
        <v>207</v>
      </c>
      <c r="K335">
        <v>403</v>
      </c>
      <c r="L335">
        <v>312</v>
      </c>
      <c r="M335">
        <v>552</v>
      </c>
      <c r="N335">
        <v>846</v>
      </c>
      <c r="O335">
        <v>122</v>
      </c>
    </row>
    <row r="336" spans="1:15" ht="12.75">
      <c r="A336" t="s">
        <v>36</v>
      </c>
      <c r="C336">
        <v>3273</v>
      </c>
      <c r="D336">
        <v>1628</v>
      </c>
      <c r="E336">
        <v>724</v>
      </c>
      <c r="F336">
        <v>112</v>
      </c>
      <c r="G336">
        <v>4247</v>
      </c>
      <c r="H336">
        <v>2775</v>
      </c>
      <c r="I336">
        <v>305</v>
      </c>
      <c r="J336">
        <v>5500</v>
      </c>
      <c r="K336">
        <v>2683</v>
      </c>
      <c r="L336">
        <v>5453</v>
      </c>
      <c r="M336">
        <v>6538</v>
      </c>
      <c r="N336">
        <v>2413</v>
      </c>
      <c r="O336">
        <v>2209</v>
      </c>
    </row>
    <row r="337" spans="1:15" ht="12.75">
      <c r="A337" t="s">
        <v>37</v>
      </c>
      <c r="C337">
        <v>369</v>
      </c>
      <c r="D337">
        <v>101</v>
      </c>
      <c r="E337">
        <v>127</v>
      </c>
      <c r="F337">
        <v>6</v>
      </c>
      <c r="G337">
        <v>14</v>
      </c>
      <c r="H337">
        <v>100</v>
      </c>
      <c r="I337">
        <v>22</v>
      </c>
      <c r="J337">
        <v>59</v>
      </c>
      <c r="K337">
        <v>120</v>
      </c>
      <c r="L337">
        <v>47</v>
      </c>
      <c r="M337">
        <v>147</v>
      </c>
      <c r="N337">
        <v>414</v>
      </c>
      <c r="O337">
        <v>23</v>
      </c>
    </row>
    <row r="338" spans="1:15" ht="12.75">
      <c r="A338" t="s">
        <v>38</v>
      </c>
      <c r="C338">
        <v>1259</v>
      </c>
      <c r="D338">
        <v>1524</v>
      </c>
      <c r="E338">
        <v>789</v>
      </c>
      <c r="F338">
        <v>1044</v>
      </c>
      <c r="G338">
        <v>632</v>
      </c>
      <c r="H338">
        <v>1365</v>
      </c>
      <c r="I338">
        <v>1216</v>
      </c>
      <c r="J338">
        <v>1473</v>
      </c>
      <c r="K338">
        <v>716</v>
      </c>
      <c r="L338">
        <v>2149</v>
      </c>
      <c r="M338">
        <v>2015</v>
      </c>
      <c r="N338">
        <v>1433</v>
      </c>
      <c r="O338">
        <v>783</v>
      </c>
    </row>
    <row r="339" spans="1:15" ht="12.75">
      <c r="A339" t="s">
        <v>39</v>
      </c>
      <c r="C339">
        <v>14</v>
      </c>
      <c r="D339">
        <v>20</v>
      </c>
      <c r="E339">
        <v>0</v>
      </c>
      <c r="F339">
        <v>27</v>
      </c>
      <c r="G339">
        <v>201</v>
      </c>
      <c r="H339">
        <v>17</v>
      </c>
      <c r="I339">
        <v>81</v>
      </c>
      <c r="J339">
        <v>12</v>
      </c>
      <c r="K339">
        <v>107</v>
      </c>
      <c r="L339">
        <v>36</v>
      </c>
      <c r="M339">
        <v>23</v>
      </c>
      <c r="N339">
        <v>25</v>
      </c>
      <c r="O339">
        <v>103</v>
      </c>
    </row>
    <row r="340" spans="1:15" ht="12.75">
      <c r="A340" t="s">
        <v>40</v>
      </c>
      <c r="C340">
        <v>9</v>
      </c>
      <c r="D340">
        <v>9</v>
      </c>
      <c r="E340">
        <v>182</v>
      </c>
      <c r="F340">
        <v>47</v>
      </c>
      <c r="G340">
        <v>174</v>
      </c>
      <c r="H340">
        <v>150</v>
      </c>
      <c r="I340">
        <v>65</v>
      </c>
      <c r="J340">
        <v>50</v>
      </c>
      <c r="K340">
        <v>58</v>
      </c>
      <c r="L340">
        <v>281</v>
      </c>
      <c r="M340">
        <v>58</v>
      </c>
      <c r="N340">
        <v>51</v>
      </c>
      <c r="O340">
        <v>122</v>
      </c>
    </row>
    <row r="341" spans="1:15" ht="12.75">
      <c r="A341" t="s">
        <v>41</v>
      </c>
      <c r="C341">
        <v>130</v>
      </c>
      <c r="D341">
        <v>21</v>
      </c>
      <c r="E341">
        <v>24</v>
      </c>
      <c r="F341">
        <v>36</v>
      </c>
      <c r="G341">
        <v>26</v>
      </c>
      <c r="H341">
        <v>45</v>
      </c>
      <c r="I341">
        <v>17</v>
      </c>
      <c r="J341">
        <v>49</v>
      </c>
      <c r="K341">
        <v>56</v>
      </c>
      <c r="L341">
        <v>38</v>
      </c>
      <c r="M341">
        <v>20</v>
      </c>
      <c r="N341">
        <v>38</v>
      </c>
      <c r="O341">
        <v>58</v>
      </c>
    </row>
    <row r="342" spans="1:15" ht="12.75">
      <c r="A342" t="s">
        <v>42</v>
      </c>
      <c r="C342">
        <v>2</v>
      </c>
      <c r="D342">
        <v>2</v>
      </c>
      <c r="E342">
        <v>1</v>
      </c>
      <c r="F342">
        <v>4</v>
      </c>
      <c r="G342">
        <v>8</v>
      </c>
      <c r="H342">
        <v>14</v>
      </c>
      <c r="I342">
        <v>1</v>
      </c>
      <c r="J342">
        <v>2</v>
      </c>
      <c r="K342">
        <v>12</v>
      </c>
      <c r="L342">
        <v>22</v>
      </c>
      <c r="M342">
        <v>8</v>
      </c>
      <c r="N342">
        <v>5</v>
      </c>
      <c r="O342">
        <v>5</v>
      </c>
    </row>
    <row r="343" spans="1:15" ht="12.75">
      <c r="A343" t="s">
        <v>43</v>
      </c>
      <c r="C343">
        <v>152</v>
      </c>
      <c r="D343">
        <v>65</v>
      </c>
      <c r="E343">
        <v>108</v>
      </c>
      <c r="F343">
        <v>103</v>
      </c>
      <c r="G343">
        <v>145</v>
      </c>
      <c r="H343">
        <v>105</v>
      </c>
      <c r="I343">
        <v>171</v>
      </c>
      <c r="J343">
        <v>213</v>
      </c>
      <c r="K343">
        <v>70</v>
      </c>
      <c r="L343">
        <v>31</v>
      </c>
      <c r="M343">
        <v>74</v>
      </c>
      <c r="N343">
        <v>67</v>
      </c>
      <c r="O343">
        <v>158</v>
      </c>
    </row>
    <row r="344" spans="1:15" ht="12.75">
      <c r="A344" t="s">
        <v>44</v>
      </c>
      <c r="C344">
        <v>0</v>
      </c>
      <c r="D344">
        <v>0</v>
      </c>
      <c r="E344">
        <v>0</v>
      </c>
      <c r="F344">
        <v>0</v>
      </c>
      <c r="G344">
        <v>0</v>
      </c>
      <c r="H344">
        <v>0</v>
      </c>
      <c r="I344">
        <v>0</v>
      </c>
      <c r="J344">
        <v>0</v>
      </c>
      <c r="K344">
        <v>43</v>
      </c>
      <c r="L344">
        <v>0</v>
      </c>
      <c r="M344">
        <v>54</v>
      </c>
      <c r="N344">
        <v>0</v>
      </c>
      <c r="O344" s="3">
        <v>12</v>
      </c>
    </row>
    <row r="345" spans="1:15" ht="12.75">
      <c r="A345" t="s">
        <v>45</v>
      </c>
      <c r="C345">
        <v>383</v>
      </c>
      <c r="D345">
        <v>203</v>
      </c>
      <c r="E345">
        <v>215</v>
      </c>
      <c r="F345">
        <v>561</v>
      </c>
      <c r="G345">
        <v>11</v>
      </c>
      <c r="H345">
        <v>524</v>
      </c>
      <c r="I345">
        <v>734</v>
      </c>
      <c r="J345">
        <v>297</v>
      </c>
      <c r="K345">
        <v>181</v>
      </c>
      <c r="L345">
        <v>155</v>
      </c>
      <c r="M345">
        <v>252</v>
      </c>
      <c r="N345">
        <v>132</v>
      </c>
      <c r="O345">
        <v>24</v>
      </c>
    </row>
    <row r="346" spans="1:15" ht="12.75">
      <c r="A346" t="s">
        <v>46</v>
      </c>
      <c r="C346">
        <v>41</v>
      </c>
      <c r="D346">
        <v>150</v>
      </c>
      <c r="E346">
        <v>469</v>
      </c>
      <c r="F346">
        <v>58</v>
      </c>
      <c r="G346">
        <v>69</v>
      </c>
      <c r="H346">
        <v>94</v>
      </c>
      <c r="I346">
        <v>204</v>
      </c>
      <c r="J346">
        <v>43</v>
      </c>
      <c r="K346">
        <v>132</v>
      </c>
      <c r="L346">
        <v>48</v>
      </c>
      <c r="M346">
        <v>28</v>
      </c>
      <c r="N346">
        <v>24</v>
      </c>
      <c r="O346">
        <v>81</v>
      </c>
    </row>
    <row r="347" spans="1:15" ht="12.75">
      <c r="A347" t="s">
        <v>47</v>
      </c>
      <c r="C347">
        <v>1975</v>
      </c>
      <c r="D347">
        <v>1094</v>
      </c>
      <c r="E347">
        <v>1551</v>
      </c>
      <c r="F347">
        <v>1013</v>
      </c>
      <c r="G347">
        <v>2255</v>
      </c>
      <c r="H347">
        <v>113</v>
      </c>
      <c r="I347">
        <v>2820</v>
      </c>
      <c r="J347">
        <v>1127</v>
      </c>
      <c r="K347">
        <v>1448</v>
      </c>
      <c r="L347">
        <v>369</v>
      </c>
      <c r="M347">
        <v>1010</v>
      </c>
      <c r="N347">
        <v>573</v>
      </c>
      <c r="O347">
        <v>967</v>
      </c>
    </row>
    <row r="348" spans="1:15" ht="12.75">
      <c r="A348" t="s">
        <v>48</v>
      </c>
      <c r="C348">
        <v>118</v>
      </c>
      <c r="D348">
        <v>23</v>
      </c>
      <c r="E348">
        <v>55</v>
      </c>
      <c r="F348">
        <v>18</v>
      </c>
      <c r="G348">
        <v>69</v>
      </c>
      <c r="H348">
        <v>13</v>
      </c>
      <c r="I348">
        <v>86</v>
      </c>
      <c r="J348">
        <v>334</v>
      </c>
      <c r="K348">
        <v>392</v>
      </c>
      <c r="L348">
        <v>128</v>
      </c>
      <c r="M348">
        <v>14</v>
      </c>
      <c r="N348">
        <v>118</v>
      </c>
      <c r="O348">
        <v>294</v>
      </c>
    </row>
    <row r="349" spans="1:15" ht="12.75">
      <c r="A349" t="s">
        <v>49</v>
      </c>
      <c r="C349">
        <v>146</v>
      </c>
      <c r="D349">
        <v>164</v>
      </c>
      <c r="E349">
        <v>107</v>
      </c>
      <c r="F349">
        <v>30</v>
      </c>
      <c r="G349">
        <v>52</v>
      </c>
      <c r="H349">
        <v>8</v>
      </c>
      <c r="I349">
        <v>86</v>
      </c>
      <c r="J349">
        <v>120</v>
      </c>
      <c r="K349">
        <v>39</v>
      </c>
      <c r="L349">
        <v>22</v>
      </c>
      <c r="M349">
        <v>43</v>
      </c>
      <c r="N349">
        <v>27</v>
      </c>
      <c r="O349">
        <v>2</v>
      </c>
    </row>
    <row r="350" spans="1:15" ht="12.75">
      <c r="A350" t="s">
        <v>50</v>
      </c>
      <c r="C350">
        <v>2641</v>
      </c>
      <c r="D350">
        <v>2038</v>
      </c>
      <c r="E350">
        <v>1312</v>
      </c>
      <c r="F350">
        <v>3077</v>
      </c>
      <c r="G350">
        <v>2546</v>
      </c>
      <c r="H350">
        <v>3599</v>
      </c>
      <c r="I350">
        <v>2741</v>
      </c>
      <c r="J350">
        <v>3737</v>
      </c>
      <c r="K350">
        <v>3066</v>
      </c>
      <c r="L350">
        <v>3017</v>
      </c>
      <c r="M350">
        <v>3512</v>
      </c>
      <c r="N350">
        <v>419</v>
      </c>
      <c r="O350">
        <v>661</v>
      </c>
    </row>
    <row r="351" spans="1:15" ht="12.75">
      <c r="A351" t="s">
        <v>51</v>
      </c>
      <c r="C351">
        <v>734</v>
      </c>
      <c r="D351">
        <v>103</v>
      </c>
      <c r="E351">
        <v>875</v>
      </c>
      <c r="F351">
        <v>485</v>
      </c>
      <c r="G351">
        <v>269</v>
      </c>
      <c r="H351">
        <v>1516</v>
      </c>
      <c r="I351">
        <v>231</v>
      </c>
      <c r="J351">
        <v>448</v>
      </c>
      <c r="K351">
        <v>809</v>
      </c>
      <c r="L351">
        <v>72</v>
      </c>
      <c r="M351">
        <v>560</v>
      </c>
      <c r="N351">
        <v>944</v>
      </c>
      <c r="O351">
        <v>122</v>
      </c>
    </row>
    <row r="352" spans="1:15" ht="12.75">
      <c r="A352" t="s">
        <v>52</v>
      </c>
      <c r="C352">
        <v>838</v>
      </c>
      <c r="D352">
        <v>307</v>
      </c>
      <c r="E352">
        <v>165</v>
      </c>
      <c r="F352">
        <v>287</v>
      </c>
      <c r="G352">
        <v>977</v>
      </c>
      <c r="H352">
        <v>356</v>
      </c>
      <c r="I352">
        <v>1469</v>
      </c>
      <c r="J352">
        <v>1166</v>
      </c>
      <c r="K352">
        <v>1096</v>
      </c>
      <c r="L352">
        <v>719</v>
      </c>
      <c r="M352">
        <v>1108</v>
      </c>
      <c r="N352">
        <v>592</v>
      </c>
      <c r="O352">
        <v>489</v>
      </c>
    </row>
    <row r="353" spans="1:15" ht="12.75">
      <c r="A353" t="s">
        <v>53</v>
      </c>
      <c r="C353">
        <v>361</v>
      </c>
      <c r="D353">
        <v>1168</v>
      </c>
      <c r="E353">
        <v>534</v>
      </c>
      <c r="F353">
        <v>180</v>
      </c>
      <c r="G353">
        <v>2439</v>
      </c>
      <c r="H353">
        <v>1537</v>
      </c>
      <c r="I353">
        <v>2079</v>
      </c>
      <c r="J353">
        <v>55</v>
      </c>
      <c r="K353">
        <v>5</v>
      </c>
      <c r="L353">
        <v>435</v>
      </c>
      <c r="M353">
        <v>687</v>
      </c>
      <c r="N353">
        <v>926</v>
      </c>
      <c r="O353">
        <v>513</v>
      </c>
    </row>
    <row r="354" spans="1:15" ht="12.75">
      <c r="A354" t="s">
        <v>54</v>
      </c>
      <c r="C354">
        <v>29</v>
      </c>
      <c r="D354">
        <v>32</v>
      </c>
      <c r="E354">
        <v>27</v>
      </c>
      <c r="F354">
        <v>10</v>
      </c>
      <c r="G354">
        <v>10</v>
      </c>
      <c r="H354">
        <v>2</v>
      </c>
      <c r="I354">
        <v>132</v>
      </c>
      <c r="J354">
        <v>127</v>
      </c>
      <c r="K354">
        <v>129</v>
      </c>
      <c r="L354">
        <v>149</v>
      </c>
      <c r="M354">
        <v>160</v>
      </c>
      <c r="N354">
        <v>123</v>
      </c>
      <c r="O354">
        <v>117</v>
      </c>
    </row>
    <row r="355" spans="1:15" ht="12.75">
      <c r="A355" t="s">
        <v>55</v>
      </c>
      <c r="C355">
        <v>48</v>
      </c>
      <c r="D355">
        <v>1042</v>
      </c>
      <c r="E355">
        <v>153</v>
      </c>
      <c r="F355">
        <v>523</v>
      </c>
      <c r="G355">
        <v>520</v>
      </c>
      <c r="H355">
        <v>183</v>
      </c>
      <c r="I355">
        <v>878</v>
      </c>
      <c r="J355">
        <v>459</v>
      </c>
      <c r="K355">
        <v>663</v>
      </c>
      <c r="L355">
        <v>128</v>
      </c>
      <c r="M355">
        <v>1324</v>
      </c>
      <c r="N355">
        <v>1852</v>
      </c>
      <c r="O355">
        <v>2231</v>
      </c>
    </row>
    <row r="356" ht="12.75">
      <c r="A356" t="s">
        <v>56</v>
      </c>
    </row>
    <row r="357" spans="1:15" ht="12.75">
      <c r="A357" t="s">
        <v>57</v>
      </c>
      <c r="C357">
        <v>2520</v>
      </c>
      <c r="D357">
        <v>1483</v>
      </c>
      <c r="E357">
        <v>748</v>
      </c>
      <c r="F357">
        <v>2067</v>
      </c>
      <c r="G357">
        <v>245</v>
      </c>
      <c r="H357">
        <v>2259</v>
      </c>
      <c r="I357">
        <v>387</v>
      </c>
      <c r="J357">
        <v>1014</v>
      </c>
      <c r="K357">
        <v>705</v>
      </c>
      <c r="L357">
        <v>669</v>
      </c>
      <c r="M357">
        <v>961</v>
      </c>
      <c r="N357">
        <v>318</v>
      </c>
      <c r="O357">
        <v>1372</v>
      </c>
    </row>
    <row r="358" spans="1:15" ht="12.75">
      <c r="A358" t="s">
        <v>58</v>
      </c>
      <c r="C358">
        <v>8605</v>
      </c>
      <c r="D358">
        <v>8857</v>
      </c>
      <c r="E358">
        <v>8200</v>
      </c>
      <c r="F358">
        <v>7983</v>
      </c>
      <c r="G358">
        <v>8092</v>
      </c>
      <c r="H358">
        <v>7652</v>
      </c>
      <c r="I358">
        <v>7685</v>
      </c>
      <c r="J358">
        <v>8287</v>
      </c>
      <c r="K358">
        <v>8138</v>
      </c>
      <c r="L358">
        <v>1158</v>
      </c>
      <c r="M358">
        <v>1343</v>
      </c>
      <c r="N358">
        <v>315</v>
      </c>
      <c r="O358">
        <v>2400</v>
      </c>
    </row>
    <row r="360" ht="12.75">
      <c r="A360" s="18" t="s">
        <v>189</v>
      </c>
    </row>
    <row r="362" spans="1:15" ht="12.75">
      <c r="A362" s="4"/>
      <c r="B362" s="4"/>
      <c r="C362" s="4" t="s">
        <v>14</v>
      </c>
      <c r="D362" s="4" t="s">
        <v>15</v>
      </c>
      <c r="E362" s="4" t="s">
        <v>16</v>
      </c>
      <c r="F362" s="4" t="s">
        <v>17</v>
      </c>
      <c r="G362" s="4" t="s">
        <v>18</v>
      </c>
      <c r="H362" s="4" t="s">
        <v>19</v>
      </c>
      <c r="I362" s="4" t="s">
        <v>20</v>
      </c>
      <c r="J362" s="4" t="s">
        <v>21</v>
      </c>
      <c r="K362" s="4" t="s">
        <v>22</v>
      </c>
      <c r="L362" s="4" t="s">
        <v>23</v>
      </c>
      <c r="M362" s="4" t="s">
        <v>24</v>
      </c>
      <c r="N362" s="4" t="s">
        <v>25</v>
      </c>
      <c r="O362" s="4" t="s">
        <v>26</v>
      </c>
    </row>
    <row r="363" spans="1:15" ht="12.75">
      <c r="A363" s="4" t="s">
        <v>28</v>
      </c>
      <c r="B363" s="4"/>
      <c r="C363" s="4">
        <f>C14-(C55+C94+C133+C172+C211+C250+C289)</f>
        <v>0</v>
      </c>
      <c r="D363" s="4">
        <f aca="true" t="shared" si="3" ref="D363:O363">D14-(D55+D94+D133+D172+D211+D250+D289)</f>
        <v>2</v>
      </c>
      <c r="E363" s="4">
        <f t="shared" si="3"/>
        <v>1</v>
      </c>
      <c r="F363" s="4">
        <f t="shared" si="3"/>
        <v>0</v>
      </c>
      <c r="G363" s="4">
        <f t="shared" si="3"/>
        <v>0</v>
      </c>
      <c r="H363" s="4">
        <f t="shared" si="3"/>
        <v>0</v>
      </c>
      <c r="I363" s="4">
        <f t="shared" si="3"/>
        <v>0</v>
      </c>
      <c r="J363" s="4">
        <f t="shared" si="3"/>
        <v>2</v>
      </c>
      <c r="K363" s="4">
        <f t="shared" si="3"/>
        <v>1</v>
      </c>
      <c r="L363" s="4">
        <f t="shared" si="3"/>
        <v>0</v>
      </c>
      <c r="M363" s="4">
        <f t="shared" si="3"/>
        <v>-2</v>
      </c>
      <c r="N363" s="4">
        <f t="shared" si="3"/>
        <v>0</v>
      </c>
      <c r="O363" s="4">
        <f t="shared" si="3"/>
        <v>-2</v>
      </c>
    </row>
    <row r="364" spans="1:15" ht="12.75">
      <c r="A364" s="4" t="s">
        <v>29</v>
      </c>
      <c r="B364" s="4"/>
      <c r="C364" s="4">
        <f aca="true" t="shared" si="4" ref="C364:O364">C17-(C56+C95+C134+C173+C212+C251+C290)</f>
        <v>0</v>
      </c>
      <c r="D364" s="4">
        <f t="shared" si="4"/>
        <v>0</v>
      </c>
      <c r="E364" s="4">
        <f t="shared" si="4"/>
        <v>-1</v>
      </c>
      <c r="F364" s="4">
        <f t="shared" si="4"/>
        <v>-1</v>
      </c>
      <c r="G364" s="4">
        <f t="shared" si="4"/>
        <v>-1</v>
      </c>
      <c r="H364" s="4">
        <f t="shared" si="4"/>
        <v>0</v>
      </c>
      <c r="I364" s="4">
        <f t="shared" si="4"/>
        <v>0</v>
      </c>
      <c r="J364" s="4">
        <f t="shared" si="4"/>
        <v>0</v>
      </c>
      <c r="K364" s="4">
        <f t="shared" si="4"/>
        <v>0</v>
      </c>
      <c r="L364" s="4">
        <f t="shared" si="4"/>
        <v>-1</v>
      </c>
      <c r="M364" s="4">
        <f t="shared" si="4"/>
        <v>0</v>
      </c>
      <c r="N364" s="4">
        <f t="shared" si="4"/>
        <v>0</v>
      </c>
      <c r="O364" s="4">
        <f t="shared" si="4"/>
        <v>-1</v>
      </c>
    </row>
    <row r="365" spans="1:15" ht="12.75">
      <c r="A365" s="4" t="s">
        <v>30</v>
      </c>
      <c r="B365" s="4"/>
      <c r="C365" s="4">
        <f aca="true" t="shared" si="5" ref="C365:O365">C18-(C57+C96+C135+C174+C213+C252+C291)</f>
        <v>1</v>
      </c>
      <c r="D365" s="4">
        <f t="shared" si="5"/>
        <v>2</v>
      </c>
      <c r="E365" s="4">
        <f t="shared" si="5"/>
        <v>0</v>
      </c>
      <c r="F365" s="4">
        <f t="shared" si="5"/>
        <v>-1</v>
      </c>
      <c r="G365" s="4">
        <f t="shared" si="5"/>
        <v>0</v>
      </c>
      <c r="H365" s="4">
        <f t="shared" si="5"/>
        <v>0</v>
      </c>
      <c r="I365" s="4">
        <f t="shared" si="5"/>
        <v>0</v>
      </c>
      <c r="J365" s="4">
        <f t="shared" si="5"/>
        <v>0</v>
      </c>
      <c r="K365" s="4">
        <f t="shared" si="5"/>
        <v>-1</v>
      </c>
      <c r="L365" s="4">
        <f t="shared" si="5"/>
        <v>0</v>
      </c>
      <c r="M365" s="4">
        <f t="shared" si="5"/>
        <v>-2</v>
      </c>
      <c r="N365" s="4">
        <f t="shared" si="5"/>
        <v>1</v>
      </c>
      <c r="O365" s="4">
        <f t="shared" si="5"/>
        <v>-1</v>
      </c>
    </row>
    <row r="366" spans="1:15" ht="12.75">
      <c r="A366" s="4" t="s">
        <v>31</v>
      </c>
      <c r="B366" s="4"/>
      <c r="C366" s="4">
        <f aca="true" t="shared" si="6" ref="C366:O366">C19-(C58+C97+C136+C175+C214+C253+C292)</f>
        <v>0</v>
      </c>
      <c r="D366" s="4">
        <f t="shared" si="6"/>
        <v>0</v>
      </c>
      <c r="E366" s="4">
        <f t="shared" si="6"/>
        <v>-1</v>
      </c>
      <c r="F366" s="4">
        <f t="shared" si="6"/>
        <v>1</v>
      </c>
      <c r="G366" s="4">
        <f t="shared" si="6"/>
        <v>0</v>
      </c>
      <c r="H366" s="4">
        <f t="shared" si="6"/>
        <v>0</v>
      </c>
      <c r="I366" s="4">
        <f t="shared" si="6"/>
        <v>-1</v>
      </c>
      <c r="J366" s="4">
        <f t="shared" si="6"/>
        <v>0</v>
      </c>
      <c r="K366" s="4">
        <f t="shared" si="6"/>
        <v>1</v>
      </c>
      <c r="L366" s="4">
        <f t="shared" si="6"/>
        <v>0</v>
      </c>
      <c r="M366" s="4">
        <f t="shared" si="6"/>
        <v>0</v>
      </c>
      <c r="N366" s="4">
        <f t="shared" si="6"/>
        <v>0</v>
      </c>
      <c r="O366" s="4">
        <f t="shared" si="6"/>
        <v>0</v>
      </c>
    </row>
    <row r="367" spans="1:15" ht="12.75">
      <c r="A367" s="4" t="s">
        <v>32</v>
      </c>
      <c r="B367" s="4"/>
      <c r="C367" s="4">
        <f aca="true" t="shared" si="7" ref="C367:O367">C20-(C59+C98+C137+C176+C215+C254+C293)</f>
        <v>-2</v>
      </c>
      <c r="D367" s="4">
        <f t="shared" si="7"/>
        <v>1</v>
      </c>
      <c r="E367" s="4">
        <f t="shared" si="7"/>
        <v>0</v>
      </c>
      <c r="F367" s="4">
        <f t="shared" si="7"/>
        <v>-1</v>
      </c>
      <c r="G367" s="4">
        <f t="shared" si="7"/>
        <v>0</v>
      </c>
      <c r="H367" s="4">
        <f t="shared" si="7"/>
        <v>1</v>
      </c>
      <c r="I367" s="4">
        <f t="shared" si="7"/>
        <v>0</v>
      </c>
      <c r="J367" s="4">
        <f t="shared" si="7"/>
        <v>-1</v>
      </c>
      <c r="K367" s="4">
        <f t="shared" si="7"/>
        <v>-1</v>
      </c>
      <c r="L367" s="4">
        <f t="shared" si="7"/>
        <v>0</v>
      </c>
      <c r="M367" s="4">
        <f t="shared" si="7"/>
        <v>1</v>
      </c>
      <c r="N367" s="4">
        <f t="shared" si="7"/>
        <v>0</v>
      </c>
      <c r="O367" s="4">
        <f t="shared" si="7"/>
        <v>1</v>
      </c>
    </row>
    <row r="368" spans="1:15" ht="12.75">
      <c r="A368" s="4" t="s">
        <v>33</v>
      </c>
      <c r="B368" s="4"/>
      <c r="C368" s="4">
        <f aca="true" t="shared" si="8" ref="C368:O368">C21-(C60+C99+C138+C177+C216+C255+C294)</f>
        <v>-1</v>
      </c>
      <c r="D368" s="4">
        <f t="shared" si="8"/>
        <v>0</v>
      </c>
      <c r="E368" s="4">
        <f t="shared" si="8"/>
        <v>-1</v>
      </c>
      <c r="F368" s="4">
        <f t="shared" si="8"/>
        <v>1</v>
      </c>
      <c r="G368" s="4">
        <f t="shared" si="8"/>
        <v>0</v>
      </c>
      <c r="H368" s="4">
        <f t="shared" si="8"/>
        <v>0</v>
      </c>
      <c r="I368" s="4">
        <f t="shared" si="8"/>
        <v>0</v>
      </c>
      <c r="J368" s="4">
        <f t="shared" si="8"/>
        <v>0</v>
      </c>
      <c r="K368" s="4">
        <f t="shared" si="8"/>
        <v>0</v>
      </c>
      <c r="L368" s="4">
        <f t="shared" si="8"/>
        <v>0</v>
      </c>
      <c r="M368" s="4">
        <f t="shared" si="8"/>
        <v>0</v>
      </c>
      <c r="N368" s="4">
        <f t="shared" si="8"/>
        <v>2</v>
      </c>
      <c r="O368" s="4">
        <f t="shared" si="8"/>
        <v>-1</v>
      </c>
    </row>
    <row r="369" spans="1:15" ht="12.75">
      <c r="A369" s="4" t="s">
        <v>34</v>
      </c>
      <c r="B369" s="4"/>
      <c r="C369" s="4">
        <f aca="true" t="shared" si="9" ref="C369:O369">C22-(C61+C100+C139+C178+C217+C256+C295)</f>
        <v>0</v>
      </c>
      <c r="D369" s="4">
        <f t="shared" si="9"/>
        <v>0</v>
      </c>
      <c r="E369" s="4">
        <f t="shared" si="9"/>
        <v>0</v>
      </c>
      <c r="F369" s="4">
        <f t="shared" si="9"/>
        <v>1</v>
      </c>
      <c r="G369" s="4">
        <f t="shared" si="9"/>
        <v>0</v>
      </c>
      <c r="H369" s="4">
        <f t="shared" si="9"/>
        <v>0</v>
      </c>
      <c r="I369" s="4">
        <f t="shared" si="9"/>
        <v>0</v>
      </c>
      <c r="J369" s="4">
        <f t="shared" si="9"/>
        <v>-1</v>
      </c>
      <c r="K369" s="4">
        <f t="shared" si="9"/>
        <v>0</v>
      </c>
      <c r="L369" s="4">
        <f t="shared" si="9"/>
        <v>0</v>
      </c>
      <c r="M369" s="4">
        <f t="shared" si="9"/>
        <v>0</v>
      </c>
      <c r="N369" s="4">
        <f t="shared" si="9"/>
        <v>1</v>
      </c>
      <c r="O369" s="4">
        <f t="shared" si="9"/>
        <v>0</v>
      </c>
    </row>
    <row r="370" spans="1:15" ht="12.75">
      <c r="A370" s="4" t="s">
        <v>35</v>
      </c>
      <c r="B370" s="4"/>
      <c r="C370" s="4">
        <f aca="true" t="shared" si="10" ref="C370:O370">C23-(C62+C101+C140+C179+C218+C257+C296)</f>
        <v>0</v>
      </c>
      <c r="D370" s="4">
        <f t="shared" si="10"/>
        <v>1</v>
      </c>
      <c r="E370" s="4">
        <f t="shared" si="10"/>
        <v>1</v>
      </c>
      <c r="F370" s="4">
        <f t="shared" si="10"/>
        <v>0</v>
      </c>
      <c r="G370" s="4">
        <f t="shared" si="10"/>
        <v>-1</v>
      </c>
      <c r="H370" s="4">
        <f t="shared" si="10"/>
        <v>-1</v>
      </c>
      <c r="I370" s="4">
        <f t="shared" si="10"/>
        <v>0</v>
      </c>
      <c r="J370" s="4">
        <f t="shared" si="10"/>
        <v>-1</v>
      </c>
      <c r="K370" s="4">
        <f t="shared" si="10"/>
        <v>1</v>
      </c>
      <c r="L370" s="4">
        <f t="shared" si="10"/>
        <v>0</v>
      </c>
      <c r="M370" s="4">
        <f t="shared" si="10"/>
        <v>-1</v>
      </c>
      <c r="N370" s="4">
        <f t="shared" si="10"/>
        <v>-1</v>
      </c>
      <c r="O370" s="4">
        <f t="shared" si="10"/>
        <v>1</v>
      </c>
    </row>
    <row r="371" spans="1:15" ht="12.75">
      <c r="A371" s="4" t="s">
        <v>36</v>
      </c>
      <c r="B371" s="4"/>
      <c r="C371" s="4">
        <f aca="true" t="shared" si="11" ref="C371:O371">C24-(C63+C102+C141+C180+C219+C258+C297)</f>
        <v>0</v>
      </c>
      <c r="D371" s="4">
        <f t="shared" si="11"/>
        <v>2</v>
      </c>
      <c r="E371" s="4">
        <f t="shared" si="11"/>
        <v>0</v>
      </c>
      <c r="F371" s="4">
        <f t="shared" si="11"/>
        <v>1</v>
      </c>
      <c r="G371" s="4">
        <f t="shared" si="11"/>
        <v>0</v>
      </c>
      <c r="H371" s="4">
        <f t="shared" si="11"/>
        <v>0</v>
      </c>
      <c r="I371" s="4">
        <f t="shared" si="11"/>
        <v>-1</v>
      </c>
      <c r="J371" s="4">
        <f t="shared" si="11"/>
        <v>0</v>
      </c>
      <c r="K371" s="4">
        <f t="shared" si="11"/>
        <v>0</v>
      </c>
      <c r="L371" s="4">
        <f t="shared" si="11"/>
        <v>-1</v>
      </c>
      <c r="M371" s="4">
        <f t="shared" si="11"/>
        <v>0</v>
      </c>
      <c r="N371" s="4">
        <f t="shared" si="11"/>
        <v>1</v>
      </c>
      <c r="O371" s="4">
        <f t="shared" si="11"/>
        <v>-1</v>
      </c>
    </row>
    <row r="372" spans="1:15" ht="12.75">
      <c r="A372" s="4" t="s">
        <v>37</v>
      </c>
      <c r="B372" s="4"/>
      <c r="C372" s="4">
        <f aca="true" t="shared" si="12" ref="C372:O372">C25-(C64+C103+C142+C181+C220+C259+C298)</f>
        <v>-1</v>
      </c>
      <c r="D372" s="4">
        <f t="shared" si="12"/>
        <v>1</v>
      </c>
      <c r="E372" s="4">
        <f t="shared" si="12"/>
        <v>0</v>
      </c>
      <c r="F372" s="4">
        <f t="shared" si="12"/>
        <v>0</v>
      </c>
      <c r="G372" s="4">
        <f t="shared" si="12"/>
        <v>1</v>
      </c>
      <c r="H372" s="4">
        <f t="shared" si="12"/>
        <v>-1</v>
      </c>
      <c r="I372" s="4">
        <f t="shared" si="12"/>
        <v>0</v>
      </c>
      <c r="J372" s="4">
        <f t="shared" si="12"/>
        <v>0</v>
      </c>
      <c r="K372" s="4">
        <f t="shared" si="12"/>
        <v>0</v>
      </c>
      <c r="L372" s="4">
        <f t="shared" si="12"/>
        <v>0</v>
      </c>
      <c r="M372" s="4">
        <f t="shared" si="12"/>
        <v>0</v>
      </c>
      <c r="N372" s="4">
        <f t="shared" si="12"/>
        <v>0</v>
      </c>
      <c r="O372" s="4">
        <f t="shared" si="12"/>
        <v>0</v>
      </c>
    </row>
    <row r="373" spans="1:15" ht="12.75">
      <c r="A373" s="4" t="s">
        <v>38</v>
      </c>
      <c r="B373" s="4"/>
      <c r="C373" s="4">
        <f aca="true" t="shared" si="13" ref="C373:O373">C26-(C65+C104+C143+C182+C221+C260+C299)</f>
        <v>1</v>
      </c>
      <c r="D373" s="4">
        <f t="shared" si="13"/>
        <v>-1</v>
      </c>
      <c r="E373" s="4">
        <f t="shared" si="13"/>
        <v>2</v>
      </c>
      <c r="F373" s="4">
        <f t="shared" si="13"/>
        <v>0</v>
      </c>
      <c r="G373" s="4">
        <f t="shared" si="13"/>
        <v>0</v>
      </c>
      <c r="H373" s="4">
        <f t="shared" si="13"/>
        <v>1</v>
      </c>
      <c r="I373" s="4">
        <f t="shared" si="13"/>
        <v>1</v>
      </c>
      <c r="J373" s="4">
        <f t="shared" si="13"/>
        <v>0</v>
      </c>
      <c r="K373" s="4">
        <f t="shared" si="13"/>
        <v>-1</v>
      </c>
      <c r="L373" s="4">
        <f t="shared" si="13"/>
        <v>1</v>
      </c>
      <c r="M373" s="4">
        <f t="shared" si="13"/>
        <v>-1</v>
      </c>
      <c r="N373" s="4">
        <f t="shared" si="13"/>
        <v>0</v>
      </c>
      <c r="O373" s="4">
        <f t="shared" si="13"/>
        <v>1</v>
      </c>
    </row>
    <row r="374" spans="1:15" ht="12.75">
      <c r="A374" s="4" t="s">
        <v>39</v>
      </c>
      <c r="B374" s="4"/>
      <c r="C374" s="4">
        <f aca="true" t="shared" si="14" ref="C374:O374">C27-(C66+C105+C144+C183+C222+C261+C300)</f>
        <v>0</v>
      </c>
      <c r="D374" s="4">
        <f t="shared" si="14"/>
        <v>1</v>
      </c>
      <c r="E374" s="4">
        <f t="shared" si="14"/>
        <v>-1</v>
      </c>
      <c r="F374" s="4">
        <f t="shared" si="14"/>
        <v>-1</v>
      </c>
      <c r="G374" s="4">
        <f t="shared" si="14"/>
        <v>0</v>
      </c>
      <c r="H374" s="4">
        <f t="shared" si="14"/>
        <v>1</v>
      </c>
      <c r="I374" s="4">
        <f t="shared" si="14"/>
        <v>0</v>
      </c>
      <c r="J374" s="4">
        <f t="shared" si="14"/>
        <v>0</v>
      </c>
      <c r="K374" s="4">
        <f t="shared" si="14"/>
        <v>1</v>
      </c>
      <c r="L374" s="4">
        <f t="shared" si="14"/>
        <v>-1</v>
      </c>
      <c r="M374" s="4">
        <f t="shared" si="14"/>
        <v>-1</v>
      </c>
      <c r="N374" s="4">
        <f t="shared" si="14"/>
        <v>0</v>
      </c>
      <c r="O374" s="4">
        <f t="shared" si="14"/>
        <v>-1</v>
      </c>
    </row>
    <row r="375" spans="1:15" ht="12.75">
      <c r="A375" s="4" t="s">
        <v>40</v>
      </c>
      <c r="B375" s="4"/>
      <c r="C375" s="4">
        <f aca="true" t="shared" si="15" ref="C375:O375">C28-(C67+C106+C145+C184+C223+C262+C301)</f>
        <v>-2</v>
      </c>
      <c r="D375" s="4">
        <f t="shared" si="15"/>
        <v>0</v>
      </c>
      <c r="E375" s="4">
        <f t="shared" si="15"/>
        <v>0</v>
      </c>
      <c r="F375" s="4">
        <f t="shared" si="15"/>
        <v>-1</v>
      </c>
      <c r="G375" s="4">
        <f t="shared" si="15"/>
        <v>-1</v>
      </c>
      <c r="H375" s="4">
        <f t="shared" si="15"/>
        <v>0</v>
      </c>
      <c r="I375" s="4">
        <f t="shared" si="15"/>
        <v>1</v>
      </c>
      <c r="J375" s="4">
        <f t="shared" si="15"/>
        <v>-1</v>
      </c>
      <c r="K375" s="4">
        <f t="shared" si="15"/>
        <v>0</v>
      </c>
      <c r="L375" s="4">
        <f t="shared" si="15"/>
        <v>0</v>
      </c>
      <c r="M375" s="4">
        <f t="shared" si="15"/>
        <v>1</v>
      </c>
      <c r="N375" s="4">
        <f t="shared" si="15"/>
        <v>0</v>
      </c>
      <c r="O375" s="4">
        <f t="shared" si="15"/>
        <v>0</v>
      </c>
    </row>
    <row r="376" spans="1:15" ht="12.75">
      <c r="A376" s="4" t="s">
        <v>41</v>
      </c>
      <c r="B376" s="4"/>
      <c r="C376" s="4">
        <f aca="true" t="shared" si="16" ref="C376:O376">C29-(C68+C107+C146+C185+C224+C263+C302)</f>
        <v>0</v>
      </c>
      <c r="D376" s="4">
        <f t="shared" si="16"/>
        <v>0</v>
      </c>
      <c r="E376" s="4">
        <f t="shared" si="16"/>
        <v>-1</v>
      </c>
      <c r="F376" s="4">
        <f t="shared" si="16"/>
        <v>0</v>
      </c>
      <c r="G376" s="4">
        <f t="shared" si="16"/>
        <v>-1</v>
      </c>
      <c r="H376" s="4">
        <f t="shared" si="16"/>
        <v>0</v>
      </c>
      <c r="I376" s="4">
        <f t="shared" si="16"/>
        <v>0</v>
      </c>
      <c r="J376" s="4">
        <f t="shared" si="16"/>
        <v>0</v>
      </c>
      <c r="K376" s="4">
        <f t="shared" si="16"/>
        <v>0</v>
      </c>
      <c r="L376" s="4">
        <f t="shared" si="16"/>
        <v>0</v>
      </c>
      <c r="M376" s="4">
        <f t="shared" si="16"/>
        <v>-1</v>
      </c>
      <c r="N376" s="4">
        <f t="shared" si="16"/>
        <v>1</v>
      </c>
      <c r="O376" s="4">
        <f t="shared" si="16"/>
        <v>1</v>
      </c>
    </row>
    <row r="377" spans="1:15" ht="12.75">
      <c r="A377" s="4" t="s">
        <v>42</v>
      </c>
      <c r="B377" s="4"/>
      <c r="C377" s="4">
        <f aca="true" t="shared" si="17" ref="C377:O377">C30-(C69+C108+C147+C186+C225+C264+C303)</f>
        <v>0</v>
      </c>
      <c r="D377" s="4">
        <f t="shared" si="17"/>
        <v>0</v>
      </c>
      <c r="E377" s="4">
        <f t="shared" si="17"/>
        <v>-1</v>
      </c>
      <c r="F377" s="4">
        <f t="shared" si="17"/>
        <v>1</v>
      </c>
      <c r="G377" s="4">
        <f t="shared" si="17"/>
        <v>0</v>
      </c>
      <c r="H377" s="4">
        <f t="shared" si="17"/>
        <v>-1</v>
      </c>
      <c r="I377" s="4">
        <f t="shared" si="17"/>
        <v>0</v>
      </c>
      <c r="J377" s="4">
        <f t="shared" si="17"/>
        <v>-1</v>
      </c>
      <c r="K377" s="4">
        <f t="shared" si="17"/>
        <v>-1</v>
      </c>
      <c r="L377" s="4">
        <f t="shared" si="17"/>
        <v>-1</v>
      </c>
      <c r="M377" s="4">
        <f t="shared" si="17"/>
        <v>-1</v>
      </c>
      <c r="N377" s="4">
        <f t="shared" si="17"/>
        <v>-1</v>
      </c>
      <c r="O377" s="4">
        <f t="shared" si="17"/>
        <v>1</v>
      </c>
    </row>
    <row r="378" spans="1:15" ht="12.75">
      <c r="A378" s="4" t="s">
        <v>43</v>
      </c>
      <c r="B378" s="4"/>
      <c r="C378" s="4">
        <f aca="true" t="shared" si="18" ref="C378:O378">C31-(C70+C109+C148+C187+C226+C265+C304)</f>
        <v>1</v>
      </c>
      <c r="D378" s="4">
        <f t="shared" si="18"/>
        <v>0</v>
      </c>
      <c r="E378" s="4">
        <f t="shared" si="18"/>
        <v>0</v>
      </c>
      <c r="F378" s="4">
        <f t="shared" si="18"/>
        <v>0</v>
      </c>
      <c r="G378" s="4">
        <f t="shared" si="18"/>
        <v>1</v>
      </c>
      <c r="H378" s="4">
        <f t="shared" si="18"/>
        <v>2</v>
      </c>
      <c r="I378" s="4">
        <f t="shared" si="18"/>
        <v>1</v>
      </c>
      <c r="J378" s="4">
        <f t="shared" si="18"/>
        <v>0</v>
      </c>
      <c r="K378" s="4">
        <f t="shared" si="18"/>
        <v>0</v>
      </c>
      <c r="L378" s="4">
        <f t="shared" si="18"/>
        <v>0</v>
      </c>
      <c r="M378" s="4">
        <f t="shared" si="18"/>
        <v>1</v>
      </c>
      <c r="N378" s="4">
        <f t="shared" si="18"/>
        <v>0</v>
      </c>
      <c r="O378" s="4">
        <f t="shared" si="18"/>
        <v>-1</v>
      </c>
    </row>
    <row r="379" spans="1:15" ht="12.75">
      <c r="A379" s="4" t="s">
        <v>44</v>
      </c>
      <c r="B379" s="4"/>
      <c r="C379" s="4">
        <f aca="true" t="shared" si="19" ref="C379:O379">C32-(C71+C110+C149+C188+C227+C266+C305)</f>
        <v>1</v>
      </c>
      <c r="D379" s="4">
        <f t="shared" si="19"/>
        <v>0</v>
      </c>
      <c r="E379" s="4">
        <f t="shared" si="19"/>
        <v>0</v>
      </c>
      <c r="F379" s="4">
        <f t="shared" si="19"/>
        <v>-1</v>
      </c>
      <c r="G379" s="4">
        <f t="shared" si="19"/>
        <v>-1</v>
      </c>
      <c r="H379" s="4">
        <f t="shared" si="19"/>
        <v>0</v>
      </c>
      <c r="I379" s="4">
        <f t="shared" si="19"/>
        <v>1</v>
      </c>
      <c r="J379" s="4">
        <f t="shared" si="19"/>
        <v>1</v>
      </c>
      <c r="K379" s="4">
        <f t="shared" si="19"/>
        <v>0</v>
      </c>
      <c r="L379" s="4">
        <f t="shared" si="19"/>
        <v>1</v>
      </c>
      <c r="M379" s="4">
        <f t="shared" si="19"/>
        <v>1</v>
      </c>
      <c r="N379" s="4">
        <f t="shared" si="19"/>
        <v>-3</v>
      </c>
      <c r="O379" s="4">
        <f t="shared" si="19"/>
        <v>-3</v>
      </c>
    </row>
    <row r="380" spans="1:15" ht="12.75">
      <c r="A380" s="4" t="s">
        <v>45</v>
      </c>
      <c r="B380" s="4"/>
      <c r="C380" s="4">
        <f aca="true" t="shared" si="20" ref="C380:O380">C33-(C72+C111+C150+C189+C228+C267+C306)</f>
        <v>1</v>
      </c>
      <c r="D380" s="4">
        <f t="shared" si="20"/>
        <v>1</v>
      </c>
      <c r="E380" s="4">
        <f t="shared" si="20"/>
        <v>0</v>
      </c>
      <c r="F380" s="4">
        <f t="shared" si="20"/>
        <v>1</v>
      </c>
      <c r="G380" s="4">
        <f t="shared" si="20"/>
        <v>1</v>
      </c>
      <c r="H380" s="4">
        <f t="shared" si="20"/>
        <v>1</v>
      </c>
      <c r="I380" s="4">
        <f t="shared" si="20"/>
        <v>-1</v>
      </c>
      <c r="J380" s="4">
        <f t="shared" si="20"/>
        <v>0</v>
      </c>
      <c r="K380" s="4">
        <f t="shared" si="20"/>
        <v>0</v>
      </c>
      <c r="L380" s="4">
        <f t="shared" si="20"/>
        <v>-1</v>
      </c>
      <c r="M380" s="4">
        <f t="shared" si="20"/>
        <v>1</v>
      </c>
      <c r="N380" s="4">
        <f t="shared" si="20"/>
        <v>0</v>
      </c>
      <c r="O380" s="4">
        <f t="shared" si="20"/>
        <v>-1</v>
      </c>
    </row>
    <row r="381" spans="1:15" ht="12.75">
      <c r="A381" s="4" t="s">
        <v>46</v>
      </c>
      <c r="B381" s="4"/>
      <c r="C381" s="4">
        <f aca="true" t="shared" si="21" ref="C381:O381">C34-(C73+C112+C151+C190+C229+C268+C307)</f>
        <v>1</v>
      </c>
      <c r="D381" s="4">
        <f t="shared" si="21"/>
        <v>-1</v>
      </c>
      <c r="E381" s="4">
        <f t="shared" si="21"/>
        <v>1</v>
      </c>
      <c r="F381" s="4">
        <f t="shared" si="21"/>
        <v>0</v>
      </c>
      <c r="G381" s="4">
        <f t="shared" si="21"/>
        <v>0</v>
      </c>
      <c r="H381" s="4">
        <f t="shared" si="21"/>
        <v>0</v>
      </c>
      <c r="I381" s="4">
        <f t="shared" si="21"/>
        <v>1</v>
      </c>
      <c r="J381" s="4">
        <f t="shared" si="21"/>
        <v>1</v>
      </c>
      <c r="K381" s="4">
        <f t="shared" si="21"/>
        <v>0</v>
      </c>
      <c r="L381" s="4">
        <f t="shared" si="21"/>
        <v>0</v>
      </c>
      <c r="M381" s="4">
        <f t="shared" si="21"/>
        <v>-1</v>
      </c>
      <c r="N381" s="4">
        <f t="shared" si="21"/>
        <v>0</v>
      </c>
      <c r="O381" s="4">
        <f t="shared" si="21"/>
        <v>0</v>
      </c>
    </row>
    <row r="382" spans="1:15" ht="12.75">
      <c r="A382" s="4" t="s">
        <v>47</v>
      </c>
      <c r="B382" s="4"/>
      <c r="C382" s="4">
        <f aca="true" t="shared" si="22" ref="C382:O382">C35-(C74+C113+C152+C191+C230+C269+C308)</f>
        <v>-1</v>
      </c>
      <c r="D382" s="4">
        <f t="shared" si="22"/>
        <v>1</v>
      </c>
      <c r="E382" s="4">
        <f t="shared" si="22"/>
        <v>-1</v>
      </c>
      <c r="F382" s="4">
        <f t="shared" si="22"/>
        <v>-1</v>
      </c>
      <c r="G382" s="4">
        <f t="shared" si="22"/>
        <v>0</v>
      </c>
      <c r="H382" s="4">
        <f t="shared" si="22"/>
        <v>-1</v>
      </c>
      <c r="I382" s="4">
        <f t="shared" si="22"/>
        <v>0</v>
      </c>
      <c r="J382" s="4">
        <f t="shared" si="22"/>
        <v>0</v>
      </c>
      <c r="K382" s="4">
        <f t="shared" si="22"/>
        <v>-1</v>
      </c>
      <c r="L382" s="4">
        <f t="shared" si="22"/>
        <v>-1</v>
      </c>
      <c r="M382" s="4">
        <f t="shared" si="22"/>
        <v>-1</v>
      </c>
      <c r="N382" s="4">
        <f t="shared" si="22"/>
        <v>0</v>
      </c>
      <c r="O382" s="4">
        <f t="shared" si="22"/>
        <v>-2</v>
      </c>
    </row>
    <row r="383" spans="1:15" ht="12.75">
      <c r="A383" s="4" t="s">
        <v>48</v>
      </c>
      <c r="B383" s="4"/>
      <c r="C383" s="4">
        <f aca="true" t="shared" si="23" ref="C383:O383">C36-(C75+C114+C153+C192+C231+C270+C309)</f>
        <v>-1</v>
      </c>
      <c r="D383" s="4">
        <f t="shared" si="23"/>
        <v>1</v>
      </c>
      <c r="E383" s="4">
        <f t="shared" si="23"/>
        <v>0</v>
      </c>
      <c r="F383" s="4">
        <f t="shared" si="23"/>
        <v>0</v>
      </c>
      <c r="G383" s="4">
        <f t="shared" si="23"/>
        <v>1</v>
      </c>
      <c r="H383" s="4">
        <f t="shared" si="23"/>
        <v>0</v>
      </c>
      <c r="I383" s="4">
        <f t="shared" si="23"/>
        <v>-1</v>
      </c>
      <c r="J383" s="4">
        <f t="shared" si="23"/>
        <v>0</v>
      </c>
      <c r="K383" s="4">
        <f t="shared" si="23"/>
        <v>1</v>
      </c>
      <c r="L383" s="4">
        <f t="shared" si="23"/>
        <v>0</v>
      </c>
      <c r="M383" s="4">
        <f t="shared" si="23"/>
        <v>-1</v>
      </c>
      <c r="N383" s="4">
        <f t="shared" si="23"/>
        <v>0</v>
      </c>
      <c r="O383" s="4">
        <f t="shared" si="23"/>
        <v>0</v>
      </c>
    </row>
    <row r="384" spans="1:15" ht="12.75">
      <c r="A384" s="4" t="s">
        <v>49</v>
      </c>
      <c r="B384" s="4"/>
      <c r="C384" s="4">
        <f aca="true" t="shared" si="24" ref="C384:O384">C37-(C76+C115+C154+C193+C232+C271+C310)</f>
        <v>0</v>
      </c>
      <c r="D384" s="4">
        <f t="shared" si="24"/>
        <v>1</v>
      </c>
      <c r="E384" s="4">
        <f t="shared" si="24"/>
        <v>0</v>
      </c>
      <c r="F384" s="4">
        <f t="shared" si="24"/>
        <v>-1</v>
      </c>
      <c r="G384" s="4">
        <f t="shared" si="24"/>
        <v>-1</v>
      </c>
      <c r="H384" s="4">
        <f t="shared" si="24"/>
        <v>0</v>
      </c>
      <c r="I384" s="4">
        <f t="shared" si="24"/>
        <v>0</v>
      </c>
      <c r="J384" s="4">
        <f t="shared" si="24"/>
        <v>1</v>
      </c>
      <c r="K384" s="4">
        <f t="shared" si="24"/>
        <v>0</v>
      </c>
      <c r="L384" s="4">
        <f t="shared" si="24"/>
        <v>0</v>
      </c>
      <c r="M384" s="4">
        <f t="shared" si="24"/>
        <v>0</v>
      </c>
      <c r="N384" s="4">
        <f t="shared" si="24"/>
        <v>1</v>
      </c>
      <c r="O384" s="4">
        <f t="shared" si="24"/>
        <v>-1</v>
      </c>
    </row>
    <row r="385" spans="1:15" ht="12.75">
      <c r="A385" s="4" t="s">
        <v>50</v>
      </c>
      <c r="B385" s="4"/>
      <c r="C385" s="4">
        <f aca="true" t="shared" si="25" ref="C385:O385">C38-(C77+C116+C155+C194+C233+C272+C311)</f>
        <v>0</v>
      </c>
      <c r="D385" s="4">
        <f t="shared" si="25"/>
        <v>0</v>
      </c>
      <c r="E385" s="4">
        <f t="shared" si="25"/>
        <v>1</v>
      </c>
      <c r="F385" s="4">
        <f t="shared" si="25"/>
        <v>0</v>
      </c>
      <c r="G385" s="4">
        <f t="shared" si="25"/>
        <v>0</v>
      </c>
      <c r="H385" s="4">
        <f t="shared" si="25"/>
        <v>0</v>
      </c>
      <c r="I385" s="4">
        <f t="shared" si="25"/>
        <v>-1</v>
      </c>
      <c r="J385" s="4">
        <f t="shared" si="25"/>
        <v>0</v>
      </c>
      <c r="K385" s="4">
        <f t="shared" si="25"/>
        <v>0</v>
      </c>
      <c r="L385" s="4">
        <f t="shared" si="25"/>
        <v>-1</v>
      </c>
      <c r="M385" s="4">
        <f t="shared" si="25"/>
        <v>0</v>
      </c>
      <c r="N385" s="4">
        <f t="shared" si="25"/>
        <v>0</v>
      </c>
      <c r="O385" s="4">
        <f t="shared" si="25"/>
        <v>0</v>
      </c>
    </row>
    <row r="386" spans="1:15" ht="12.75">
      <c r="A386" s="4" t="s">
        <v>51</v>
      </c>
      <c r="B386" s="4"/>
      <c r="C386" s="4">
        <f aca="true" t="shared" si="26" ref="C386:O386">C39-(C78+C117+C156+C195+C234+C273+C312)</f>
        <v>0</v>
      </c>
      <c r="D386" s="4">
        <f t="shared" si="26"/>
        <v>0</v>
      </c>
      <c r="E386" s="4">
        <f t="shared" si="26"/>
        <v>0</v>
      </c>
      <c r="F386" s="4">
        <f t="shared" si="26"/>
        <v>-1</v>
      </c>
      <c r="G386" s="4">
        <f t="shared" si="26"/>
        <v>-1</v>
      </c>
      <c r="H386" s="4">
        <f t="shared" si="26"/>
        <v>0</v>
      </c>
      <c r="I386" s="4">
        <f t="shared" si="26"/>
        <v>0</v>
      </c>
      <c r="J386" s="4">
        <f t="shared" si="26"/>
        <v>0</v>
      </c>
      <c r="K386" s="4">
        <f t="shared" si="26"/>
        <v>0</v>
      </c>
      <c r="L386" s="4">
        <f t="shared" si="26"/>
        <v>0</v>
      </c>
      <c r="M386" s="4">
        <f t="shared" si="26"/>
        <v>1</v>
      </c>
      <c r="N386" s="4">
        <f t="shared" si="26"/>
        <v>1</v>
      </c>
      <c r="O386" s="4">
        <f t="shared" si="26"/>
        <v>2</v>
      </c>
    </row>
    <row r="387" spans="1:15" ht="12.75">
      <c r="A387" s="4" t="s">
        <v>52</v>
      </c>
      <c r="B387" s="4"/>
      <c r="C387" s="4">
        <f aca="true" t="shared" si="27" ref="C387:O387">C40-(C79+C118+C157+C196+C235+C274+C313)</f>
        <v>1</v>
      </c>
      <c r="D387" s="4">
        <f t="shared" si="27"/>
        <v>0</v>
      </c>
      <c r="E387" s="4">
        <f t="shared" si="27"/>
        <v>-1</v>
      </c>
      <c r="F387" s="4">
        <f t="shared" si="27"/>
        <v>0</v>
      </c>
      <c r="G387" s="4">
        <f t="shared" si="27"/>
        <v>0</v>
      </c>
      <c r="H387" s="4">
        <f t="shared" si="27"/>
        <v>-1</v>
      </c>
      <c r="I387" s="4">
        <f t="shared" si="27"/>
        <v>0</v>
      </c>
      <c r="J387" s="4">
        <f t="shared" si="27"/>
        <v>1</v>
      </c>
      <c r="K387" s="4">
        <f t="shared" si="27"/>
        <v>1</v>
      </c>
      <c r="L387" s="4">
        <f t="shared" si="27"/>
        <v>-1</v>
      </c>
      <c r="M387" s="4">
        <f t="shared" si="27"/>
        <v>-1</v>
      </c>
      <c r="N387" s="4">
        <f t="shared" si="27"/>
        <v>1</v>
      </c>
      <c r="O387" s="4">
        <f t="shared" si="27"/>
        <v>1</v>
      </c>
    </row>
    <row r="388" spans="1:15" ht="12.75">
      <c r="A388" s="4" t="s">
        <v>53</v>
      </c>
      <c r="B388" s="4"/>
      <c r="C388" s="4">
        <f aca="true" t="shared" si="28" ref="C388:O388">C41-(C80+C119+C158+C197+C236+C275+C314)</f>
        <v>0</v>
      </c>
      <c r="D388" s="4">
        <f t="shared" si="28"/>
        <v>-1</v>
      </c>
      <c r="E388" s="4">
        <f t="shared" si="28"/>
        <v>0</v>
      </c>
      <c r="F388" s="4">
        <f t="shared" si="28"/>
        <v>-1</v>
      </c>
      <c r="G388" s="4">
        <f t="shared" si="28"/>
        <v>-1</v>
      </c>
      <c r="H388" s="4">
        <f t="shared" si="28"/>
        <v>1</v>
      </c>
      <c r="I388" s="4">
        <f t="shared" si="28"/>
        <v>0</v>
      </c>
      <c r="J388" s="4">
        <f t="shared" si="28"/>
        <v>-1</v>
      </c>
      <c r="K388" s="4">
        <f t="shared" si="28"/>
        <v>0</v>
      </c>
      <c r="L388" s="4">
        <f t="shared" si="28"/>
        <v>0</v>
      </c>
      <c r="M388" s="4">
        <f t="shared" si="28"/>
        <v>0</v>
      </c>
      <c r="N388" s="4">
        <f t="shared" si="28"/>
        <v>-1</v>
      </c>
      <c r="O388" s="4">
        <f t="shared" si="28"/>
        <v>0</v>
      </c>
    </row>
    <row r="389" spans="1:15" ht="12.75">
      <c r="A389" s="4" t="s">
        <v>54</v>
      </c>
      <c r="B389" s="4"/>
      <c r="C389" s="4">
        <f aca="true" t="shared" si="29" ref="C389:O389">C42-(C81+C120+C159+C198+C237+C276+C315)</f>
        <v>0</v>
      </c>
      <c r="D389" s="4">
        <f t="shared" si="29"/>
        <v>0</v>
      </c>
      <c r="E389" s="4">
        <f t="shared" si="29"/>
        <v>0</v>
      </c>
      <c r="F389" s="4">
        <f t="shared" si="29"/>
        <v>0</v>
      </c>
      <c r="G389" s="4">
        <f t="shared" si="29"/>
        <v>2</v>
      </c>
      <c r="H389" s="4">
        <f t="shared" si="29"/>
        <v>0</v>
      </c>
      <c r="I389" s="4">
        <f t="shared" si="29"/>
        <v>0</v>
      </c>
      <c r="J389" s="4">
        <f t="shared" si="29"/>
        <v>0</v>
      </c>
      <c r="K389" s="4">
        <f t="shared" si="29"/>
        <v>0</v>
      </c>
      <c r="L389" s="4">
        <f t="shared" si="29"/>
        <v>1</v>
      </c>
      <c r="M389" s="4">
        <f t="shared" si="29"/>
        <v>-1</v>
      </c>
      <c r="N389" s="4">
        <f t="shared" si="29"/>
        <v>0</v>
      </c>
      <c r="O389" s="4">
        <f t="shared" si="29"/>
        <v>0</v>
      </c>
    </row>
    <row r="390" spans="1:15" ht="12.75">
      <c r="A390" s="4" t="s">
        <v>55</v>
      </c>
      <c r="B390" s="4"/>
      <c r="C390" s="4">
        <f aca="true" t="shared" si="30" ref="C390:O390">C43-(C82+C121+C160+C199+C238+C277+C316)</f>
        <v>0</v>
      </c>
      <c r="D390" s="4">
        <f t="shared" si="30"/>
        <v>1</v>
      </c>
      <c r="E390" s="4">
        <f t="shared" si="30"/>
        <v>0</v>
      </c>
      <c r="F390" s="4">
        <f t="shared" si="30"/>
        <v>0</v>
      </c>
      <c r="G390" s="4">
        <f t="shared" si="30"/>
        <v>0</v>
      </c>
      <c r="H390" s="4">
        <f t="shared" si="30"/>
        <v>-1</v>
      </c>
      <c r="I390" s="4">
        <f t="shared" si="30"/>
        <v>-1</v>
      </c>
      <c r="J390" s="4">
        <f t="shared" si="30"/>
        <v>0</v>
      </c>
      <c r="K390" s="4">
        <f t="shared" si="30"/>
        <v>1</v>
      </c>
      <c r="L390" s="4">
        <f t="shared" si="30"/>
        <v>1</v>
      </c>
      <c r="M390" s="4">
        <f t="shared" si="30"/>
        <v>-2</v>
      </c>
      <c r="N390" s="4">
        <f t="shared" si="30"/>
        <v>1</v>
      </c>
      <c r="O390" s="4">
        <f t="shared" si="30"/>
        <v>0</v>
      </c>
    </row>
    <row r="391" spans="1:15" ht="12.75">
      <c r="A391" s="4" t="s">
        <v>56</v>
      </c>
      <c r="B391" s="4"/>
      <c r="C391" s="4">
        <f aca="true" t="shared" si="31" ref="C391:O391">C44-(C83+C122+C161+C200+C239+C278+C317)</f>
        <v>0</v>
      </c>
      <c r="D391" s="4">
        <f t="shared" si="31"/>
        <v>0</v>
      </c>
      <c r="E391" s="4">
        <f t="shared" si="31"/>
        <v>0</v>
      </c>
      <c r="F391" s="4">
        <f t="shared" si="31"/>
        <v>0</v>
      </c>
      <c r="G391" s="4">
        <f t="shared" si="31"/>
        <v>-1</v>
      </c>
      <c r="H391" s="4">
        <f t="shared" si="31"/>
        <v>1</v>
      </c>
      <c r="I391" s="4">
        <f t="shared" si="31"/>
        <v>0</v>
      </c>
      <c r="J391" s="4">
        <f t="shared" si="31"/>
        <v>-1</v>
      </c>
      <c r="K391" s="4">
        <f t="shared" si="31"/>
        <v>2</v>
      </c>
      <c r="L391" s="4">
        <f t="shared" si="31"/>
        <v>1</v>
      </c>
      <c r="M391" s="4">
        <f t="shared" si="31"/>
        <v>0</v>
      </c>
      <c r="N391" s="4">
        <f t="shared" si="31"/>
        <v>0</v>
      </c>
      <c r="O391" s="4">
        <f t="shared" si="31"/>
        <v>0</v>
      </c>
    </row>
    <row r="392" spans="1:15" ht="12.75">
      <c r="A392" s="4" t="s">
        <v>57</v>
      </c>
      <c r="B392" s="4"/>
      <c r="C392" s="4">
        <f aca="true" t="shared" si="32" ref="C392:O392">C45-(C84+C123+C162+C201+C240+C279+C318)</f>
        <v>-1</v>
      </c>
      <c r="D392" s="4">
        <f t="shared" si="32"/>
        <v>-1</v>
      </c>
      <c r="E392" s="4">
        <f t="shared" si="32"/>
        <v>0</v>
      </c>
      <c r="F392" s="4">
        <f t="shared" si="32"/>
        <v>1</v>
      </c>
      <c r="G392" s="4">
        <f t="shared" si="32"/>
        <v>0</v>
      </c>
      <c r="H392" s="4">
        <f t="shared" si="32"/>
        <v>-1</v>
      </c>
      <c r="I392" s="4">
        <f t="shared" si="32"/>
        <v>1</v>
      </c>
      <c r="J392" s="4">
        <f t="shared" si="32"/>
        <v>0</v>
      </c>
      <c r="K392" s="4">
        <f t="shared" si="32"/>
        <v>0</v>
      </c>
      <c r="L392" s="4">
        <f t="shared" si="32"/>
        <v>0</v>
      </c>
      <c r="M392" s="4">
        <f t="shared" si="32"/>
        <v>1</v>
      </c>
      <c r="N392" s="4">
        <f t="shared" si="32"/>
        <v>-1</v>
      </c>
      <c r="O392" s="4">
        <f t="shared" si="32"/>
        <v>2</v>
      </c>
    </row>
    <row r="393" spans="1:15" ht="12.75">
      <c r="A393" s="4" t="s">
        <v>58</v>
      </c>
      <c r="B393" s="4"/>
      <c r="C393" s="4">
        <f aca="true" t="shared" si="33" ref="C393:O393">C46-(C85+C124+C163+C202+C241+C280+C319)</f>
        <v>0</v>
      </c>
      <c r="D393" s="4">
        <f t="shared" si="33"/>
        <v>1</v>
      </c>
      <c r="E393" s="4">
        <f t="shared" si="33"/>
        <v>0</v>
      </c>
      <c r="F393" s="4">
        <f t="shared" si="33"/>
        <v>0</v>
      </c>
      <c r="G393" s="4">
        <f t="shared" si="33"/>
        <v>1</v>
      </c>
      <c r="H393" s="4">
        <f t="shared" si="33"/>
        <v>-1</v>
      </c>
      <c r="I393" s="4">
        <f t="shared" si="33"/>
        <v>0</v>
      </c>
      <c r="J393" s="4">
        <f t="shared" si="33"/>
        <v>-1</v>
      </c>
      <c r="K393" s="4">
        <f t="shared" si="33"/>
        <v>-1</v>
      </c>
      <c r="L393" s="4">
        <f t="shared" si="33"/>
        <v>-1</v>
      </c>
      <c r="M393" s="4">
        <f t="shared" si="33"/>
        <v>0</v>
      </c>
      <c r="N393" s="4">
        <f t="shared" si="33"/>
        <v>0</v>
      </c>
      <c r="O393" s="4">
        <f t="shared" si="33"/>
        <v>0</v>
      </c>
    </row>
    <row r="397" spans="1:15" ht="31.5">
      <c r="A397" s="22" t="s">
        <v>262</v>
      </c>
      <c r="C397" s="102">
        <v>1990</v>
      </c>
      <c r="D397" s="102">
        <v>1991</v>
      </c>
      <c r="E397" s="102">
        <v>1992</v>
      </c>
      <c r="F397" s="102">
        <v>1993</v>
      </c>
      <c r="G397" s="102">
        <v>1994</v>
      </c>
      <c r="H397" s="8">
        <v>1995</v>
      </c>
      <c r="I397" s="8">
        <v>1996</v>
      </c>
      <c r="J397" s="8">
        <v>1997</v>
      </c>
      <c r="K397" s="8">
        <v>1998</v>
      </c>
      <c r="L397" s="8">
        <v>1999</v>
      </c>
      <c r="M397" s="8">
        <v>2000</v>
      </c>
      <c r="N397" s="8">
        <v>2001</v>
      </c>
      <c r="O397" s="8">
        <v>2002</v>
      </c>
    </row>
    <row r="398" spans="1:15" ht="12.75">
      <c r="A398" s="8"/>
      <c r="H398" s="8"/>
      <c r="I398" s="8"/>
      <c r="J398" s="8"/>
      <c r="K398" s="8"/>
      <c r="L398" s="8"/>
      <c r="M398" s="8"/>
      <c r="N398" s="8"/>
      <c r="O398" s="8"/>
    </row>
    <row r="399" spans="1:15" ht="12.75">
      <c r="A399" s="8" t="s">
        <v>202</v>
      </c>
      <c r="C399" s="8">
        <f aca="true" t="shared" si="34" ref="C399:O399">C14</f>
        <v>1009947</v>
      </c>
      <c r="D399" s="8">
        <f t="shared" si="34"/>
        <v>1026717</v>
      </c>
      <c r="E399" s="8">
        <f t="shared" si="34"/>
        <v>1008429</v>
      </c>
      <c r="F399" s="8">
        <f t="shared" si="34"/>
        <v>1012158</v>
      </c>
      <c r="G399" s="8">
        <f t="shared" si="34"/>
        <v>1002778</v>
      </c>
      <c r="H399" s="8">
        <f t="shared" si="34"/>
        <v>1023541</v>
      </c>
      <c r="I399" s="8">
        <f t="shared" si="34"/>
        <v>1065662</v>
      </c>
      <c r="J399" s="8">
        <f t="shared" si="34"/>
        <v>1056682</v>
      </c>
      <c r="K399" s="8">
        <f t="shared" si="34"/>
        <v>1066852</v>
      </c>
      <c r="L399" s="8">
        <f t="shared" si="34"/>
        <v>1069130</v>
      </c>
      <c r="M399" s="8">
        <f t="shared" si="34"/>
        <v>1068965</v>
      </c>
      <c r="N399" s="8">
        <f t="shared" si="34"/>
        <v>1096900</v>
      </c>
      <c r="O399" s="8">
        <f t="shared" si="34"/>
        <v>1082742</v>
      </c>
    </row>
    <row r="400" spans="1:15" ht="12.75">
      <c r="A400" s="8" t="s">
        <v>211</v>
      </c>
      <c r="C400" s="8">
        <f aca="true" t="shared" si="35" ref="C400:O400">C55</f>
        <v>331522</v>
      </c>
      <c r="D400" s="8">
        <f t="shared" si="35"/>
        <v>315534</v>
      </c>
      <c r="E400" s="8">
        <f t="shared" si="35"/>
        <v>304298</v>
      </c>
      <c r="F400" s="8">
        <f t="shared" si="35"/>
        <v>294945</v>
      </c>
      <c r="G400" s="8">
        <f t="shared" si="35"/>
        <v>295988</v>
      </c>
      <c r="H400" s="8">
        <f t="shared" si="35"/>
        <v>304793</v>
      </c>
      <c r="I400" s="8">
        <f t="shared" si="35"/>
        <v>305242</v>
      </c>
      <c r="J400" s="8">
        <f t="shared" si="35"/>
        <v>308381</v>
      </c>
      <c r="K400" s="8">
        <f t="shared" si="35"/>
        <v>303366</v>
      </c>
      <c r="L400" s="8">
        <f t="shared" si="35"/>
        <v>299579</v>
      </c>
      <c r="M400" s="8">
        <f t="shared" si="35"/>
        <v>310372</v>
      </c>
      <c r="N400" s="8">
        <f t="shared" si="35"/>
        <v>310649</v>
      </c>
      <c r="O400" s="8">
        <f t="shared" si="35"/>
        <v>306114</v>
      </c>
    </row>
    <row r="401" spans="1:15" ht="12.75">
      <c r="A401" s="8" t="s">
        <v>212</v>
      </c>
      <c r="C401" s="8">
        <f aca="true" t="shared" si="36" ref="C401:O401">C94</f>
        <v>272588</v>
      </c>
      <c r="D401" s="8">
        <f t="shared" si="36"/>
        <v>275857</v>
      </c>
      <c r="E401" s="8">
        <f t="shared" si="36"/>
        <v>283779</v>
      </c>
      <c r="F401" s="8">
        <f t="shared" si="36"/>
        <v>289099</v>
      </c>
      <c r="G401" s="8">
        <f t="shared" si="36"/>
        <v>290842</v>
      </c>
      <c r="H401" s="8">
        <f t="shared" si="36"/>
        <v>294836</v>
      </c>
      <c r="I401" s="8">
        <f t="shared" si="36"/>
        <v>304778</v>
      </c>
      <c r="J401" s="8">
        <f t="shared" si="36"/>
        <v>311082</v>
      </c>
      <c r="K401" s="8">
        <f t="shared" si="36"/>
        <v>322768</v>
      </c>
      <c r="L401" s="8">
        <f t="shared" si="36"/>
        <v>331437</v>
      </c>
      <c r="M401" s="8">
        <f t="shared" si="36"/>
        <v>333020</v>
      </c>
      <c r="N401" s="8">
        <f t="shared" si="36"/>
        <v>335773</v>
      </c>
      <c r="O401" s="8">
        <f t="shared" si="36"/>
        <v>338873</v>
      </c>
    </row>
    <row r="402" spans="1:15" ht="12.75">
      <c r="A402" s="8" t="s">
        <v>213</v>
      </c>
      <c r="C402" s="8">
        <f aca="true" t="shared" si="37" ref="C402:O402">C133</f>
        <v>259408</v>
      </c>
      <c r="D402" s="8">
        <f t="shared" si="37"/>
        <v>283936</v>
      </c>
      <c r="E402" s="8">
        <f t="shared" si="37"/>
        <v>272451</v>
      </c>
      <c r="F402" s="8">
        <f t="shared" si="37"/>
        <v>282687</v>
      </c>
      <c r="G402" s="8">
        <f t="shared" si="37"/>
        <v>271622</v>
      </c>
      <c r="H402" s="8">
        <f t="shared" si="37"/>
        <v>274620</v>
      </c>
      <c r="I402" s="8">
        <f t="shared" si="37"/>
        <v>295743</v>
      </c>
      <c r="J402" s="8">
        <f t="shared" si="37"/>
        <v>284699</v>
      </c>
      <c r="K402" s="8">
        <f t="shared" si="37"/>
        <v>284967</v>
      </c>
      <c r="L402" s="8">
        <f t="shared" si="37"/>
        <v>283013</v>
      </c>
      <c r="M402" s="8">
        <f t="shared" si="37"/>
        <v>274220</v>
      </c>
      <c r="N402" s="8">
        <f t="shared" si="37"/>
        <v>291398</v>
      </c>
      <c r="O402" s="8">
        <f t="shared" si="37"/>
        <v>276376</v>
      </c>
    </row>
    <row r="403" spans="1:15" ht="12.75">
      <c r="A403" s="8" t="s">
        <v>214</v>
      </c>
      <c r="C403" s="8">
        <f aca="true" t="shared" si="38" ref="C403:O403">C172</f>
        <v>3</v>
      </c>
      <c r="D403" s="8">
        <f t="shared" si="38"/>
        <v>0</v>
      </c>
      <c r="E403" s="8">
        <f t="shared" si="38"/>
        <v>0</v>
      </c>
      <c r="F403" s="8">
        <f t="shared" si="38"/>
        <v>0</v>
      </c>
      <c r="G403" s="8">
        <f t="shared" si="38"/>
        <v>0</v>
      </c>
      <c r="H403" s="8">
        <f t="shared" si="38"/>
        <v>0</v>
      </c>
      <c r="I403" s="8">
        <f t="shared" si="38"/>
        <v>0</v>
      </c>
      <c r="J403" s="8">
        <f t="shared" si="38"/>
        <v>0</v>
      </c>
      <c r="K403" s="8">
        <f t="shared" si="38"/>
        <v>0</v>
      </c>
      <c r="L403" s="8">
        <f t="shared" si="38"/>
        <v>0</v>
      </c>
      <c r="M403" s="8">
        <f t="shared" si="38"/>
        <v>0</v>
      </c>
      <c r="N403" s="8">
        <f t="shared" si="38"/>
        <v>0</v>
      </c>
      <c r="O403" s="8">
        <f t="shared" si="38"/>
        <v>0</v>
      </c>
    </row>
    <row r="404" spans="1:15" ht="12.75">
      <c r="A404" s="8" t="s">
        <v>215</v>
      </c>
      <c r="C404" s="8">
        <f aca="true" t="shared" si="39" ref="C404:O404">C211</f>
        <v>28725</v>
      </c>
      <c r="D404" s="8">
        <f t="shared" si="39"/>
        <v>29260</v>
      </c>
      <c r="E404" s="8">
        <f t="shared" si="39"/>
        <v>28805</v>
      </c>
      <c r="F404" s="8">
        <f t="shared" si="39"/>
        <v>28802</v>
      </c>
      <c r="G404" s="8">
        <f t="shared" si="39"/>
        <v>28771</v>
      </c>
      <c r="H404" s="8">
        <f t="shared" si="39"/>
        <v>29570</v>
      </c>
      <c r="I404" s="8">
        <f t="shared" si="39"/>
        <v>29391</v>
      </c>
      <c r="J404" s="8">
        <f t="shared" si="39"/>
        <v>29032</v>
      </c>
      <c r="K404" s="8">
        <f t="shared" si="39"/>
        <v>29113</v>
      </c>
      <c r="L404" s="8">
        <f t="shared" si="39"/>
        <v>28925</v>
      </c>
      <c r="M404" s="8">
        <f t="shared" si="39"/>
        <v>28808</v>
      </c>
      <c r="N404" s="8">
        <f t="shared" si="39"/>
        <v>29050</v>
      </c>
      <c r="O404" s="8">
        <f t="shared" si="39"/>
        <v>28296</v>
      </c>
    </row>
    <row r="405" spans="1:15" ht="12.75">
      <c r="A405" s="8" t="s">
        <v>216</v>
      </c>
      <c r="C405" s="8">
        <f aca="true" t="shared" si="40" ref="C405:O405">C250</f>
        <v>96145</v>
      </c>
      <c r="D405" s="8">
        <f t="shared" si="40"/>
        <v>105323</v>
      </c>
      <c r="E405" s="8">
        <f t="shared" si="40"/>
        <v>102778</v>
      </c>
      <c r="F405" s="8">
        <f t="shared" si="40"/>
        <v>101827</v>
      </c>
      <c r="G405" s="8">
        <f t="shared" si="40"/>
        <v>103217</v>
      </c>
      <c r="H405" s="8">
        <f t="shared" si="40"/>
        <v>104614</v>
      </c>
      <c r="I405" s="8">
        <f t="shared" si="40"/>
        <v>115431</v>
      </c>
      <c r="J405" s="8">
        <f t="shared" si="40"/>
        <v>109381</v>
      </c>
      <c r="K405" s="8">
        <f t="shared" si="40"/>
        <v>112303</v>
      </c>
      <c r="L405" s="8">
        <f t="shared" si="40"/>
        <v>111840</v>
      </c>
      <c r="M405" s="8">
        <f t="shared" si="40"/>
        <v>111249</v>
      </c>
      <c r="N405" s="8">
        <f t="shared" si="40"/>
        <v>117863</v>
      </c>
      <c r="O405" s="8">
        <f t="shared" si="40"/>
        <v>121161</v>
      </c>
    </row>
    <row r="406" spans="1:15" ht="12.75">
      <c r="A406" s="8" t="s">
        <v>217</v>
      </c>
      <c r="C406" s="8">
        <f aca="true" t="shared" si="41" ref="C406:O406">C289</f>
        <v>21556</v>
      </c>
      <c r="D406" s="8">
        <f t="shared" si="41"/>
        <v>16805</v>
      </c>
      <c r="E406" s="8">
        <f t="shared" si="41"/>
        <v>16317</v>
      </c>
      <c r="F406" s="8">
        <f t="shared" si="41"/>
        <v>14798</v>
      </c>
      <c r="G406" s="8">
        <f t="shared" si="41"/>
        <v>12338</v>
      </c>
      <c r="H406" s="8">
        <f t="shared" si="41"/>
        <v>15108</v>
      </c>
      <c r="I406" s="8">
        <f t="shared" si="41"/>
        <v>15077</v>
      </c>
      <c r="J406" s="8">
        <f t="shared" si="41"/>
        <v>14105</v>
      </c>
      <c r="K406" s="8">
        <f t="shared" si="41"/>
        <v>14334</v>
      </c>
      <c r="L406" s="8">
        <f t="shared" si="41"/>
        <v>14336</v>
      </c>
      <c r="M406" s="8">
        <f t="shared" si="41"/>
        <v>11298</v>
      </c>
      <c r="N406" s="8">
        <f t="shared" si="41"/>
        <v>12167</v>
      </c>
      <c r="O406" s="8">
        <f t="shared" si="41"/>
        <v>11924</v>
      </c>
    </row>
    <row r="407" spans="1:15" ht="12.75">
      <c r="A407" s="8" t="s">
        <v>204</v>
      </c>
      <c r="C407" s="8">
        <f aca="true" t="shared" si="42" ref="C407:H407">SUM(C400:C406)</f>
        <v>1009947</v>
      </c>
      <c r="D407" s="8">
        <f t="shared" si="42"/>
        <v>1026715</v>
      </c>
      <c r="E407" s="8">
        <f t="shared" si="42"/>
        <v>1008428</v>
      </c>
      <c r="F407" s="8">
        <f t="shared" si="42"/>
        <v>1012158</v>
      </c>
      <c r="G407" s="8">
        <f t="shared" si="42"/>
        <v>1002778</v>
      </c>
      <c r="H407" s="8">
        <f t="shared" si="42"/>
        <v>1023541</v>
      </c>
      <c r="I407" s="8">
        <f aca="true" t="shared" si="43" ref="I407:O407">SUM(I400:I406)</f>
        <v>1065662</v>
      </c>
      <c r="J407" s="8">
        <f t="shared" si="43"/>
        <v>1056680</v>
      </c>
      <c r="K407" s="8">
        <f t="shared" si="43"/>
        <v>1066851</v>
      </c>
      <c r="L407" s="8">
        <f t="shared" si="43"/>
        <v>1069130</v>
      </c>
      <c r="M407" s="8">
        <f t="shared" si="43"/>
        <v>1068967</v>
      </c>
      <c r="N407" s="8">
        <f t="shared" si="43"/>
        <v>1096900</v>
      </c>
      <c r="O407" s="8">
        <f t="shared" si="43"/>
        <v>1082744</v>
      </c>
    </row>
    <row r="408" spans="1:15" ht="12.75">
      <c r="A408" s="8" t="s">
        <v>218</v>
      </c>
      <c r="C408" s="8">
        <f aca="true" t="shared" si="44" ref="C408:H408">C399-C407</f>
        <v>0</v>
      </c>
      <c r="D408" s="8">
        <f t="shared" si="44"/>
        <v>2</v>
      </c>
      <c r="E408" s="8">
        <f t="shared" si="44"/>
        <v>1</v>
      </c>
      <c r="F408" s="8">
        <f t="shared" si="44"/>
        <v>0</v>
      </c>
      <c r="G408" s="8">
        <f t="shared" si="44"/>
        <v>0</v>
      </c>
      <c r="H408" s="8">
        <f t="shared" si="44"/>
        <v>0</v>
      </c>
      <c r="I408" s="8">
        <f aca="true" t="shared" si="45" ref="I408:O408">I399-I407</f>
        <v>0</v>
      </c>
      <c r="J408" s="8">
        <f t="shared" si="45"/>
        <v>2</v>
      </c>
      <c r="K408" s="8">
        <f t="shared" si="45"/>
        <v>1</v>
      </c>
      <c r="L408" s="8">
        <f t="shared" si="45"/>
        <v>0</v>
      </c>
      <c r="M408" s="8">
        <f t="shared" si="45"/>
        <v>-2</v>
      </c>
      <c r="N408" s="8">
        <f t="shared" si="45"/>
        <v>0</v>
      </c>
      <c r="O408" s="8">
        <f t="shared" si="45"/>
        <v>-2</v>
      </c>
    </row>
    <row r="409" spans="1:15" ht="12.75">
      <c r="A409" s="8"/>
      <c r="H409" s="8"/>
      <c r="I409" s="8"/>
      <c r="J409" s="8"/>
      <c r="K409" s="8"/>
      <c r="L409" s="8"/>
      <c r="M409" s="8"/>
      <c r="N409" s="8"/>
      <c r="O409" s="8"/>
    </row>
    <row r="410" spans="1:15" ht="12.75">
      <c r="A410" s="87" t="s">
        <v>207</v>
      </c>
      <c r="H410" s="8"/>
      <c r="I410" s="8"/>
      <c r="J410" s="8"/>
      <c r="K410" s="8"/>
      <c r="L410" s="8"/>
      <c r="M410" s="8"/>
      <c r="N410" s="8"/>
      <c r="O410" s="8"/>
    </row>
    <row r="411" spans="1:15" ht="12.75">
      <c r="A411" s="8"/>
      <c r="C411" s="102">
        <v>1990</v>
      </c>
      <c r="D411" s="102">
        <v>1991</v>
      </c>
      <c r="E411" s="102">
        <v>1992</v>
      </c>
      <c r="F411" s="102">
        <v>1993</v>
      </c>
      <c r="G411" s="102">
        <v>1994</v>
      </c>
      <c r="H411" s="8">
        <v>1995</v>
      </c>
      <c r="I411" s="8">
        <v>1996</v>
      </c>
      <c r="J411" s="8">
        <v>1997</v>
      </c>
      <c r="K411" s="8">
        <v>1998</v>
      </c>
      <c r="L411" s="8">
        <v>1999</v>
      </c>
      <c r="M411" s="8">
        <v>2000</v>
      </c>
      <c r="N411" s="8">
        <v>2001</v>
      </c>
      <c r="O411" s="8">
        <v>2002</v>
      </c>
    </row>
    <row r="412" spans="1:15" ht="12.75">
      <c r="A412" s="8" t="s">
        <v>202</v>
      </c>
      <c r="C412" s="88">
        <f aca="true" t="shared" si="46" ref="C412:G419">C399/1000</f>
        <v>1009.947</v>
      </c>
      <c r="D412" s="88">
        <f t="shared" si="46"/>
        <v>1026.717</v>
      </c>
      <c r="E412" s="88">
        <f t="shared" si="46"/>
        <v>1008.429</v>
      </c>
      <c r="F412" s="88">
        <f t="shared" si="46"/>
        <v>1012.158</v>
      </c>
      <c r="G412" s="88">
        <f t="shared" si="46"/>
        <v>1002.778</v>
      </c>
      <c r="H412" s="88">
        <f aca="true" t="shared" si="47" ref="H412:O417">H399/1000</f>
        <v>1023.541</v>
      </c>
      <c r="I412" s="88">
        <f t="shared" si="47"/>
        <v>1065.662</v>
      </c>
      <c r="J412" s="88">
        <f t="shared" si="47"/>
        <v>1056.682</v>
      </c>
      <c r="K412" s="88">
        <f t="shared" si="47"/>
        <v>1066.852</v>
      </c>
      <c r="L412" s="88">
        <f t="shared" si="47"/>
        <v>1069.13</v>
      </c>
      <c r="M412" s="88">
        <f t="shared" si="47"/>
        <v>1068.965</v>
      </c>
      <c r="N412" s="88">
        <f t="shared" si="47"/>
        <v>1096.9</v>
      </c>
      <c r="O412" s="88">
        <f t="shared" si="47"/>
        <v>1082.742</v>
      </c>
    </row>
    <row r="413" spans="1:15" ht="12.75">
      <c r="A413" s="8" t="s">
        <v>211</v>
      </c>
      <c r="C413" s="88">
        <f t="shared" si="46"/>
        <v>331.522</v>
      </c>
      <c r="D413" s="88">
        <f t="shared" si="46"/>
        <v>315.534</v>
      </c>
      <c r="E413" s="88">
        <f t="shared" si="46"/>
        <v>304.298</v>
      </c>
      <c r="F413" s="88">
        <f t="shared" si="46"/>
        <v>294.945</v>
      </c>
      <c r="G413" s="88">
        <f t="shared" si="46"/>
        <v>295.988</v>
      </c>
      <c r="H413" s="88">
        <f t="shared" si="47"/>
        <v>304.793</v>
      </c>
      <c r="I413" s="88">
        <f t="shared" si="47"/>
        <v>305.242</v>
      </c>
      <c r="J413" s="88">
        <f t="shared" si="47"/>
        <v>308.381</v>
      </c>
      <c r="K413" s="88">
        <f t="shared" si="47"/>
        <v>303.366</v>
      </c>
      <c r="L413" s="88">
        <f t="shared" si="47"/>
        <v>299.579</v>
      </c>
      <c r="M413" s="88">
        <f t="shared" si="47"/>
        <v>310.372</v>
      </c>
      <c r="N413" s="88">
        <f t="shared" si="47"/>
        <v>310.649</v>
      </c>
      <c r="O413" s="88">
        <f t="shared" si="47"/>
        <v>306.114</v>
      </c>
    </row>
    <row r="414" spans="1:15" ht="12.75">
      <c r="A414" s="8" t="s">
        <v>212</v>
      </c>
      <c r="C414" s="88">
        <f t="shared" si="46"/>
        <v>272.588</v>
      </c>
      <c r="D414" s="88">
        <f t="shared" si="46"/>
        <v>275.857</v>
      </c>
      <c r="E414" s="88">
        <f t="shared" si="46"/>
        <v>283.779</v>
      </c>
      <c r="F414" s="88">
        <f t="shared" si="46"/>
        <v>289.099</v>
      </c>
      <c r="G414" s="88">
        <f t="shared" si="46"/>
        <v>290.842</v>
      </c>
      <c r="H414" s="88">
        <f t="shared" si="47"/>
        <v>294.836</v>
      </c>
      <c r="I414" s="88">
        <f t="shared" si="47"/>
        <v>304.778</v>
      </c>
      <c r="J414" s="88">
        <f t="shared" si="47"/>
        <v>311.082</v>
      </c>
      <c r="K414" s="88">
        <f t="shared" si="47"/>
        <v>322.768</v>
      </c>
      <c r="L414" s="88">
        <f t="shared" si="47"/>
        <v>331.437</v>
      </c>
      <c r="M414" s="88">
        <f t="shared" si="47"/>
        <v>333.02</v>
      </c>
      <c r="N414" s="88">
        <f t="shared" si="47"/>
        <v>335.773</v>
      </c>
      <c r="O414" s="88">
        <f t="shared" si="47"/>
        <v>338.873</v>
      </c>
    </row>
    <row r="415" spans="1:15" ht="12.75">
      <c r="A415" s="8" t="s">
        <v>213</v>
      </c>
      <c r="C415" s="88">
        <f t="shared" si="46"/>
        <v>259.408</v>
      </c>
      <c r="D415" s="88">
        <f t="shared" si="46"/>
        <v>283.936</v>
      </c>
      <c r="E415" s="88">
        <f t="shared" si="46"/>
        <v>272.451</v>
      </c>
      <c r="F415" s="88">
        <f t="shared" si="46"/>
        <v>282.687</v>
      </c>
      <c r="G415" s="88">
        <f t="shared" si="46"/>
        <v>271.622</v>
      </c>
      <c r="H415" s="88">
        <f t="shared" si="47"/>
        <v>274.62</v>
      </c>
      <c r="I415" s="88">
        <f t="shared" si="47"/>
        <v>295.743</v>
      </c>
      <c r="J415" s="88">
        <f t="shared" si="47"/>
        <v>284.699</v>
      </c>
      <c r="K415" s="88">
        <f t="shared" si="47"/>
        <v>284.967</v>
      </c>
      <c r="L415" s="88">
        <f t="shared" si="47"/>
        <v>283.013</v>
      </c>
      <c r="M415" s="88">
        <f t="shared" si="47"/>
        <v>274.22</v>
      </c>
      <c r="N415" s="88">
        <f t="shared" si="47"/>
        <v>291.398</v>
      </c>
      <c r="O415" s="88">
        <f t="shared" si="47"/>
        <v>276.376</v>
      </c>
    </row>
    <row r="416" spans="1:15" ht="12.75">
      <c r="A416" s="8" t="s">
        <v>214</v>
      </c>
      <c r="C416" s="88">
        <f t="shared" si="46"/>
        <v>0.003</v>
      </c>
      <c r="D416" s="88">
        <f t="shared" si="46"/>
        <v>0</v>
      </c>
      <c r="E416" s="88">
        <f t="shared" si="46"/>
        <v>0</v>
      </c>
      <c r="F416" s="88">
        <f t="shared" si="46"/>
        <v>0</v>
      </c>
      <c r="G416" s="88">
        <f t="shared" si="46"/>
        <v>0</v>
      </c>
      <c r="H416" s="88">
        <f t="shared" si="47"/>
        <v>0</v>
      </c>
      <c r="I416" s="88">
        <f t="shared" si="47"/>
        <v>0</v>
      </c>
      <c r="J416" s="88">
        <f t="shared" si="47"/>
        <v>0</v>
      </c>
      <c r="K416" s="88">
        <f t="shared" si="47"/>
        <v>0</v>
      </c>
      <c r="L416" s="88">
        <f t="shared" si="47"/>
        <v>0</v>
      </c>
      <c r="M416" s="88">
        <f t="shared" si="47"/>
        <v>0</v>
      </c>
      <c r="N416" s="88">
        <f t="shared" si="47"/>
        <v>0</v>
      </c>
      <c r="O416" s="88">
        <f t="shared" si="47"/>
        <v>0</v>
      </c>
    </row>
    <row r="417" spans="1:15" ht="12.75">
      <c r="A417" s="8" t="s">
        <v>215</v>
      </c>
      <c r="C417" s="88">
        <f t="shared" si="46"/>
        <v>28.725</v>
      </c>
      <c r="D417" s="88">
        <f t="shared" si="46"/>
        <v>29.26</v>
      </c>
      <c r="E417" s="88">
        <f t="shared" si="46"/>
        <v>28.805</v>
      </c>
      <c r="F417" s="88">
        <f t="shared" si="46"/>
        <v>28.802</v>
      </c>
      <c r="G417" s="88">
        <f t="shared" si="46"/>
        <v>28.771</v>
      </c>
      <c r="H417" s="88">
        <f t="shared" si="47"/>
        <v>29.57</v>
      </c>
      <c r="I417" s="88">
        <f t="shared" si="47"/>
        <v>29.391</v>
      </c>
      <c r="J417" s="88">
        <f t="shared" si="47"/>
        <v>29.032</v>
      </c>
      <c r="K417" s="88">
        <f t="shared" si="47"/>
        <v>29.113</v>
      </c>
      <c r="L417" s="88">
        <f t="shared" si="47"/>
        <v>28.925</v>
      </c>
      <c r="M417" s="88">
        <f t="shared" si="47"/>
        <v>28.808</v>
      </c>
      <c r="N417" s="88">
        <f t="shared" si="47"/>
        <v>29.05</v>
      </c>
      <c r="O417" s="88">
        <f t="shared" si="47"/>
        <v>28.296</v>
      </c>
    </row>
    <row r="418" spans="1:15" ht="12.75">
      <c r="A418" s="8" t="s">
        <v>216</v>
      </c>
      <c r="C418" s="88">
        <f t="shared" si="46"/>
        <v>96.145</v>
      </c>
      <c r="D418" s="88">
        <f t="shared" si="46"/>
        <v>105.323</v>
      </c>
      <c r="E418" s="88">
        <f t="shared" si="46"/>
        <v>102.778</v>
      </c>
      <c r="F418" s="88">
        <f t="shared" si="46"/>
        <v>101.827</v>
      </c>
      <c r="G418" s="88">
        <f t="shared" si="46"/>
        <v>103.217</v>
      </c>
      <c r="H418" s="88">
        <f aca="true" t="shared" si="48" ref="H418:O418">H405/1000</f>
        <v>104.614</v>
      </c>
      <c r="I418" s="88">
        <f t="shared" si="48"/>
        <v>115.431</v>
      </c>
      <c r="J418" s="88">
        <f t="shared" si="48"/>
        <v>109.381</v>
      </c>
      <c r="K418" s="88">
        <f t="shared" si="48"/>
        <v>112.303</v>
      </c>
      <c r="L418" s="88">
        <f t="shared" si="48"/>
        <v>111.84</v>
      </c>
      <c r="M418" s="88">
        <f t="shared" si="48"/>
        <v>111.249</v>
      </c>
      <c r="N418" s="88">
        <f t="shared" si="48"/>
        <v>117.863</v>
      </c>
      <c r="O418" s="88">
        <f t="shared" si="48"/>
        <v>121.161</v>
      </c>
    </row>
    <row r="419" spans="1:15" ht="12.75">
      <c r="A419" s="8" t="s">
        <v>217</v>
      </c>
      <c r="C419" s="88">
        <f t="shared" si="46"/>
        <v>21.556</v>
      </c>
      <c r="D419" s="88">
        <f t="shared" si="46"/>
        <v>16.805</v>
      </c>
      <c r="E419" s="88">
        <f t="shared" si="46"/>
        <v>16.317</v>
      </c>
      <c r="F419" s="88">
        <f t="shared" si="46"/>
        <v>14.798</v>
      </c>
      <c r="G419" s="88">
        <f t="shared" si="46"/>
        <v>12.338</v>
      </c>
      <c r="H419" s="88">
        <f aca="true" t="shared" si="49" ref="H419:O419">H406/1000</f>
        <v>15.108</v>
      </c>
      <c r="I419" s="88">
        <f t="shared" si="49"/>
        <v>15.077</v>
      </c>
      <c r="J419" s="88">
        <f t="shared" si="49"/>
        <v>14.105</v>
      </c>
      <c r="K419" s="88">
        <f t="shared" si="49"/>
        <v>14.334</v>
      </c>
      <c r="L419" s="88">
        <f t="shared" si="49"/>
        <v>14.336</v>
      </c>
      <c r="M419" s="88">
        <f t="shared" si="49"/>
        <v>11.298</v>
      </c>
      <c r="N419" s="88">
        <f t="shared" si="49"/>
        <v>12.167</v>
      </c>
      <c r="O419" s="88">
        <f t="shared" si="49"/>
        <v>11.924</v>
      </c>
    </row>
    <row r="420" spans="1:15" ht="12.75">
      <c r="A420" s="8" t="s">
        <v>204</v>
      </c>
      <c r="C420" s="88">
        <f aca="true" t="shared" si="50" ref="C420:O420">SUM(C413:C419)</f>
        <v>1009.9470000000001</v>
      </c>
      <c r="D420" s="88">
        <f t="shared" si="50"/>
        <v>1026.715</v>
      </c>
      <c r="E420" s="88">
        <f t="shared" si="50"/>
        <v>1008.428</v>
      </c>
      <c r="F420" s="88">
        <f t="shared" si="50"/>
        <v>1012.158</v>
      </c>
      <c r="G420" s="88">
        <f t="shared" si="50"/>
        <v>1002.7779999999999</v>
      </c>
      <c r="H420" s="88">
        <f t="shared" si="50"/>
        <v>1023.541</v>
      </c>
      <c r="I420" s="88">
        <f t="shared" si="50"/>
        <v>1065.6619999999998</v>
      </c>
      <c r="J420" s="88">
        <f t="shared" si="50"/>
        <v>1056.68</v>
      </c>
      <c r="K420" s="88">
        <f t="shared" si="50"/>
        <v>1066.8509999999999</v>
      </c>
      <c r="L420" s="88">
        <f t="shared" si="50"/>
        <v>1069.1299999999999</v>
      </c>
      <c r="M420" s="88">
        <f t="shared" si="50"/>
        <v>1068.967</v>
      </c>
      <c r="N420" s="88">
        <f t="shared" si="50"/>
        <v>1096.8999999999999</v>
      </c>
      <c r="O420" s="88">
        <f t="shared" si="50"/>
        <v>1082.744</v>
      </c>
    </row>
    <row r="421" spans="1:15" ht="12.75">
      <c r="A421" s="8" t="s">
        <v>218</v>
      </c>
      <c r="C421" s="88">
        <f aca="true" t="shared" si="51" ref="C421:O421">C412-C420</f>
        <v>0</v>
      </c>
      <c r="D421" s="88">
        <f t="shared" si="51"/>
        <v>0.00200000000018008</v>
      </c>
      <c r="E421" s="88">
        <f t="shared" si="51"/>
        <v>0.0009999999999763531</v>
      </c>
      <c r="F421" s="88">
        <f t="shared" si="51"/>
        <v>0</v>
      </c>
      <c r="G421" s="88">
        <f t="shared" si="51"/>
        <v>0</v>
      </c>
      <c r="H421" s="88">
        <f t="shared" si="51"/>
        <v>0</v>
      </c>
      <c r="I421" s="88">
        <f t="shared" si="51"/>
        <v>0</v>
      </c>
      <c r="J421" s="88">
        <f t="shared" si="51"/>
        <v>0.0019999999999527063</v>
      </c>
      <c r="K421" s="88">
        <f t="shared" si="51"/>
        <v>0.0010000000002037268</v>
      </c>
      <c r="L421" s="88">
        <f t="shared" si="51"/>
        <v>0</v>
      </c>
      <c r="M421" s="88">
        <f t="shared" si="51"/>
        <v>-0.00200000000018008</v>
      </c>
      <c r="N421" s="88">
        <f t="shared" si="51"/>
        <v>0</v>
      </c>
      <c r="O421" s="88">
        <f t="shared" si="51"/>
        <v>-0.0019999999999527063</v>
      </c>
    </row>
    <row r="422" spans="1:15" ht="12.75">
      <c r="A422" s="8"/>
      <c r="H422" s="8"/>
      <c r="I422" s="8"/>
      <c r="J422" s="8"/>
      <c r="K422" s="8"/>
      <c r="L422" s="8"/>
      <c r="M422" s="8"/>
      <c r="N422" s="8"/>
      <c r="O422" s="8"/>
    </row>
    <row r="423" spans="1:15" ht="12.75">
      <c r="A423" s="8" t="s">
        <v>208</v>
      </c>
      <c r="H423" s="8"/>
      <c r="I423" s="8"/>
      <c r="J423" s="8"/>
      <c r="K423" s="8"/>
      <c r="L423" s="8"/>
      <c r="M423" s="8"/>
      <c r="N423" s="8"/>
      <c r="O423" s="8"/>
    </row>
    <row r="424" spans="1:15" ht="12.75">
      <c r="A424" s="8"/>
      <c r="C424" s="102">
        <v>1990</v>
      </c>
      <c r="D424" s="102">
        <v>1991</v>
      </c>
      <c r="E424" s="102">
        <v>1992</v>
      </c>
      <c r="F424" s="102">
        <v>1993</v>
      </c>
      <c r="G424" s="102">
        <v>1994</v>
      </c>
      <c r="H424" s="8">
        <v>1995</v>
      </c>
      <c r="I424" s="8">
        <v>1996</v>
      </c>
      <c r="J424" s="8">
        <v>1997</v>
      </c>
      <c r="K424" s="8">
        <v>1998</v>
      </c>
      <c r="L424" s="8">
        <v>1999</v>
      </c>
      <c r="M424" s="8">
        <v>2000</v>
      </c>
      <c r="N424" s="8">
        <v>2001</v>
      </c>
      <c r="O424" s="8">
        <v>2002</v>
      </c>
    </row>
    <row r="425" spans="1:15" ht="12.75">
      <c r="A425" s="8" t="s">
        <v>202</v>
      </c>
      <c r="C425" s="9">
        <f aca="true" t="shared" si="52" ref="C425:O425">C412*100/C$412</f>
        <v>100</v>
      </c>
      <c r="D425" s="9">
        <f t="shared" si="52"/>
        <v>100</v>
      </c>
      <c r="E425" s="9">
        <f t="shared" si="52"/>
        <v>100</v>
      </c>
      <c r="F425" s="9">
        <f t="shared" si="52"/>
        <v>100</v>
      </c>
      <c r="G425" s="9">
        <f t="shared" si="52"/>
        <v>100</v>
      </c>
      <c r="H425" s="9">
        <f t="shared" si="52"/>
        <v>100</v>
      </c>
      <c r="I425" s="9">
        <f t="shared" si="52"/>
        <v>100</v>
      </c>
      <c r="J425" s="9">
        <f t="shared" si="52"/>
        <v>100</v>
      </c>
      <c r="K425" s="9">
        <f t="shared" si="52"/>
        <v>100</v>
      </c>
      <c r="L425" s="9">
        <f t="shared" si="52"/>
        <v>100</v>
      </c>
      <c r="M425" s="9">
        <f t="shared" si="52"/>
        <v>100</v>
      </c>
      <c r="N425" s="9">
        <f t="shared" si="52"/>
        <v>100</v>
      </c>
      <c r="O425" s="9">
        <f t="shared" si="52"/>
        <v>100</v>
      </c>
    </row>
    <row r="426" spans="1:15" ht="12.75">
      <c r="A426" s="8" t="s">
        <v>211</v>
      </c>
      <c r="C426" s="9">
        <f aca="true" t="shared" si="53" ref="C426:O426">C413*100/C$412</f>
        <v>32.82568293187662</v>
      </c>
      <c r="D426" s="9">
        <f t="shared" si="53"/>
        <v>30.732324486689123</v>
      </c>
      <c r="E426" s="9">
        <f t="shared" si="53"/>
        <v>30.175451122488543</v>
      </c>
      <c r="F426" s="9">
        <f t="shared" si="53"/>
        <v>29.140213286858376</v>
      </c>
      <c r="G426" s="9">
        <f t="shared" si="53"/>
        <v>29.516802323146297</v>
      </c>
      <c r="H426" s="9">
        <f t="shared" si="53"/>
        <v>29.778289291782155</v>
      </c>
      <c r="I426" s="9">
        <f t="shared" si="53"/>
        <v>28.643416017461448</v>
      </c>
      <c r="J426" s="9">
        <f t="shared" si="53"/>
        <v>29.183898277816787</v>
      </c>
      <c r="K426" s="9">
        <f t="shared" si="53"/>
        <v>28.435621810710387</v>
      </c>
      <c r="L426" s="9">
        <f t="shared" si="53"/>
        <v>28.02082066727152</v>
      </c>
      <c r="M426" s="9">
        <f t="shared" si="53"/>
        <v>29.034814049103574</v>
      </c>
      <c r="N426" s="9">
        <f t="shared" si="53"/>
        <v>28.320630868812106</v>
      </c>
      <c r="O426" s="9">
        <f t="shared" si="53"/>
        <v>28.2721091451149</v>
      </c>
    </row>
    <row r="427" spans="1:15" ht="12.75">
      <c r="A427" s="8" t="s">
        <v>212</v>
      </c>
      <c r="C427" s="9">
        <f aca="true" t="shared" si="54" ref="C427:O427">C414*100/C$412</f>
        <v>26.990327215190504</v>
      </c>
      <c r="D427" s="9">
        <f t="shared" si="54"/>
        <v>26.867871088138212</v>
      </c>
      <c r="E427" s="9">
        <f t="shared" si="54"/>
        <v>28.140702022651077</v>
      </c>
      <c r="F427" s="9">
        <f t="shared" si="54"/>
        <v>28.562635477860173</v>
      </c>
      <c r="G427" s="9">
        <f t="shared" si="54"/>
        <v>29.003627921633697</v>
      </c>
      <c r="H427" s="9">
        <f t="shared" si="54"/>
        <v>28.805489960832052</v>
      </c>
      <c r="I427" s="9">
        <f t="shared" si="54"/>
        <v>28.599875007272477</v>
      </c>
      <c r="J427" s="9">
        <f t="shared" si="54"/>
        <v>29.43950971058464</v>
      </c>
      <c r="K427" s="9">
        <f t="shared" si="54"/>
        <v>30.254243325222237</v>
      </c>
      <c r="L427" s="9">
        <f t="shared" si="54"/>
        <v>31.000626677766036</v>
      </c>
      <c r="M427" s="9">
        <f t="shared" si="54"/>
        <v>31.153498945241427</v>
      </c>
      <c r="N427" s="9">
        <f t="shared" si="54"/>
        <v>30.611085787218524</v>
      </c>
      <c r="O427" s="9">
        <f t="shared" si="54"/>
        <v>31.297668327265402</v>
      </c>
    </row>
    <row r="428" spans="1:15" ht="12.75">
      <c r="A428" s="8" t="s">
        <v>213</v>
      </c>
      <c r="C428" s="9">
        <f aca="true" t="shared" si="55" ref="C428:O428">C415*100/C$412</f>
        <v>25.685308238947194</v>
      </c>
      <c r="D428" s="9">
        <f t="shared" si="55"/>
        <v>27.654748095142086</v>
      </c>
      <c r="E428" s="9">
        <f t="shared" si="55"/>
        <v>27.01737058335292</v>
      </c>
      <c r="F428" s="9">
        <f t="shared" si="55"/>
        <v>27.929137545719147</v>
      </c>
      <c r="G428" s="9">
        <f t="shared" si="55"/>
        <v>27.08695244610472</v>
      </c>
      <c r="H428" s="9">
        <f t="shared" si="55"/>
        <v>26.830385885860945</v>
      </c>
      <c r="I428" s="9">
        <f t="shared" si="55"/>
        <v>27.752045207579886</v>
      </c>
      <c r="J428" s="9">
        <f t="shared" si="55"/>
        <v>26.94273206130132</v>
      </c>
      <c r="K428" s="9">
        <f t="shared" si="55"/>
        <v>26.711015211107064</v>
      </c>
      <c r="L428" s="9">
        <f t="shared" si="55"/>
        <v>26.471336507253557</v>
      </c>
      <c r="M428" s="9">
        <f t="shared" si="55"/>
        <v>25.65285112234732</v>
      </c>
      <c r="N428" s="9">
        <f t="shared" si="55"/>
        <v>26.565593946576715</v>
      </c>
      <c r="O428" s="9">
        <f t="shared" si="55"/>
        <v>25.525563800055785</v>
      </c>
    </row>
    <row r="429" spans="1:15" ht="12.75">
      <c r="A429" s="8" t="s">
        <v>214</v>
      </c>
      <c r="C429" s="9">
        <f aca="true" t="shared" si="56" ref="C429:O429">C416*100/C$412</f>
        <v>0.00029704529049544184</v>
      </c>
      <c r="D429" s="9">
        <f t="shared" si="56"/>
        <v>0</v>
      </c>
      <c r="E429" s="9">
        <f t="shared" si="56"/>
        <v>0</v>
      </c>
      <c r="F429" s="9">
        <f t="shared" si="56"/>
        <v>0</v>
      </c>
      <c r="G429" s="9">
        <f t="shared" si="56"/>
        <v>0</v>
      </c>
      <c r="H429" s="9">
        <f t="shared" si="56"/>
        <v>0</v>
      </c>
      <c r="I429" s="9">
        <f t="shared" si="56"/>
        <v>0</v>
      </c>
      <c r="J429" s="9">
        <f t="shared" si="56"/>
        <v>0</v>
      </c>
      <c r="K429" s="9">
        <f t="shared" si="56"/>
        <v>0</v>
      </c>
      <c r="L429" s="9">
        <f t="shared" si="56"/>
        <v>0</v>
      </c>
      <c r="M429" s="9">
        <f t="shared" si="56"/>
        <v>0</v>
      </c>
      <c r="N429" s="9">
        <f t="shared" si="56"/>
        <v>0</v>
      </c>
      <c r="O429" s="9">
        <f t="shared" si="56"/>
        <v>0</v>
      </c>
    </row>
    <row r="430" spans="1:15" ht="12.75">
      <c r="A430" s="8" t="s">
        <v>215</v>
      </c>
      <c r="C430" s="9">
        <f aca="true" t="shared" si="57" ref="C430:O430">C417*100/C$412</f>
        <v>2.844208656493856</v>
      </c>
      <c r="D430" s="9">
        <f t="shared" si="57"/>
        <v>2.8498602828237964</v>
      </c>
      <c r="E430" s="9">
        <f t="shared" si="57"/>
        <v>2.85642320877325</v>
      </c>
      <c r="F430" s="9">
        <f t="shared" si="57"/>
        <v>2.8456031568193896</v>
      </c>
      <c r="G430" s="9">
        <f t="shared" si="57"/>
        <v>2.8691295580876326</v>
      </c>
      <c r="H430" s="9">
        <f t="shared" si="57"/>
        <v>2.8889902798226936</v>
      </c>
      <c r="I430" s="9">
        <f t="shared" si="57"/>
        <v>2.7580039449656644</v>
      </c>
      <c r="J430" s="9">
        <f t="shared" si="57"/>
        <v>2.7474680178142523</v>
      </c>
      <c r="K430" s="9">
        <f t="shared" si="57"/>
        <v>2.7288696089054527</v>
      </c>
      <c r="L430" s="9">
        <f t="shared" si="57"/>
        <v>2.705470803363482</v>
      </c>
      <c r="M430" s="9">
        <f t="shared" si="57"/>
        <v>2.6949432394886648</v>
      </c>
      <c r="N430" s="9">
        <f t="shared" si="57"/>
        <v>2.648372686662412</v>
      </c>
      <c r="O430" s="9">
        <f t="shared" si="57"/>
        <v>2.613364956748699</v>
      </c>
    </row>
    <row r="431" spans="1:15" ht="12.75">
      <c r="A431" s="8" t="s">
        <v>216</v>
      </c>
      <c r="C431" s="9">
        <f aca="true" t="shared" si="58" ref="C431:O431">C418*100/C$412</f>
        <v>9.519806484894751</v>
      </c>
      <c r="D431" s="9">
        <f t="shared" si="58"/>
        <v>10.258230846474733</v>
      </c>
      <c r="E431" s="9">
        <f t="shared" si="58"/>
        <v>10.191892537798894</v>
      </c>
      <c r="F431" s="9">
        <f t="shared" si="58"/>
        <v>10.060385829089926</v>
      </c>
      <c r="G431" s="9">
        <f t="shared" si="58"/>
        <v>10.293105752220333</v>
      </c>
      <c r="H431" s="9">
        <f t="shared" si="58"/>
        <v>10.220792327811</v>
      </c>
      <c r="I431" s="9">
        <f t="shared" si="58"/>
        <v>10.831858506731027</v>
      </c>
      <c r="J431" s="9">
        <f t="shared" si="58"/>
        <v>10.351363986516285</v>
      </c>
      <c r="K431" s="9">
        <f t="shared" si="58"/>
        <v>10.52657725720156</v>
      </c>
      <c r="L431" s="9">
        <f t="shared" si="58"/>
        <v>10.460841993022363</v>
      </c>
      <c r="M431" s="9">
        <f t="shared" si="58"/>
        <v>10.407169551856235</v>
      </c>
      <c r="N431" s="9">
        <f t="shared" si="58"/>
        <v>10.745099826784573</v>
      </c>
      <c r="O431" s="9">
        <f t="shared" si="58"/>
        <v>11.190200435560827</v>
      </c>
    </row>
    <row r="432" spans="1:15" ht="12.75">
      <c r="A432" s="8" t="s">
        <v>217</v>
      </c>
      <c r="C432" s="9">
        <f aca="true" t="shared" si="59" ref="C432:O432">C419*100/C$412</f>
        <v>2.134369427306581</v>
      </c>
      <c r="D432" s="9">
        <f t="shared" si="59"/>
        <v>1.6367704050872829</v>
      </c>
      <c r="E432" s="9">
        <f t="shared" si="59"/>
        <v>1.618061360789902</v>
      </c>
      <c r="F432" s="9">
        <f t="shared" si="59"/>
        <v>1.462024703652987</v>
      </c>
      <c r="G432" s="9">
        <f t="shared" si="59"/>
        <v>1.2303819988073132</v>
      </c>
      <c r="H432" s="9">
        <f t="shared" si="59"/>
        <v>1.4760522538911482</v>
      </c>
      <c r="I432" s="9">
        <f t="shared" si="59"/>
        <v>1.4148013159894977</v>
      </c>
      <c r="J432" s="9">
        <f t="shared" si="59"/>
        <v>1.3348386742652945</v>
      </c>
      <c r="K432" s="9">
        <f t="shared" si="59"/>
        <v>1.3435790531395169</v>
      </c>
      <c r="L432" s="9">
        <f t="shared" si="59"/>
        <v>1.3409033513230384</v>
      </c>
      <c r="M432" s="9">
        <f t="shared" si="59"/>
        <v>1.0569101888275108</v>
      </c>
      <c r="N432" s="9">
        <f t="shared" si="59"/>
        <v>1.109216883945665</v>
      </c>
      <c r="O432" s="9">
        <f t="shared" si="59"/>
        <v>1.1012780514656306</v>
      </c>
    </row>
    <row r="433" spans="1:15" ht="12.75">
      <c r="A433" s="8" t="s">
        <v>204</v>
      </c>
      <c r="C433" s="9">
        <f aca="true" t="shared" si="60" ref="C433:H433">SUM(C426:C432)</f>
        <v>100</v>
      </c>
      <c r="D433" s="9">
        <f t="shared" si="60"/>
        <v>99.99980520435523</v>
      </c>
      <c r="E433" s="9">
        <f t="shared" si="60"/>
        <v>99.99990083585459</v>
      </c>
      <c r="F433" s="9">
        <f t="shared" si="60"/>
        <v>100</v>
      </c>
      <c r="G433" s="9">
        <f t="shared" si="60"/>
        <v>100</v>
      </c>
      <c r="H433" s="9">
        <f t="shared" si="60"/>
        <v>100</v>
      </c>
      <c r="I433" s="9">
        <f aca="true" t="shared" si="61" ref="I433:O433">SUM(I426:I432)</f>
        <v>99.99999999999999</v>
      </c>
      <c r="J433" s="9">
        <f t="shared" si="61"/>
        <v>99.99981072829858</v>
      </c>
      <c r="K433" s="9">
        <f t="shared" si="61"/>
        <v>99.99990626628623</v>
      </c>
      <c r="L433" s="9">
        <f t="shared" si="61"/>
        <v>99.99999999999999</v>
      </c>
      <c r="M433" s="9">
        <f t="shared" si="61"/>
        <v>100.00018709686472</v>
      </c>
      <c r="N433" s="9">
        <f t="shared" si="61"/>
        <v>99.99999999999999</v>
      </c>
      <c r="O433" s="9">
        <f t="shared" si="61"/>
        <v>100.00018471621124</v>
      </c>
    </row>
    <row r="434" spans="1:15" ht="12.75">
      <c r="A434" s="8" t="s">
        <v>218</v>
      </c>
      <c r="C434" s="9">
        <f aca="true" t="shared" si="62" ref="C434:H434">C425-C433</f>
        <v>0</v>
      </c>
      <c r="D434" s="9">
        <f t="shared" si="62"/>
        <v>0.00019479564477364875</v>
      </c>
      <c r="E434" s="9">
        <f t="shared" si="62"/>
        <v>9.916414541066843E-05</v>
      </c>
      <c r="F434" s="9">
        <f t="shared" si="62"/>
        <v>0</v>
      </c>
      <c r="G434" s="9">
        <f t="shared" si="62"/>
        <v>0</v>
      </c>
      <c r="H434" s="9">
        <f t="shared" si="62"/>
        <v>0</v>
      </c>
      <c r="I434" s="9">
        <f aca="true" t="shared" si="63" ref="I434:O434">I425-I433</f>
        <v>0</v>
      </c>
      <c r="J434" s="9">
        <f t="shared" si="63"/>
        <v>0.00018927170141580518</v>
      </c>
      <c r="K434" s="9">
        <f t="shared" si="63"/>
        <v>9.373371376852901E-05</v>
      </c>
      <c r="L434" s="9">
        <f t="shared" si="63"/>
        <v>0</v>
      </c>
      <c r="M434" s="9">
        <f t="shared" si="63"/>
        <v>-0.00018709686472107023</v>
      </c>
      <c r="N434" s="9">
        <f t="shared" si="63"/>
        <v>0</v>
      </c>
      <c r="O434" s="9">
        <f t="shared" si="63"/>
        <v>-0.00018471621123694604</v>
      </c>
    </row>
    <row r="435" spans="1:15" ht="12.75">
      <c r="A435" s="8"/>
      <c r="H435" s="8"/>
      <c r="I435" s="8"/>
      <c r="J435" s="8"/>
      <c r="K435" s="8"/>
      <c r="L435" s="8"/>
      <c r="M435" s="8"/>
      <c r="N435" s="8"/>
      <c r="O435" s="8"/>
    </row>
    <row r="436" spans="1:15" ht="12.75">
      <c r="A436" s="8" t="s">
        <v>209</v>
      </c>
      <c r="H436" s="8"/>
      <c r="I436" s="8"/>
      <c r="J436" s="8"/>
      <c r="K436" s="8"/>
      <c r="L436" s="8"/>
      <c r="M436" s="8"/>
      <c r="N436" s="8"/>
      <c r="O436" s="8"/>
    </row>
    <row r="437" spans="1:15" ht="12.75">
      <c r="A437" s="8"/>
      <c r="C437" s="102">
        <v>1990</v>
      </c>
      <c r="D437" s="102">
        <v>1991</v>
      </c>
      <c r="E437" s="102">
        <v>1992</v>
      </c>
      <c r="F437" s="102">
        <v>1993</v>
      </c>
      <c r="G437" s="102">
        <v>1994</v>
      </c>
      <c r="H437" s="8">
        <v>1995</v>
      </c>
      <c r="I437" s="8">
        <v>1996</v>
      </c>
      <c r="J437" s="8">
        <v>1997</v>
      </c>
      <c r="K437" s="8">
        <v>1998</v>
      </c>
      <c r="L437" s="8">
        <v>1999</v>
      </c>
      <c r="M437" s="8">
        <v>2000</v>
      </c>
      <c r="N437" s="8">
        <v>2001</v>
      </c>
      <c r="O437" s="8">
        <v>2002</v>
      </c>
    </row>
    <row r="438" spans="1:15" ht="12.75">
      <c r="A438" s="8" t="s">
        <v>211</v>
      </c>
      <c r="C438" s="9">
        <f aca="true" t="shared" si="64" ref="C438:G440">C426</f>
        <v>32.82568293187662</v>
      </c>
      <c r="D438" s="9">
        <f t="shared" si="64"/>
        <v>30.732324486689123</v>
      </c>
      <c r="E438" s="9">
        <f t="shared" si="64"/>
        <v>30.175451122488543</v>
      </c>
      <c r="F438" s="9">
        <f t="shared" si="64"/>
        <v>29.140213286858376</v>
      </c>
      <c r="G438" s="9">
        <f t="shared" si="64"/>
        <v>29.516802323146297</v>
      </c>
      <c r="H438" s="9">
        <f aca="true" t="shared" si="65" ref="H438:O440">H426</f>
        <v>29.778289291782155</v>
      </c>
      <c r="I438" s="9">
        <f t="shared" si="65"/>
        <v>28.643416017461448</v>
      </c>
      <c r="J438" s="9">
        <f t="shared" si="65"/>
        <v>29.183898277816787</v>
      </c>
      <c r="K438" s="9">
        <f t="shared" si="65"/>
        <v>28.435621810710387</v>
      </c>
      <c r="L438" s="9">
        <f t="shared" si="65"/>
        <v>28.02082066727152</v>
      </c>
      <c r="M438" s="9">
        <f t="shared" si="65"/>
        <v>29.034814049103574</v>
      </c>
      <c r="N438" s="9">
        <f t="shared" si="65"/>
        <v>28.320630868812106</v>
      </c>
      <c r="O438" s="9">
        <f t="shared" si="65"/>
        <v>28.2721091451149</v>
      </c>
    </row>
    <row r="439" spans="1:15" ht="12.75">
      <c r="A439" s="8" t="s">
        <v>212</v>
      </c>
      <c r="C439" s="9">
        <f t="shared" si="64"/>
        <v>26.990327215190504</v>
      </c>
      <c r="D439" s="9">
        <f t="shared" si="64"/>
        <v>26.867871088138212</v>
      </c>
      <c r="E439" s="9">
        <f t="shared" si="64"/>
        <v>28.140702022651077</v>
      </c>
      <c r="F439" s="9">
        <f t="shared" si="64"/>
        <v>28.562635477860173</v>
      </c>
      <c r="G439" s="9">
        <f t="shared" si="64"/>
        <v>29.003627921633697</v>
      </c>
      <c r="H439" s="9">
        <f t="shared" si="65"/>
        <v>28.805489960832052</v>
      </c>
      <c r="I439" s="9">
        <f t="shared" si="65"/>
        <v>28.599875007272477</v>
      </c>
      <c r="J439" s="9">
        <f t="shared" si="65"/>
        <v>29.43950971058464</v>
      </c>
      <c r="K439" s="9">
        <f t="shared" si="65"/>
        <v>30.254243325222237</v>
      </c>
      <c r="L439" s="9">
        <f t="shared" si="65"/>
        <v>31.000626677766036</v>
      </c>
      <c r="M439" s="9">
        <f t="shared" si="65"/>
        <v>31.153498945241427</v>
      </c>
      <c r="N439" s="9">
        <f t="shared" si="65"/>
        <v>30.611085787218524</v>
      </c>
      <c r="O439" s="9">
        <f t="shared" si="65"/>
        <v>31.297668327265402</v>
      </c>
    </row>
    <row r="440" spans="1:15" ht="12.75">
      <c r="A440" s="8" t="s">
        <v>213</v>
      </c>
      <c r="C440" s="9">
        <f t="shared" si="64"/>
        <v>25.685308238947194</v>
      </c>
      <c r="D440" s="9">
        <f t="shared" si="64"/>
        <v>27.654748095142086</v>
      </c>
      <c r="E440" s="9">
        <f t="shared" si="64"/>
        <v>27.01737058335292</v>
      </c>
      <c r="F440" s="9">
        <f t="shared" si="64"/>
        <v>27.929137545719147</v>
      </c>
      <c r="G440" s="9">
        <f t="shared" si="64"/>
        <v>27.08695244610472</v>
      </c>
      <c r="H440" s="9">
        <f t="shared" si="65"/>
        <v>26.830385885860945</v>
      </c>
      <c r="I440" s="9">
        <f t="shared" si="65"/>
        <v>27.752045207579886</v>
      </c>
      <c r="J440" s="9">
        <f t="shared" si="65"/>
        <v>26.94273206130132</v>
      </c>
      <c r="K440" s="9">
        <f t="shared" si="65"/>
        <v>26.711015211107064</v>
      </c>
      <c r="L440" s="9">
        <f t="shared" si="65"/>
        <v>26.471336507253557</v>
      </c>
      <c r="M440" s="9">
        <f t="shared" si="65"/>
        <v>25.65285112234732</v>
      </c>
      <c r="N440" s="9">
        <f t="shared" si="65"/>
        <v>26.565593946576715</v>
      </c>
      <c r="O440" s="9">
        <f t="shared" si="65"/>
        <v>25.525563800055785</v>
      </c>
    </row>
    <row r="441" spans="1:15" ht="12.75">
      <c r="A441" s="8" t="s">
        <v>216</v>
      </c>
      <c r="C441" s="9">
        <f>C431</f>
        <v>9.519806484894751</v>
      </c>
      <c r="D441" s="9">
        <f>D431</f>
        <v>10.258230846474733</v>
      </c>
      <c r="E441" s="9">
        <f>E431</f>
        <v>10.191892537798894</v>
      </c>
      <c r="F441" s="9">
        <f>F431</f>
        <v>10.060385829089926</v>
      </c>
      <c r="G441" s="9">
        <f>G431</f>
        <v>10.293105752220333</v>
      </c>
      <c r="H441" s="9">
        <f aca="true" t="shared" si="66" ref="H441:O441">H431</f>
        <v>10.220792327811</v>
      </c>
      <c r="I441" s="9">
        <f t="shared" si="66"/>
        <v>10.831858506731027</v>
      </c>
      <c r="J441" s="9">
        <f t="shared" si="66"/>
        <v>10.351363986516285</v>
      </c>
      <c r="K441" s="9">
        <f t="shared" si="66"/>
        <v>10.52657725720156</v>
      </c>
      <c r="L441" s="9">
        <f t="shared" si="66"/>
        <v>10.460841993022363</v>
      </c>
      <c r="M441" s="9">
        <f t="shared" si="66"/>
        <v>10.407169551856235</v>
      </c>
      <c r="N441" s="9">
        <f t="shared" si="66"/>
        <v>10.745099826784573</v>
      </c>
      <c r="O441" s="9">
        <f t="shared" si="66"/>
        <v>11.190200435560827</v>
      </c>
    </row>
    <row r="442" spans="1:15" ht="12.75">
      <c r="A442" s="8" t="s">
        <v>219</v>
      </c>
      <c r="C442" s="9">
        <f>C429+C430+C432+C434</f>
        <v>4.978875129090932</v>
      </c>
      <c r="D442" s="9">
        <f>D429+D430+D432+D434</f>
        <v>4.486825483555853</v>
      </c>
      <c r="E442" s="9">
        <f>E429+E430+E432+E434</f>
        <v>4.474583733708563</v>
      </c>
      <c r="F442" s="9">
        <f>F429+F430+F432+F434</f>
        <v>4.307627860472376</v>
      </c>
      <c r="G442" s="9">
        <f>G429+G430+G432+G434</f>
        <v>4.099511556894946</v>
      </c>
      <c r="H442" s="9">
        <f aca="true" t="shared" si="67" ref="H442:O442">H429+H430+H432+H434</f>
        <v>4.365042533713842</v>
      </c>
      <c r="I442" s="9">
        <f t="shared" si="67"/>
        <v>4.172805260955162</v>
      </c>
      <c r="J442" s="9">
        <f t="shared" si="67"/>
        <v>4.082495963780962</v>
      </c>
      <c r="K442" s="9">
        <f t="shared" si="67"/>
        <v>4.072542395758738</v>
      </c>
      <c r="L442" s="9">
        <f t="shared" si="67"/>
        <v>4.046374154686521</v>
      </c>
      <c r="M442" s="9">
        <f t="shared" si="67"/>
        <v>3.7516663314514545</v>
      </c>
      <c r="N442" s="9">
        <f t="shared" si="67"/>
        <v>3.757589570608077</v>
      </c>
      <c r="O442" s="9">
        <f t="shared" si="67"/>
        <v>3.714458292003093</v>
      </c>
    </row>
    <row r="443" spans="1:15" ht="12.75">
      <c r="A443" s="8" t="s">
        <v>210</v>
      </c>
      <c r="C443" s="9">
        <f aca="true" t="shared" si="68" ref="C443:H443">SUM(C438:C442)</f>
        <v>100</v>
      </c>
      <c r="D443" s="9">
        <f t="shared" si="68"/>
        <v>100</v>
      </c>
      <c r="E443" s="9">
        <f t="shared" si="68"/>
        <v>100</v>
      </c>
      <c r="F443" s="9">
        <f t="shared" si="68"/>
        <v>100</v>
      </c>
      <c r="G443" s="9">
        <f t="shared" si="68"/>
        <v>100</v>
      </c>
      <c r="H443" s="9">
        <f t="shared" si="68"/>
        <v>100</v>
      </c>
      <c r="I443" s="9">
        <f aca="true" t="shared" si="69" ref="I443:O443">SUM(I438:I442)</f>
        <v>99.99999999999999</v>
      </c>
      <c r="J443" s="9">
        <f t="shared" si="69"/>
        <v>99.99999999999999</v>
      </c>
      <c r="K443" s="9">
        <f t="shared" si="69"/>
        <v>100</v>
      </c>
      <c r="L443" s="9">
        <f t="shared" si="69"/>
        <v>99.99999999999999</v>
      </c>
      <c r="M443" s="9">
        <f t="shared" si="69"/>
        <v>100.00000000000001</v>
      </c>
      <c r="N443" s="9">
        <f t="shared" si="69"/>
        <v>99.99999999999999</v>
      </c>
      <c r="O443" s="9">
        <f t="shared" si="69"/>
        <v>100</v>
      </c>
    </row>
    <row r="444" spans="1:15" ht="12.75">
      <c r="A444" s="8"/>
      <c r="H444" s="8"/>
      <c r="I444" s="8"/>
      <c r="J444" s="8"/>
      <c r="K444" s="8"/>
      <c r="L444" s="8"/>
      <c r="M444" s="8"/>
      <c r="N444" s="8"/>
      <c r="O444" s="8"/>
    </row>
    <row r="445" spans="1:15" ht="12.75">
      <c r="A445" s="30" t="s">
        <v>124</v>
      </c>
      <c r="C445" s="29"/>
      <c r="D445" s="29"/>
      <c r="E445" s="29"/>
      <c r="F445" s="29"/>
      <c r="G445" s="29"/>
      <c r="H445" s="31"/>
      <c r="I445" s="31"/>
      <c r="J445" s="31"/>
      <c r="K445" s="31"/>
      <c r="L445" s="31"/>
      <c r="M445" s="31"/>
      <c r="N445" s="31"/>
      <c r="O445" s="31"/>
    </row>
    <row r="446" spans="1:15" ht="12.75">
      <c r="A446" s="53" t="s">
        <v>253</v>
      </c>
      <c r="C446" s="103">
        <v>1990</v>
      </c>
      <c r="D446" s="103">
        <v>1991</v>
      </c>
      <c r="E446" s="103">
        <v>1992</v>
      </c>
      <c r="F446" s="103">
        <v>1993</v>
      </c>
      <c r="G446" s="103">
        <v>1994</v>
      </c>
      <c r="H446" s="31">
        <v>1995</v>
      </c>
      <c r="I446" s="31">
        <v>1996</v>
      </c>
      <c r="J446" s="31">
        <v>1997</v>
      </c>
      <c r="K446" s="31">
        <v>1998</v>
      </c>
      <c r="L446" s="31">
        <v>1999</v>
      </c>
      <c r="M446" s="31">
        <v>2000</v>
      </c>
      <c r="N446" s="31">
        <v>2001</v>
      </c>
      <c r="O446" s="31">
        <v>2002</v>
      </c>
    </row>
    <row r="447" spans="1:15" ht="12.75">
      <c r="A447" s="31" t="s">
        <v>211</v>
      </c>
      <c r="C447" s="54">
        <f aca="true" t="shared" si="70" ref="C447:H449">C413</f>
        <v>331.522</v>
      </c>
      <c r="D447" s="54">
        <f t="shared" si="70"/>
        <v>315.534</v>
      </c>
      <c r="E447" s="54">
        <f t="shared" si="70"/>
        <v>304.298</v>
      </c>
      <c r="F447" s="54">
        <f t="shared" si="70"/>
        <v>294.945</v>
      </c>
      <c r="G447" s="54">
        <f t="shared" si="70"/>
        <v>295.988</v>
      </c>
      <c r="H447" s="54">
        <f t="shared" si="70"/>
        <v>304.793</v>
      </c>
      <c r="I447" s="54">
        <f aca="true" t="shared" si="71" ref="I447:O447">I413</f>
        <v>305.242</v>
      </c>
      <c r="J447" s="54">
        <f t="shared" si="71"/>
        <v>308.381</v>
      </c>
      <c r="K447" s="54">
        <f t="shared" si="71"/>
        <v>303.366</v>
      </c>
      <c r="L447" s="54">
        <f t="shared" si="71"/>
        <v>299.579</v>
      </c>
      <c r="M447" s="54">
        <f t="shared" si="71"/>
        <v>310.372</v>
      </c>
      <c r="N447" s="54">
        <f t="shared" si="71"/>
        <v>310.649</v>
      </c>
      <c r="O447" s="54">
        <f t="shared" si="71"/>
        <v>306.114</v>
      </c>
    </row>
    <row r="448" spans="1:15" ht="12.75">
      <c r="A448" s="31" t="s">
        <v>212</v>
      </c>
      <c r="C448" s="54">
        <f t="shared" si="70"/>
        <v>272.588</v>
      </c>
      <c r="D448" s="54">
        <f t="shared" si="70"/>
        <v>275.857</v>
      </c>
      <c r="E448" s="54">
        <f t="shared" si="70"/>
        <v>283.779</v>
      </c>
      <c r="F448" s="54">
        <f t="shared" si="70"/>
        <v>289.099</v>
      </c>
      <c r="G448" s="54">
        <f t="shared" si="70"/>
        <v>290.842</v>
      </c>
      <c r="H448" s="54">
        <f t="shared" si="70"/>
        <v>294.836</v>
      </c>
      <c r="I448" s="54">
        <f aca="true" t="shared" si="72" ref="I448:O448">I414</f>
        <v>304.778</v>
      </c>
      <c r="J448" s="54">
        <f t="shared" si="72"/>
        <v>311.082</v>
      </c>
      <c r="K448" s="54">
        <f t="shared" si="72"/>
        <v>322.768</v>
      </c>
      <c r="L448" s="54">
        <f t="shared" si="72"/>
        <v>331.437</v>
      </c>
      <c r="M448" s="54">
        <f t="shared" si="72"/>
        <v>333.02</v>
      </c>
      <c r="N448" s="54">
        <f t="shared" si="72"/>
        <v>335.773</v>
      </c>
      <c r="O448" s="54">
        <f t="shared" si="72"/>
        <v>338.873</v>
      </c>
    </row>
    <row r="449" spans="1:15" ht="12.75">
      <c r="A449" s="31" t="s">
        <v>213</v>
      </c>
      <c r="C449" s="54">
        <f t="shared" si="70"/>
        <v>259.408</v>
      </c>
      <c r="D449" s="54">
        <f t="shared" si="70"/>
        <v>283.936</v>
      </c>
      <c r="E449" s="54">
        <f t="shared" si="70"/>
        <v>272.451</v>
      </c>
      <c r="F449" s="54">
        <f t="shared" si="70"/>
        <v>282.687</v>
      </c>
      <c r="G449" s="54">
        <f t="shared" si="70"/>
        <v>271.622</v>
      </c>
      <c r="H449" s="54">
        <f t="shared" si="70"/>
        <v>274.62</v>
      </c>
      <c r="I449" s="54">
        <f aca="true" t="shared" si="73" ref="I449:O449">I415</f>
        <v>295.743</v>
      </c>
      <c r="J449" s="54">
        <f t="shared" si="73"/>
        <v>284.699</v>
      </c>
      <c r="K449" s="54">
        <f t="shared" si="73"/>
        <v>284.967</v>
      </c>
      <c r="L449" s="54">
        <f t="shared" si="73"/>
        <v>283.013</v>
      </c>
      <c r="M449" s="54">
        <f t="shared" si="73"/>
        <v>274.22</v>
      </c>
      <c r="N449" s="54">
        <f t="shared" si="73"/>
        <v>291.398</v>
      </c>
      <c r="O449" s="54">
        <f t="shared" si="73"/>
        <v>276.376</v>
      </c>
    </row>
    <row r="450" spans="1:15" ht="12.75">
      <c r="A450" s="31" t="s">
        <v>263</v>
      </c>
      <c r="C450" s="54">
        <f aca="true" t="shared" si="74" ref="C450:H450">C416+C417+C418+C419+C421</f>
        <v>146.429</v>
      </c>
      <c r="D450" s="54">
        <f t="shared" si="74"/>
        <v>151.39000000000019</v>
      </c>
      <c r="E450" s="54">
        <f t="shared" si="74"/>
        <v>147.90099999999998</v>
      </c>
      <c r="F450" s="54">
        <f t="shared" si="74"/>
        <v>145.427</v>
      </c>
      <c r="G450" s="54">
        <f t="shared" si="74"/>
        <v>144.326</v>
      </c>
      <c r="H450" s="54">
        <f t="shared" si="74"/>
        <v>149.292</v>
      </c>
      <c r="I450" s="54">
        <f aca="true" t="shared" si="75" ref="I450:O450">I416+I417+I418+I419+I421</f>
        <v>159.899</v>
      </c>
      <c r="J450" s="54">
        <f t="shared" si="75"/>
        <v>152.51999999999995</v>
      </c>
      <c r="K450" s="54">
        <f t="shared" si="75"/>
        <v>155.7510000000002</v>
      </c>
      <c r="L450" s="54">
        <f t="shared" si="75"/>
        <v>155.10100000000003</v>
      </c>
      <c r="M450" s="54">
        <f t="shared" si="75"/>
        <v>151.3529999999998</v>
      </c>
      <c r="N450" s="54">
        <f t="shared" si="75"/>
        <v>159.08</v>
      </c>
      <c r="O450" s="54">
        <f t="shared" si="75"/>
        <v>161.37900000000005</v>
      </c>
    </row>
    <row r="451" spans="1:15" ht="12.75">
      <c r="A451" s="31"/>
      <c r="C451" s="54"/>
      <c r="D451" s="54"/>
      <c r="E451" s="54"/>
      <c r="F451" s="54"/>
      <c r="G451" s="54"/>
      <c r="H451" s="54"/>
      <c r="I451" s="54"/>
      <c r="J451" s="54"/>
      <c r="K451" s="54"/>
      <c r="L451" s="54"/>
      <c r="M451" s="54"/>
      <c r="N451" s="54"/>
      <c r="O451" s="54"/>
    </row>
    <row r="452" spans="1:15" ht="12.75">
      <c r="A452" s="8" t="s">
        <v>210</v>
      </c>
      <c r="C452" s="9">
        <f aca="true" t="shared" si="76" ref="C452:H452">SUM(C447:C450)-C412</f>
        <v>0</v>
      </c>
      <c r="D452" s="9">
        <f t="shared" si="76"/>
        <v>0</v>
      </c>
      <c r="E452" s="9">
        <f t="shared" si="76"/>
        <v>0</v>
      </c>
      <c r="F452" s="9">
        <f t="shared" si="76"/>
        <v>0</v>
      </c>
      <c r="G452" s="9">
        <f t="shared" si="76"/>
        <v>0</v>
      </c>
      <c r="H452" s="9">
        <f t="shared" si="76"/>
        <v>0</v>
      </c>
      <c r="I452" s="9">
        <f aca="true" t="shared" si="77" ref="I452:O452">SUM(I447:I450)-I412</f>
        <v>0</v>
      </c>
      <c r="J452" s="9">
        <f t="shared" si="77"/>
        <v>0</v>
      </c>
      <c r="K452" s="9">
        <f t="shared" si="77"/>
        <v>0</v>
      </c>
      <c r="L452" s="9">
        <f t="shared" si="77"/>
        <v>0</v>
      </c>
      <c r="M452" s="9">
        <f t="shared" si="77"/>
        <v>0</v>
      </c>
      <c r="N452" s="9">
        <f t="shared" si="77"/>
        <v>0</v>
      </c>
      <c r="O452" s="9">
        <f t="shared" si="77"/>
        <v>0</v>
      </c>
    </row>
    <row r="454" s="94" customFormat="1" ht="15">
      <c r="A454" s="95" t="s">
        <v>267</v>
      </c>
    </row>
    <row r="455" s="94" customFormat="1" ht="13.5" thickBot="1"/>
    <row r="456" spans="1:10" ht="28.5" customHeight="1" thickBot="1">
      <c r="A456" s="36"/>
      <c r="B456" s="118" t="s">
        <v>275</v>
      </c>
      <c r="C456" s="119"/>
      <c r="D456" s="119"/>
      <c r="E456" s="119"/>
      <c r="F456" s="119"/>
      <c r="G456" s="119"/>
      <c r="H456" s="119"/>
      <c r="I456" s="119"/>
      <c r="J456" s="120"/>
    </row>
    <row r="457" spans="1:10" ht="12.75">
      <c r="A457" s="37"/>
      <c r="B457" s="121">
        <v>1990</v>
      </c>
      <c r="C457" s="121">
        <v>1995</v>
      </c>
      <c r="D457" s="121">
        <v>1996</v>
      </c>
      <c r="E457" s="121">
        <v>1997</v>
      </c>
      <c r="F457" s="121">
        <v>1998</v>
      </c>
      <c r="G457" s="121">
        <v>1999</v>
      </c>
      <c r="H457" s="121">
        <v>2000</v>
      </c>
      <c r="I457" s="121">
        <v>2001</v>
      </c>
      <c r="J457" s="121">
        <v>2002</v>
      </c>
    </row>
    <row r="458" spans="1:10" ht="13.5" thickBot="1">
      <c r="A458" s="37"/>
      <c r="B458" s="122"/>
      <c r="C458" s="122"/>
      <c r="D458" s="122" t="e">
        <f>#REF!</f>
        <v>#REF!</v>
      </c>
      <c r="E458" s="122" t="e">
        <f>#REF!</f>
        <v>#REF!</v>
      </c>
      <c r="F458" s="122" t="e">
        <f>#REF!</f>
        <v>#REF!</v>
      </c>
      <c r="G458" s="122" t="e">
        <f>#REF!</f>
        <v>#REF!</v>
      </c>
      <c r="H458" s="122" t="e">
        <f>#REF!</f>
        <v>#REF!</v>
      </c>
      <c r="I458" s="122" t="e">
        <f>#REF!</f>
        <v>#REF!</v>
      </c>
      <c r="J458" s="122" t="e">
        <f>#REF!</f>
        <v>#REF!</v>
      </c>
    </row>
    <row r="459" spans="1:10" ht="12.75">
      <c r="A459" s="38" t="s">
        <v>269</v>
      </c>
      <c r="B459" s="68">
        <f>SUM(B463:B492)</f>
        <v>1108173</v>
      </c>
      <c r="C459" s="68">
        <f>SUM(C463:C492)</f>
        <v>1116435</v>
      </c>
      <c r="D459" s="68">
        <f aca="true" t="shared" si="78" ref="D459:J459">SUM(D463:D492)</f>
        <v>1168855</v>
      </c>
      <c r="E459" s="68">
        <f t="shared" si="78"/>
        <v>1156256</v>
      </c>
      <c r="F459" s="68">
        <f t="shared" si="78"/>
        <v>1164531</v>
      </c>
      <c r="G459" s="68">
        <f t="shared" si="78"/>
        <v>1169296</v>
      </c>
      <c r="H459" s="68">
        <f t="shared" si="78"/>
        <v>1174172</v>
      </c>
      <c r="I459" s="68">
        <f t="shared" si="78"/>
        <v>1198205</v>
      </c>
      <c r="J459" s="68">
        <f t="shared" si="78"/>
        <v>1187846</v>
      </c>
    </row>
    <row r="460" spans="1:10" ht="12.75">
      <c r="A460" s="38" t="s">
        <v>272</v>
      </c>
      <c r="B460" s="68">
        <f aca="true" t="shared" si="79" ref="B460:J460">G14</f>
        <v>1002778</v>
      </c>
      <c r="C460" s="68">
        <f t="shared" si="79"/>
        <v>1023541</v>
      </c>
      <c r="D460" s="68">
        <f t="shared" si="79"/>
        <v>1065662</v>
      </c>
      <c r="E460" s="68">
        <f t="shared" si="79"/>
        <v>1056682</v>
      </c>
      <c r="F460" s="68">
        <f t="shared" si="79"/>
        <v>1066852</v>
      </c>
      <c r="G460" s="68">
        <f t="shared" si="79"/>
        <v>1069130</v>
      </c>
      <c r="H460" s="68">
        <f t="shared" si="79"/>
        <v>1068965</v>
      </c>
      <c r="I460" s="68">
        <f t="shared" si="79"/>
        <v>1096900</v>
      </c>
      <c r="J460" s="68">
        <f t="shared" si="79"/>
        <v>1082742</v>
      </c>
    </row>
    <row r="461" spans="1:10" ht="12.75">
      <c r="A461" s="38" t="s">
        <v>270</v>
      </c>
      <c r="B461" s="68">
        <f>B463+B465+B466+B468+B469+B470+B471+B472+B476+B479+B480+B482+B485+B486+B487</f>
        <v>858290</v>
      </c>
      <c r="C461" s="68">
        <f>C463+C465+C466+C468+C469+C470+C471+C472+C476+C479+C480+C482+C485+C486+C487</f>
        <v>895951</v>
      </c>
      <c r="D461" s="68">
        <f aca="true" t="shared" si="80" ref="D461:J461">D463+D465+D466+D468+D469+D470+D471+D472+D476+D479+D480+D482+D485+D486+D487</f>
        <v>933514</v>
      </c>
      <c r="E461" s="68">
        <f t="shared" si="80"/>
        <v>926098</v>
      </c>
      <c r="F461" s="68">
        <f t="shared" si="80"/>
        <v>942069</v>
      </c>
      <c r="G461" s="68">
        <f t="shared" si="80"/>
        <v>947238</v>
      </c>
      <c r="H461" s="68">
        <f t="shared" si="80"/>
        <v>950282</v>
      </c>
      <c r="I461" s="68">
        <f t="shared" si="80"/>
        <v>972694</v>
      </c>
      <c r="J461" s="68">
        <f t="shared" si="80"/>
        <v>959928</v>
      </c>
    </row>
    <row r="462" spans="1:10" ht="12.75">
      <c r="A462" s="38" t="s">
        <v>271</v>
      </c>
      <c r="B462" s="68">
        <f>B464+B467+B473+B474+B475+B477+B478+B481+B483+B484</f>
        <v>151657</v>
      </c>
      <c r="C462" s="68">
        <f>C464+C467+C473+C474+C475+C477+C478+C481+C483+C484</f>
        <v>127590</v>
      </c>
      <c r="D462" s="68">
        <f aca="true" t="shared" si="81" ref="D462:J462">D464+D467+D473+D474+D475+D477+D478+D481+D483+D484</f>
        <v>132148</v>
      </c>
      <c r="E462" s="68">
        <f t="shared" si="81"/>
        <v>130581</v>
      </c>
      <c r="F462" s="68">
        <f t="shared" si="81"/>
        <v>124781</v>
      </c>
      <c r="G462" s="68">
        <f t="shared" si="81"/>
        <v>121891</v>
      </c>
      <c r="H462" s="68">
        <f t="shared" si="81"/>
        <v>118683</v>
      </c>
      <c r="I462" s="68">
        <f t="shared" si="81"/>
        <v>124206</v>
      </c>
      <c r="J462" s="68">
        <f t="shared" si="81"/>
        <v>122815</v>
      </c>
    </row>
    <row r="463" spans="1:10" ht="12.75">
      <c r="A463" s="57" t="s">
        <v>82</v>
      </c>
      <c r="B463" s="105">
        <f>C17</f>
        <v>31277</v>
      </c>
      <c r="C463" s="68">
        <f aca="true" t="shared" si="82" ref="C463:C492">H17</f>
        <v>34489</v>
      </c>
      <c r="D463" s="68">
        <f aca="true" t="shared" si="83" ref="D463:D492">I17</f>
        <v>36383</v>
      </c>
      <c r="E463" s="68">
        <f aca="true" t="shared" si="84" ref="E463:E492">J17</f>
        <v>36529</v>
      </c>
      <c r="F463" s="68">
        <f aca="true" t="shared" si="85" ref="F463:F492">K17</f>
        <v>37092</v>
      </c>
      <c r="G463" s="68">
        <f aca="true" t="shared" si="86" ref="G463:G492">L17</f>
        <v>36931</v>
      </c>
      <c r="H463" s="68">
        <f aca="true" t="shared" si="87" ref="H463:H492">M17</f>
        <v>36922</v>
      </c>
      <c r="I463" s="68">
        <f aca="true" t="shared" si="88" ref="I463:I492">N17</f>
        <v>37211</v>
      </c>
      <c r="J463" s="68">
        <f aca="true" t="shared" si="89" ref="J463:J492">O17</f>
        <v>35816</v>
      </c>
    </row>
    <row r="464" spans="1:10" ht="12.75">
      <c r="A464" s="57" t="s">
        <v>83</v>
      </c>
      <c r="B464" s="105">
        <f aca="true" t="shared" si="90" ref="B464:B492">C18</f>
        <v>36678</v>
      </c>
      <c r="C464" s="68">
        <f t="shared" si="82"/>
        <v>25405</v>
      </c>
      <c r="D464" s="68">
        <f t="shared" si="83"/>
        <v>25612</v>
      </c>
      <c r="E464" s="68">
        <f t="shared" si="84"/>
        <v>25566</v>
      </c>
      <c r="F464" s="68">
        <f t="shared" si="85"/>
        <v>24323</v>
      </c>
      <c r="G464" s="68">
        <f t="shared" si="86"/>
        <v>23167</v>
      </c>
      <c r="H464" s="68">
        <f t="shared" si="87"/>
        <v>24114</v>
      </c>
      <c r="I464" s="68">
        <f t="shared" si="88"/>
        <v>24131</v>
      </c>
      <c r="J464" s="68">
        <f t="shared" si="89"/>
        <v>23829</v>
      </c>
    </row>
    <row r="465" spans="1:10" ht="12.75">
      <c r="A465" s="57" t="s">
        <v>84</v>
      </c>
      <c r="B465" s="105">
        <f t="shared" si="90"/>
        <v>13797</v>
      </c>
      <c r="C465" s="68">
        <f t="shared" si="82"/>
        <v>14736</v>
      </c>
      <c r="D465" s="68">
        <f t="shared" si="83"/>
        <v>15322</v>
      </c>
      <c r="E465" s="68">
        <f t="shared" si="84"/>
        <v>14955</v>
      </c>
      <c r="F465" s="68">
        <f t="shared" si="85"/>
        <v>14997</v>
      </c>
      <c r="G465" s="68">
        <f t="shared" si="86"/>
        <v>14933</v>
      </c>
      <c r="H465" s="68">
        <f t="shared" si="87"/>
        <v>14608</v>
      </c>
      <c r="I465" s="68">
        <f t="shared" si="88"/>
        <v>14947</v>
      </c>
      <c r="J465" s="68">
        <f t="shared" si="89"/>
        <v>14708</v>
      </c>
    </row>
    <row r="466" spans="1:10" ht="12.75">
      <c r="A466" s="57" t="s">
        <v>85</v>
      </c>
      <c r="B466" s="105">
        <f t="shared" si="90"/>
        <v>227142</v>
      </c>
      <c r="C466" s="68">
        <f t="shared" si="82"/>
        <v>222342</v>
      </c>
      <c r="D466" s="68">
        <f t="shared" si="83"/>
        <v>230895</v>
      </c>
      <c r="E466" s="68">
        <f t="shared" si="84"/>
        <v>226131</v>
      </c>
      <c r="F466" s="68">
        <f t="shared" si="85"/>
        <v>224450</v>
      </c>
      <c r="G466" s="68">
        <f t="shared" si="86"/>
        <v>219934</v>
      </c>
      <c r="H466" s="68">
        <f t="shared" si="87"/>
        <v>213270</v>
      </c>
      <c r="I466" s="68">
        <f t="shared" si="88"/>
        <v>215174</v>
      </c>
      <c r="J466" s="68">
        <f t="shared" si="89"/>
        <v>210485</v>
      </c>
    </row>
    <row r="467" spans="1:10" ht="12.75">
      <c r="A467" s="57" t="s">
        <v>86</v>
      </c>
      <c r="B467" s="105">
        <f t="shared" si="90"/>
        <v>6002</v>
      </c>
      <c r="C467" s="68">
        <f t="shared" si="82"/>
        <v>2648</v>
      </c>
      <c r="D467" s="68">
        <f t="shared" si="83"/>
        <v>2895</v>
      </c>
      <c r="E467" s="68">
        <f t="shared" si="84"/>
        <v>2962</v>
      </c>
      <c r="F467" s="68">
        <f t="shared" si="85"/>
        <v>2609</v>
      </c>
      <c r="G467" s="68">
        <f t="shared" si="86"/>
        <v>2355</v>
      </c>
      <c r="H467" s="68">
        <f t="shared" si="87"/>
        <v>2362</v>
      </c>
      <c r="I467" s="68">
        <f t="shared" si="88"/>
        <v>2516</v>
      </c>
      <c r="J467" s="68">
        <f t="shared" si="89"/>
        <v>2586</v>
      </c>
    </row>
    <row r="468" spans="1:10" ht="12.75">
      <c r="A468" s="57" t="s">
        <v>87</v>
      </c>
      <c r="B468" s="105">
        <f t="shared" si="90"/>
        <v>14534</v>
      </c>
      <c r="C468" s="68">
        <f t="shared" si="82"/>
        <v>15811</v>
      </c>
      <c r="D468" s="68">
        <f t="shared" si="83"/>
        <v>16870</v>
      </c>
      <c r="E468" s="68">
        <f t="shared" si="84"/>
        <v>17257</v>
      </c>
      <c r="F468" s="68">
        <f t="shared" si="85"/>
        <v>18159</v>
      </c>
      <c r="G468" s="68">
        <f t="shared" si="86"/>
        <v>18157</v>
      </c>
      <c r="H468" s="68">
        <f t="shared" si="87"/>
        <v>18508</v>
      </c>
      <c r="I468" s="68">
        <f t="shared" si="88"/>
        <v>19112</v>
      </c>
      <c r="J468" s="68">
        <f t="shared" si="89"/>
        <v>19497</v>
      </c>
    </row>
    <row r="469" spans="1:10" ht="12.75">
      <c r="A469" s="57" t="s">
        <v>88</v>
      </c>
      <c r="B469" s="105">
        <f t="shared" si="90"/>
        <v>56647</v>
      </c>
      <c r="C469" s="68">
        <f t="shared" si="82"/>
        <v>63536</v>
      </c>
      <c r="D469" s="68">
        <f t="shared" si="83"/>
        <v>65259</v>
      </c>
      <c r="E469" s="68">
        <f t="shared" si="84"/>
        <v>67986</v>
      </c>
      <c r="F469" s="68">
        <f t="shared" si="85"/>
        <v>71750</v>
      </c>
      <c r="G469" s="68">
        <f t="shared" si="86"/>
        <v>74378</v>
      </c>
      <c r="H469" s="68">
        <f t="shared" si="87"/>
        <v>79411</v>
      </c>
      <c r="I469" s="68">
        <f t="shared" si="88"/>
        <v>83221</v>
      </c>
      <c r="J469" s="68">
        <f t="shared" si="89"/>
        <v>85379</v>
      </c>
    </row>
    <row r="470" spans="1:10" ht="12.75">
      <c r="A470" s="57" t="s">
        <v>89</v>
      </c>
      <c r="B470" s="105">
        <f t="shared" si="90"/>
        <v>135709</v>
      </c>
      <c r="C470" s="68">
        <f t="shared" si="82"/>
        <v>141243</v>
      </c>
      <c r="D470" s="68">
        <f t="shared" si="83"/>
        <v>148621</v>
      </c>
      <c r="E470" s="68">
        <f t="shared" si="84"/>
        <v>145654</v>
      </c>
      <c r="F470" s="68">
        <f t="shared" si="85"/>
        <v>150829</v>
      </c>
      <c r="G470" s="68">
        <f t="shared" si="86"/>
        <v>150719</v>
      </c>
      <c r="H470" s="68">
        <f t="shared" si="87"/>
        <v>151624</v>
      </c>
      <c r="I470" s="68">
        <f t="shared" si="88"/>
        <v>158652</v>
      </c>
      <c r="J470" s="68">
        <f t="shared" si="89"/>
        <v>152686</v>
      </c>
    </row>
    <row r="471" spans="1:28" ht="12.75">
      <c r="A471" s="57" t="s">
        <v>90</v>
      </c>
      <c r="B471" s="105">
        <f t="shared" si="90"/>
        <v>7265</v>
      </c>
      <c r="C471" s="68">
        <f t="shared" si="82"/>
        <v>7910</v>
      </c>
      <c r="D471" s="68">
        <f t="shared" si="83"/>
        <v>8229</v>
      </c>
      <c r="E471" s="68">
        <f t="shared" si="84"/>
        <v>8655</v>
      </c>
      <c r="F471" s="68">
        <f t="shared" si="85"/>
        <v>9308</v>
      </c>
      <c r="G471" s="68">
        <f t="shared" si="86"/>
        <v>9835</v>
      </c>
      <c r="H471" s="68">
        <f t="shared" si="87"/>
        <v>10520</v>
      </c>
      <c r="I471" s="68">
        <f t="shared" si="88"/>
        <v>10932</v>
      </c>
      <c r="J471" s="68">
        <f t="shared" si="89"/>
        <v>11038</v>
      </c>
      <c r="AB471" s="3"/>
    </row>
    <row r="472" spans="1:28" ht="12.75">
      <c r="A472" s="57" t="s">
        <v>91</v>
      </c>
      <c r="B472" s="105">
        <f t="shared" si="90"/>
        <v>106963</v>
      </c>
      <c r="C472" s="68">
        <f t="shared" si="82"/>
        <v>113563</v>
      </c>
      <c r="D472" s="68">
        <f t="shared" si="83"/>
        <v>114339</v>
      </c>
      <c r="E472" s="68">
        <f t="shared" si="84"/>
        <v>115335</v>
      </c>
      <c r="F472" s="68">
        <f t="shared" si="85"/>
        <v>118451</v>
      </c>
      <c r="G472" s="68">
        <f t="shared" si="86"/>
        <v>123073</v>
      </c>
      <c r="H472" s="68">
        <f t="shared" si="87"/>
        <v>123005</v>
      </c>
      <c r="I472" s="68">
        <f t="shared" si="88"/>
        <v>125625</v>
      </c>
      <c r="J472" s="68">
        <f t="shared" si="89"/>
        <v>125163</v>
      </c>
      <c r="AB472" s="3"/>
    </row>
    <row r="473" spans="1:28" ht="12.75">
      <c r="A473" s="57" t="s">
        <v>92</v>
      </c>
      <c r="B473" s="105">
        <f t="shared" si="90"/>
        <v>1264</v>
      </c>
      <c r="C473" s="68">
        <f t="shared" si="82"/>
        <v>1409</v>
      </c>
      <c r="D473" s="68">
        <f t="shared" si="83"/>
        <v>1458</v>
      </c>
      <c r="E473" s="68">
        <f t="shared" si="84"/>
        <v>1461</v>
      </c>
      <c r="F473" s="68">
        <f t="shared" si="85"/>
        <v>1531</v>
      </c>
      <c r="G473" s="68">
        <f t="shared" si="86"/>
        <v>1575</v>
      </c>
      <c r="H473" s="68">
        <f t="shared" si="87"/>
        <v>1634</v>
      </c>
      <c r="I473" s="68">
        <f t="shared" si="88"/>
        <v>1689</v>
      </c>
      <c r="J473" s="68">
        <f t="shared" si="89"/>
        <v>1647</v>
      </c>
      <c r="AB473" s="3"/>
    </row>
    <row r="474" spans="1:28" ht="12.75">
      <c r="A474" s="57" t="s">
        <v>93</v>
      </c>
      <c r="B474" s="105">
        <f t="shared" si="90"/>
        <v>3046</v>
      </c>
      <c r="C474" s="68">
        <f t="shared" si="82"/>
        <v>2845</v>
      </c>
      <c r="D474" s="68">
        <f t="shared" si="83"/>
        <v>3118</v>
      </c>
      <c r="E474" s="68">
        <f t="shared" si="84"/>
        <v>2930</v>
      </c>
      <c r="F474" s="68">
        <f t="shared" si="85"/>
        <v>2688</v>
      </c>
      <c r="G474" s="68">
        <f t="shared" si="86"/>
        <v>2755</v>
      </c>
      <c r="H474" s="68">
        <f t="shared" si="87"/>
        <v>2913</v>
      </c>
      <c r="I474" s="68">
        <f t="shared" si="88"/>
        <v>3642</v>
      </c>
      <c r="J474" s="68">
        <f t="shared" si="89"/>
        <v>3620</v>
      </c>
      <c r="AB474" s="3"/>
    </row>
    <row r="475" spans="1:28" ht="12.75">
      <c r="A475" s="57" t="s">
        <v>94</v>
      </c>
      <c r="B475" s="105">
        <f t="shared" si="90"/>
        <v>9423</v>
      </c>
      <c r="C475" s="68">
        <f t="shared" si="82"/>
        <v>4097</v>
      </c>
      <c r="D475" s="68">
        <f t="shared" si="83"/>
        <v>3931</v>
      </c>
      <c r="E475" s="68">
        <f t="shared" si="84"/>
        <v>3930</v>
      </c>
      <c r="F475" s="68">
        <f t="shared" si="85"/>
        <v>4340</v>
      </c>
      <c r="G475" s="68">
        <f t="shared" si="86"/>
        <v>3954</v>
      </c>
      <c r="H475" s="68">
        <f t="shared" si="87"/>
        <v>3639</v>
      </c>
      <c r="I475" s="68">
        <f t="shared" si="88"/>
        <v>3778</v>
      </c>
      <c r="J475" s="68">
        <f t="shared" si="89"/>
        <v>3902</v>
      </c>
      <c r="AB475" s="20"/>
    </row>
    <row r="476" spans="1:10" ht="12.75">
      <c r="A476" s="57" t="s">
        <v>95</v>
      </c>
      <c r="B476" s="105">
        <f t="shared" si="90"/>
        <v>3325</v>
      </c>
      <c r="C476" s="68">
        <f t="shared" si="82"/>
        <v>3148</v>
      </c>
      <c r="D476" s="68">
        <f t="shared" si="83"/>
        <v>3235</v>
      </c>
      <c r="E476" s="68">
        <f t="shared" si="84"/>
        <v>3224</v>
      </c>
      <c r="F476" s="68">
        <f t="shared" si="85"/>
        <v>3183</v>
      </c>
      <c r="G476" s="68">
        <f t="shared" si="86"/>
        <v>3341</v>
      </c>
      <c r="H476" s="68">
        <f t="shared" si="87"/>
        <v>3544</v>
      </c>
      <c r="I476" s="68">
        <f t="shared" si="88"/>
        <v>3689</v>
      </c>
      <c r="J476" s="68">
        <f t="shared" si="89"/>
        <v>3732</v>
      </c>
    </row>
    <row r="477" spans="1:10" ht="12.75">
      <c r="A477" s="57" t="s">
        <v>96</v>
      </c>
      <c r="B477" s="105">
        <f t="shared" si="90"/>
        <v>18751</v>
      </c>
      <c r="C477" s="68">
        <f t="shared" si="82"/>
        <v>15155</v>
      </c>
      <c r="D477" s="68">
        <f t="shared" si="83"/>
        <v>15863</v>
      </c>
      <c r="E477" s="68">
        <f t="shared" si="84"/>
        <v>15160</v>
      </c>
      <c r="F477" s="68">
        <f t="shared" si="85"/>
        <v>15274</v>
      </c>
      <c r="G477" s="68">
        <f t="shared" si="86"/>
        <v>15853</v>
      </c>
      <c r="H477" s="68">
        <f t="shared" si="87"/>
        <v>15798</v>
      </c>
      <c r="I477" s="68">
        <f t="shared" si="88"/>
        <v>16400</v>
      </c>
      <c r="J477" s="68">
        <f t="shared" si="89"/>
        <v>16915</v>
      </c>
    </row>
    <row r="478" spans="1:10" ht="12.75">
      <c r="A478" s="57" t="s">
        <v>97</v>
      </c>
      <c r="B478" s="105">
        <f t="shared" si="90"/>
        <v>332</v>
      </c>
      <c r="C478" s="68">
        <f t="shared" si="82"/>
        <v>435</v>
      </c>
      <c r="D478" s="68">
        <f t="shared" si="83"/>
        <v>505</v>
      </c>
      <c r="E478" s="68">
        <f t="shared" si="84"/>
        <v>548</v>
      </c>
      <c r="F478" s="68">
        <f t="shared" si="85"/>
        <v>529</v>
      </c>
      <c r="G478" s="68">
        <f t="shared" si="86"/>
        <v>551</v>
      </c>
      <c r="H478" s="68">
        <f t="shared" si="87"/>
        <v>522</v>
      </c>
      <c r="I478" s="68">
        <f t="shared" si="88"/>
        <v>445</v>
      </c>
      <c r="J478" s="68">
        <f t="shared" si="89"/>
        <v>445</v>
      </c>
    </row>
    <row r="479" spans="1:10" ht="12.75">
      <c r="A479" s="57" t="s">
        <v>98</v>
      </c>
      <c r="B479" s="105">
        <f t="shared" si="90"/>
        <v>42632</v>
      </c>
      <c r="C479" s="68">
        <f t="shared" si="82"/>
        <v>47431</v>
      </c>
      <c r="D479" s="68">
        <f t="shared" si="83"/>
        <v>51413</v>
      </c>
      <c r="E479" s="68">
        <f t="shared" si="84"/>
        <v>49103</v>
      </c>
      <c r="F479" s="68">
        <f t="shared" si="85"/>
        <v>49307</v>
      </c>
      <c r="G479" s="68">
        <f t="shared" si="86"/>
        <v>48470</v>
      </c>
      <c r="H479" s="68">
        <f t="shared" si="87"/>
        <v>49745</v>
      </c>
      <c r="I479" s="68">
        <f t="shared" si="88"/>
        <v>50775</v>
      </c>
      <c r="J479" s="68">
        <f t="shared" si="89"/>
        <v>50641</v>
      </c>
    </row>
    <row r="480" spans="1:10" ht="12.75">
      <c r="A480" s="57" t="s">
        <v>99</v>
      </c>
      <c r="B480" s="105">
        <f t="shared" si="90"/>
        <v>18595</v>
      </c>
      <c r="C480" s="68">
        <f t="shared" si="82"/>
        <v>20358</v>
      </c>
      <c r="D480" s="68">
        <f t="shared" si="83"/>
        <v>21976</v>
      </c>
      <c r="E480" s="68">
        <f t="shared" si="84"/>
        <v>21580</v>
      </c>
      <c r="F480" s="68">
        <f t="shared" si="85"/>
        <v>22256</v>
      </c>
      <c r="G480" s="68">
        <f t="shared" si="86"/>
        <v>21855</v>
      </c>
      <c r="H480" s="68">
        <f t="shared" si="87"/>
        <v>22280</v>
      </c>
      <c r="I480" s="68">
        <f t="shared" si="88"/>
        <v>24583</v>
      </c>
      <c r="J480" s="68">
        <f t="shared" si="89"/>
        <v>24990</v>
      </c>
    </row>
    <row r="481" spans="1:10" ht="12.75">
      <c r="A481" s="57" t="s">
        <v>100</v>
      </c>
      <c r="B481" s="105">
        <f t="shared" si="90"/>
        <v>59574</v>
      </c>
      <c r="C481" s="68">
        <f t="shared" si="82"/>
        <v>63414</v>
      </c>
      <c r="D481" s="68">
        <f t="shared" si="83"/>
        <v>66189</v>
      </c>
      <c r="E481" s="68">
        <f t="shared" si="84"/>
        <v>65312</v>
      </c>
      <c r="F481" s="68">
        <f t="shared" si="85"/>
        <v>60377</v>
      </c>
      <c r="G481" s="68">
        <f t="shared" si="86"/>
        <v>58843</v>
      </c>
      <c r="H481" s="68">
        <f t="shared" si="87"/>
        <v>55573</v>
      </c>
      <c r="I481" s="68">
        <f t="shared" si="88"/>
        <v>56196</v>
      </c>
      <c r="J481" s="68">
        <f t="shared" si="89"/>
        <v>54418</v>
      </c>
    </row>
    <row r="482" spans="1:10" ht="12.75">
      <c r="A482" s="57" t="s">
        <v>101</v>
      </c>
      <c r="B482" s="105">
        <f t="shared" si="90"/>
        <v>11208</v>
      </c>
      <c r="C482" s="68">
        <f t="shared" si="82"/>
        <v>13042</v>
      </c>
      <c r="D482" s="68">
        <f t="shared" si="83"/>
        <v>13863</v>
      </c>
      <c r="E482" s="68">
        <f t="shared" si="84"/>
        <v>14550</v>
      </c>
      <c r="F482" s="68">
        <f t="shared" si="85"/>
        <v>15421</v>
      </c>
      <c r="G482" s="68">
        <f t="shared" si="86"/>
        <v>15982</v>
      </c>
      <c r="H482" s="68">
        <f t="shared" si="87"/>
        <v>16937</v>
      </c>
      <c r="I482" s="68">
        <f t="shared" si="88"/>
        <v>18069</v>
      </c>
      <c r="J482" s="68">
        <f t="shared" si="89"/>
        <v>18342</v>
      </c>
    </row>
    <row r="483" spans="1:10" ht="12.75">
      <c r="A483" s="57" t="s">
        <v>102</v>
      </c>
      <c r="B483" s="105">
        <f t="shared" si="90"/>
        <v>3368</v>
      </c>
      <c r="C483" s="68">
        <f t="shared" si="82"/>
        <v>3940</v>
      </c>
      <c r="D483" s="68">
        <f t="shared" si="83"/>
        <v>4359</v>
      </c>
      <c r="E483" s="68">
        <f t="shared" si="84"/>
        <v>4470</v>
      </c>
      <c r="F483" s="68">
        <f t="shared" si="85"/>
        <v>4272</v>
      </c>
      <c r="G483" s="68">
        <f t="shared" si="86"/>
        <v>4352</v>
      </c>
      <c r="H483" s="68">
        <f t="shared" si="87"/>
        <v>4523</v>
      </c>
      <c r="I483" s="68">
        <f t="shared" si="88"/>
        <v>4526</v>
      </c>
      <c r="J483" s="68">
        <f t="shared" si="89"/>
        <v>4589</v>
      </c>
    </row>
    <row r="484" spans="1:10" ht="12.75">
      <c r="A484" s="57" t="s">
        <v>103</v>
      </c>
      <c r="B484" s="105">
        <f t="shared" si="90"/>
        <v>13219</v>
      </c>
      <c r="C484" s="68">
        <f t="shared" si="82"/>
        <v>8242</v>
      </c>
      <c r="D484" s="68">
        <f t="shared" si="83"/>
        <v>8218</v>
      </c>
      <c r="E484" s="68">
        <f t="shared" si="84"/>
        <v>8242</v>
      </c>
      <c r="F484" s="68">
        <f t="shared" si="85"/>
        <v>8838</v>
      </c>
      <c r="G484" s="68">
        <f t="shared" si="86"/>
        <v>8486</v>
      </c>
      <c r="H484" s="68">
        <f t="shared" si="87"/>
        <v>7605</v>
      </c>
      <c r="I484" s="68">
        <f t="shared" si="88"/>
        <v>10883</v>
      </c>
      <c r="J484" s="68">
        <f t="shared" si="89"/>
        <v>10864</v>
      </c>
    </row>
    <row r="485" spans="1:10" ht="12.75">
      <c r="A485" s="57" t="s">
        <v>104</v>
      </c>
      <c r="B485" s="105">
        <f t="shared" si="90"/>
        <v>21634</v>
      </c>
      <c r="C485" s="68">
        <f t="shared" si="82"/>
        <v>22227</v>
      </c>
      <c r="D485" s="68">
        <f t="shared" si="83"/>
        <v>22478</v>
      </c>
      <c r="E485" s="68">
        <f t="shared" si="84"/>
        <v>23484</v>
      </c>
      <c r="F485" s="68">
        <f t="shared" si="85"/>
        <v>24172</v>
      </c>
      <c r="G485" s="68">
        <f t="shared" si="86"/>
        <v>24637</v>
      </c>
      <c r="H485" s="68">
        <f t="shared" si="87"/>
        <v>24555</v>
      </c>
      <c r="I485" s="68">
        <f t="shared" si="88"/>
        <v>24739</v>
      </c>
      <c r="J485" s="68">
        <f t="shared" si="89"/>
        <v>25489</v>
      </c>
    </row>
    <row r="486" spans="1:10" ht="12.75">
      <c r="A486" s="57" t="s">
        <v>105</v>
      </c>
      <c r="B486" s="105">
        <f t="shared" si="90"/>
        <v>30498</v>
      </c>
      <c r="C486" s="68">
        <f t="shared" si="82"/>
        <v>33679</v>
      </c>
      <c r="D486" s="68">
        <f t="shared" si="83"/>
        <v>34603</v>
      </c>
      <c r="E486" s="68">
        <f t="shared" si="84"/>
        <v>34119</v>
      </c>
      <c r="F486" s="68">
        <f t="shared" si="85"/>
        <v>34251</v>
      </c>
      <c r="G486" s="68">
        <f t="shared" si="86"/>
        <v>34076</v>
      </c>
      <c r="H486" s="68">
        <f t="shared" si="87"/>
        <v>34532</v>
      </c>
      <c r="I486" s="68">
        <f t="shared" si="88"/>
        <v>33132</v>
      </c>
      <c r="J486" s="68">
        <f t="shared" si="89"/>
        <v>33668</v>
      </c>
    </row>
    <row r="487" spans="1:10" ht="12.75">
      <c r="A487" s="57" t="s">
        <v>106</v>
      </c>
      <c r="B487" s="105">
        <f t="shared" si="90"/>
        <v>137064</v>
      </c>
      <c r="C487" s="68">
        <f t="shared" si="82"/>
        <v>142436</v>
      </c>
      <c r="D487" s="68">
        <f t="shared" si="83"/>
        <v>150028</v>
      </c>
      <c r="E487" s="68">
        <f t="shared" si="84"/>
        <v>147536</v>
      </c>
      <c r="F487" s="68">
        <f t="shared" si="85"/>
        <v>148443</v>
      </c>
      <c r="G487" s="68">
        <f t="shared" si="86"/>
        <v>150917</v>
      </c>
      <c r="H487" s="68">
        <f t="shared" si="87"/>
        <v>150821</v>
      </c>
      <c r="I487" s="68">
        <f t="shared" si="88"/>
        <v>152833</v>
      </c>
      <c r="J487" s="68">
        <f t="shared" si="89"/>
        <v>148294</v>
      </c>
    </row>
    <row r="488" spans="1:10" ht="12.75">
      <c r="A488" s="57" t="s">
        <v>115</v>
      </c>
      <c r="B488" s="105">
        <f t="shared" si="90"/>
        <v>1602</v>
      </c>
      <c r="C488" s="68">
        <f t="shared" si="82"/>
        <v>1660</v>
      </c>
      <c r="D488" s="68">
        <f t="shared" si="83"/>
        <v>1726</v>
      </c>
      <c r="E488" s="68">
        <f t="shared" si="84"/>
        <v>1753</v>
      </c>
      <c r="F488" s="68">
        <f t="shared" si="85"/>
        <v>1819</v>
      </c>
      <c r="G488" s="68">
        <f t="shared" si="86"/>
        <v>1953</v>
      </c>
      <c r="H488" s="68">
        <f t="shared" si="87"/>
        <v>2057</v>
      </c>
      <c r="I488" s="68">
        <f t="shared" si="88"/>
        <v>2071</v>
      </c>
      <c r="J488" s="68">
        <f t="shared" si="89"/>
        <v>2152</v>
      </c>
    </row>
    <row r="489" spans="1:10" ht="12.75">
      <c r="A489" s="57" t="s">
        <v>114</v>
      </c>
      <c r="B489" s="105">
        <f t="shared" si="90"/>
        <v>16087</v>
      </c>
      <c r="C489" s="68">
        <f t="shared" si="82"/>
        <v>16854</v>
      </c>
      <c r="D489" s="68">
        <f t="shared" si="83"/>
        <v>17669</v>
      </c>
      <c r="E489" s="68">
        <f t="shared" si="84"/>
        <v>17466</v>
      </c>
      <c r="F489" s="68">
        <f t="shared" si="85"/>
        <v>18187</v>
      </c>
      <c r="G489" s="68">
        <f t="shared" si="86"/>
        <v>18659</v>
      </c>
      <c r="H489" s="68">
        <f t="shared" si="87"/>
        <v>18087</v>
      </c>
      <c r="I489" s="68">
        <f t="shared" si="88"/>
        <v>18561</v>
      </c>
      <c r="J489" s="68">
        <f t="shared" si="89"/>
        <v>18125</v>
      </c>
    </row>
    <row r="490" spans="1:10" ht="12.75">
      <c r="A490" s="57" t="s">
        <v>108</v>
      </c>
      <c r="B490" s="105">
        <f t="shared" si="90"/>
        <v>16041</v>
      </c>
      <c r="C490" s="68">
        <f t="shared" si="82"/>
        <v>11402</v>
      </c>
      <c r="D490" s="68">
        <f t="shared" si="83"/>
        <v>11520</v>
      </c>
      <c r="E490" s="68">
        <f t="shared" si="84"/>
        <v>9247</v>
      </c>
      <c r="F490" s="68">
        <f t="shared" si="85"/>
        <v>9772</v>
      </c>
      <c r="G490" s="68">
        <f t="shared" si="86"/>
        <v>8782</v>
      </c>
      <c r="H490" s="68">
        <f t="shared" si="87"/>
        <v>8485</v>
      </c>
      <c r="I490" s="68">
        <f t="shared" si="88"/>
        <v>8532</v>
      </c>
      <c r="J490" s="68">
        <f t="shared" si="89"/>
        <v>8621</v>
      </c>
    </row>
    <row r="491" spans="1:10" ht="12.75">
      <c r="A491" s="57" t="s">
        <v>109</v>
      </c>
      <c r="B491" s="105">
        <f t="shared" si="90"/>
        <v>33251</v>
      </c>
      <c r="C491" s="68">
        <f t="shared" si="82"/>
        <v>25187</v>
      </c>
      <c r="D491" s="68">
        <f t="shared" si="83"/>
        <v>30410</v>
      </c>
      <c r="E491" s="68">
        <f t="shared" si="84"/>
        <v>27702</v>
      </c>
      <c r="F491" s="68">
        <f t="shared" si="85"/>
        <v>25012</v>
      </c>
      <c r="G491" s="68">
        <f t="shared" si="86"/>
        <v>21611</v>
      </c>
      <c r="H491" s="68">
        <f t="shared" si="87"/>
        <v>22436</v>
      </c>
      <c r="I491" s="68">
        <f t="shared" si="88"/>
        <v>22742</v>
      </c>
      <c r="J491" s="68">
        <f t="shared" si="89"/>
        <v>23247</v>
      </c>
    </row>
    <row r="492" spans="1:10" ht="13.5" thickBot="1">
      <c r="A492" s="58" t="s">
        <v>110</v>
      </c>
      <c r="B492" s="105">
        <f t="shared" si="90"/>
        <v>31245</v>
      </c>
      <c r="C492" s="68">
        <f t="shared" si="82"/>
        <v>37791</v>
      </c>
      <c r="D492" s="68">
        <f t="shared" si="83"/>
        <v>41868</v>
      </c>
      <c r="E492" s="68">
        <f t="shared" si="84"/>
        <v>43409</v>
      </c>
      <c r="F492" s="68">
        <f t="shared" si="85"/>
        <v>42891</v>
      </c>
      <c r="G492" s="68">
        <f t="shared" si="86"/>
        <v>49162</v>
      </c>
      <c r="H492" s="68">
        <f t="shared" si="87"/>
        <v>54142</v>
      </c>
      <c r="I492" s="68">
        <f t="shared" si="88"/>
        <v>49399</v>
      </c>
      <c r="J492" s="104">
        <f t="shared" si="89"/>
        <v>52958</v>
      </c>
    </row>
    <row r="493" spans="2:15" ht="12.75">
      <c r="B493" s="67"/>
      <c r="C493" s="67"/>
      <c r="D493" s="67"/>
      <c r="E493" s="67"/>
      <c r="F493" s="67"/>
      <c r="G493" s="67"/>
      <c r="H493" s="67"/>
      <c r="I493" s="67"/>
      <c r="O493" t="s">
        <v>268</v>
      </c>
    </row>
    <row r="494" ht="12.75">
      <c r="A494" t="s">
        <v>286</v>
      </c>
    </row>
    <row r="495" ht="12.75">
      <c r="A495" t="s">
        <v>268</v>
      </c>
    </row>
  </sheetData>
  <mergeCells count="10">
    <mergeCell ref="B456:J456"/>
    <mergeCell ref="J457:J458"/>
    <mergeCell ref="C457:C458"/>
    <mergeCell ref="D457:D458"/>
    <mergeCell ref="E457:E458"/>
    <mergeCell ref="F457:F458"/>
    <mergeCell ref="B457:B458"/>
    <mergeCell ref="G457:G458"/>
    <mergeCell ref="H457:H458"/>
    <mergeCell ref="I457:I458"/>
  </mergeCells>
  <printOptions/>
  <pageMargins left="0.48" right="0.28" top="1" bottom="1" header="0.5" footer="0.5"/>
  <pageSetup fitToHeight="1" fitToWidth="1" horizontalDpi="600" verticalDpi="600" orientation="landscape" paperSize="9" scale="6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599"/>
  <sheetViews>
    <sheetView zoomScale="75" zoomScaleNormal="75" workbookViewId="0" topLeftCell="A7">
      <selection activeCell="E17" sqref="E17"/>
    </sheetView>
  </sheetViews>
  <sheetFormatPr defaultColWidth="9.140625" defaultRowHeight="12.75"/>
  <cols>
    <col min="1" max="1" width="20.57421875" style="0" customWidth="1"/>
    <col min="6" max="6" width="12.57421875" style="0" customWidth="1"/>
    <col min="7" max="7" width="11.00390625" style="0" customWidth="1"/>
    <col min="8" max="8" width="12.00390625" style="0" customWidth="1"/>
    <col min="9" max="9" width="15.421875" style="0" customWidth="1"/>
    <col min="11" max="11" width="8.7109375" style="0" customWidth="1"/>
    <col min="14" max="14" width="13.00390625" style="0" customWidth="1"/>
    <col min="15" max="15" width="10.8515625" style="0" customWidth="1"/>
    <col min="16" max="16" width="13.140625" style="0" customWidth="1"/>
    <col min="17" max="17" width="15.7109375" style="0" customWidth="1"/>
  </cols>
  <sheetData>
    <row r="1" spans="1:3" ht="12.75">
      <c r="A1" t="s">
        <v>2</v>
      </c>
      <c r="B1" t="s">
        <v>151</v>
      </c>
      <c r="C1" t="s">
        <v>167</v>
      </c>
    </row>
    <row r="2" ht="12.75">
      <c r="A2" t="s">
        <v>1</v>
      </c>
    </row>
    <row r="4" spans="1:3" ht="12.75">
      <c r="A4" t="s">
        <v>4</v>
      </c>
      <c r="B4" t="s">
        <v>5</v>
      </c>
      <c r="C4" t="s">
        <v>6</v>
      </c>
    </row>
    <row r="7" spans="1:2" ht="12.75">
      <c r="A7" t="s">
        <v>7</v>
      </c>
      <c r="B7" t="s">
        <v>8</v>
      </c>
    </row>
    <row r="8" spans="1:2" ht="12.75">
      <c r="A8" t="s">
        <v>9</v>
      </c>
      <c r="B8" t="s">
        <v>10</v>
      </c>
    </row>
    <row r="9" spans="1:2" ht="12.75">
      <c r="A9" t="s">
        <v>11</v>
      </c>
      <c r="B9" t="s">
        <v>12</v>
      </c>
    </row>
    <row r="11" spans="2:15" ht="12.75">
      <c r="B11" t="s">
        <v>13</v>
      </c>
      <c r="C11" t="s">
        <v>14</v>
      </c>
      <c r="D11" t="s">
        <v>15</v>
      </c>
      <c r="E11" s="117" t="s">
        <v>16</v>
      </c>
      <c r="F11" t="s">
        <v>17</v>
      </c>
      <c r="G11" t="s">
        <v>18</v>
      </c>
      <c r="H11" t="s">
        <v>19</v>
      </c>
      <c r="I11" t="s">
        <v>20</v>
      </c>
      <c r="J11" t="s">
        <v>21</v>
      </c>
      <c r="K11" t="s">
        <v>22</v>
      </c>
      <c r="L11" t="s">
        <v>23</v>
      </c>
      <c r="M11" t="s">
        <v>24</v>
      </c>
      <c r="N11" t="s">
        <v>25</v>
      </c>
      <c r="O11" s="117" t="s">
        <v>26</v>
      </c>
    </row>
    <row r="12" ht="12.75">
      <c r="A12" t="s">
        <v>27</v>
      </c>
    </row>
    <row r="13" spans="1:15" ht="12.75">
      <c r="A13" s="72" t="s">
        <v>255</v>
      </c>
      <c r="C13" s="72">
        <f>SUM(C17:C46)</f>
        <v>1719523</v>
      </c>
      <c r="D13" s="72">
        <f aca="true" t="shared" si="0" ref="D13:O13">SUM(D17:D46)</f>
        <v>1724409</v>
      </c>
      <c r="E13" s="72">
        <f t="shared" si="0"/>
        <v>1695964</v>
      </c>
      <c r="F13" s="72">
        <f t="shared" si="0"/>
        <v>1695561</v>
      </c>
      <c r="G13" s="72">
        <f t="shared" si="0"/>
        <v>1684285</v>
      </c>
      <c r="H13" s="72">
        <f t="shared" si="0"/>
        <v>1728115</v>
      </c>
      <c r="I13" s="72">
        <f t="shared" si="0"/>
        <v>1795484</v>
      </c>
      <c r="J13" s="72">
        <f t="shared" si="0"/>
        <v>1782187</v>
      </c>
      <c r="K13" s="72">
        <f t="shared" si="0"/>
        <v>1802603</v>
      </c>
      <c r="L13" s="72">
        <f t="shared" si="0"/>
        <v>1791080</v>
      </c>
      <c r="M13" s="72">
        <f t="shared" si="0"/>
        <v>1814107</v>
      </c>
      <c r="N13" s="72">
        <f t="shared" si="0"/>
        <v>1848628</v>
      </c>
      <c r="O13" s="72">
        <f t="shared" si="0"/>
        <v>1843310</v>
      </c>
    </row>
    <row r="14" spans="1:15" s="77" customFormat="1" ht="12.75">
      <c r="A14" s="77" t="s">
        <v>28</v>
      </c>
      <c r="C14" s="77">
        <v>1554178</v>
      </c>
      <c r="D14" s="77">
        <v>1572232</v>
      </c>
      <c r="E14" s="77">
        <v>1550162</v>
      </c>
      <c r="F14" s="77">
        <v>1545665</v>
      </c>
      <c r="G14" s="77">
        <v>1538920</v>
      </c>
      <c r="H14" s="77">
        <v>1571896</v>
      </c>
      <c r="I14" s="77">
        <v>1630934</v>
      </c>
      <c r="J14" s="77">
        <v>1620034</v>
      </c>
      <c r="K14" s="77">
        <v>1642627</v>
      </c>
      <c r="L14" s="77">
        <v>1636798</v>
      </c>
      <c r="M14" s="77">
        <v>1652141</v>
      </c>
      <c r="N14" s="77">
        <v>1690675</v>
      </c>
      <c r="O14" s="77">
        <v>1684042</v>
      </c>
    </row>
    <row r="15" spans="1:15" ht="12.75">
      <c r="A15" s="72" t="s">
        <v>256</v>
      </c>
      <c r="C15" s="72">
        <f>C17+C19+C20+C22+C23+C24+C25+C26+C30+C33+C34+C36+C39+C40+C41</f>
        <v>1319875</v>
      </c>
      <c r="D15" s="72">
        <f aca="true" t="shared" si="1" ref="D15:O15">D17+D19+D20+D22+D23+D24+D25+D26+D30+D33+D34+D36+D39+D40+D41</f>
        <v>1345118</v>
      </c>
      <c r="E15" s="72">
        <f t="shared" si="1"/>
        <v>1336741</v>
      </c>
      <c r="F15" s="72">
        <f t="shared" si="1"/>
        <v>1334578</v>
      </c>
      <c r="G15" s="72">
        <f t="shared" si="1"/>
        <v>1335180</v>
      </c>
      <c r="H15" s="72">
        <f t="shared" si="1"/>
        <v>1363156</v>
      </c>
      <c r="I15" s="72">
        <f t="shared" si="1"/>
        <v>1412709</v>
      </c>
      <c r="J15" s="72">
        <f t="shared" si="1"/>
        <v>1405914</v>
      </c>
      <c r="K15" s="72">
        <f t="shared" si="1"/>
        <v>1435506</v>
      </c>
      <c r="L15" s="72">
        <f t="shared" si="1"/>
        <v>1437743</v>
      </c>
      <c r="M15" s="72">
        <f t="shared" si="1"/>
        <v>1455224</v>
      </c>
      <c r="N15" s="72">
        <f t="shared" si="1"/>
        <v>1488073</v>
      </c>
      <c r="O15" s="72">
        <f t="shared" si="1"/>
        <v>1482081</v>
      </c>
    </row>
    <row r="16" spans="1:15" ht="12.75">
      <c r="A16" s="72" t="s">
        <v>257</v>
      </c>
      <c r="C16" s="72">
        <f>C18+C21+C27+C28+C29+C31+C32+C35+C37+C38</f>
        <v>234305</v>
      </c>
      <c r="D16" s="72">
        <f aca="true" t="shared" si="2" ref="D16:O16">D18+D21+D27+D28+D29+D31+D32+D35+D37+D38</f>
        <v>227115</v>
      </c>
      <c r="E16" s="72">
        <f t="shared" si="2"/>
        <v>213421</v>
      </c>
      <c r="F16" s="72">
        <f t="shared" si="2"/>
        <v>211085</v>
      </c>
      <c r="G16" s="72">
        <f t="shared" si="2"/>
        <v>203741</v>
      </c>
      <c r="H16" s="72">
        <f t="shared" si="2"/>
        <v>208740</v>
      </c>
      <c r="I16" s="72">
        <f t="shared" si="2"/>
        <v>218224</v>
      </c>
      <c r="J16" s="72">
        <f t="shared" si="2"/>
        <v>214120</v>
      </c>
      <c r="K16" s="72">
        <f t="shared" si="2"/>
        <v>207120</v>
      </c>
      <c r="L16" s="72">
        <f t="shared" si="2"/>
        <v>199056</v>
      </c>
      <c r="M16" s="72">
        <f t="shared" si="2"/>
        <v>196917</v>
      </c>
      <c r="N16" s="72">
        <f t="shared" si="2"/>
        <v>202602</v>
      </c>
      <c r="O16" s="72">
        <f t="shared" si="2"/>
        <v>201961</v>
      </c>
    </row>
    <row r="17" spans="1:15" ht="12.75">
      <c r="A17" t="s">
        <v>29</v>
      </c>
      <c r="C17">
        <v>47257</v>
      </c>
      <c r="D17">
        <v>49493</v>
      </c>
      <c r="E17" s="117">
        <v>50259</v>
      </c>
      <c r="F17">
        <v>48887</v>
      </c>
      <c r="G17">
        <v>49758</v>
      </c>
      <c r="H17">
        <v>50459</v>
      </c>
      <c r="I17">
        <v>53981</v>
      </c>
      <c r="J17">
        <v>55120</v>
      </c>
      <c r="K17">
        <v>56210</v>
      </c>
      <c r="L17">
        <v>56876</v>
      </c>
      <c r="M17">
        <v>57168</v>
      </c>
      <c r="N17">
        <v>55617</v>
      </c>
      <c r="O17" s="117">
        <v>52570</v>
      </c>
    </row>
    <row r="18" spans="1:15" ht="12.75">
      <c r="A18" t="s">
        <v>30</v>
      </c>
      <c r="C18">
        <v>47247</v>
      </c>
      <c r="D18">
        <v>42894</v>
      </c>
      <c r="E18" s="117">
        <v>43164</v>
      </c>
      <c r="F18">
        <v>41706</v>
      </c>
      <c r="G18">
        <v>40277</v>
      </c>
      <c r="H18">
        <v>40693</v>
      </c>
      <c r="I18">
        <v>41821</v>
      </c>
      <c r="J18">
        <v>42071</v>
      </c>
      <c r="K18">
        <v>40640</v>
      </c>
      <c r="L18">
        <v>37775</v>
      </c>
      <c r="M18">
        <v>40156</v>
      </c>
      <c r="N18">
        <v>41031</v>
      </c>
      <c r="O18" s="117">
        <v>40991</v>
      </c>
    </row>
    <row r="19" spans="1:15" ht="12.75">
      <c r="A19" t="s">
        <v>31</v>
      </c>
      <c r="C19">
        <v>17933</v>
      </c>
      <c r="D19">
        <v>19763</v>
      </c>
      <c r="E19" s="117">
        <v>18899</v>
      </c>
      <c r="F19">
        <v>19542</v>
      </c>
      <c r="G19">
        <v>20253</v>
      </c>
      <c r="H19">
        <v>20243</v>
      </c>
      <c r="I19">
        <v>22834</v>
      </c>
      <c r="J19">
        <v>21309</v>
      </c>
      <c r="K19">
        <v>20966</v>
      </c>
      <c r="L19">
        <v>20215</v>
      </c>
      <c r="M19">
        <v>19669</v>
      </c>
      <c r="N19">
        <v>20167</v>
      </c>
      <c r="O19" s="117">
        <v>19821</v>
      </c>
    </row>
    <row r="20" spans="1:15" ht="12.75">
      <c r="A20" t="s">
        <v>32</v>
      </c>
      <c r="C20">
        <v>356084</v>
      </c>
      <c r="D20">
        <v>347151</v>
      </c>
      <c r="E20" s="117">
        <v>340438</v>
      </c>
      <c r="F20">
        <v>339059</v>
      </c>
      <c r="G20">
        <v>336045</v>
      </c>
      <c r="H20">
        <v>337142</v>
      </c>
      <c r="I20">
        <v>348921</v>
      </c>
      <c r="J20">
        <v>345465</v>
      </c>
      <c r="K20">
        <v>344484</v>
      </c>
      <c r="L20">
        <v>338421</v>
      </c>
      <c r="M20">
        <v>340225</v>
      </c>
      <c r="N20">
        <v>350118</v>
      </c>
      <c r="O20" s="117">
        <v>343671</v>
      </c>
    </row>
    <row r="21" spans="1:15" ht="12.75">
      <c r="A21" t="s">
        <v>33</v>
      </c>
      <c r="C21">
        <v>9883</v>
      </c>
      <c r="D21">
        <v>9201</v>
      </c>
      <c r="E21" s="117">
        <v>6841</v>
      </c>
      <c r="F21">
        <v>5349</v>
      </c>
      <c r="G21">
        <v>5542</v>
      </c>
      <c r="H21">
        <v>5280</v>
      </c>
      <c r="I21">
        <v>5602</v>
      </c>
      <c r="J21">
        <v>5513</v>
      </c>
      <c r="K21">
        <v>5224</v>
      </c>
      <c r="L21">
        <v>4881</v>
      </c>
      <c r="M21">
        <v>4572</v>
      </c>
      <c r="N21">
        <v>5097</v>
      </c>
      <c r="O21" s="117">
        <v>4963</v>
      </c>
    </row>
    <row r="22" spans="1:15" ht="12.75">
      <c r="A22" t="s">
        <v>34</v>
      </c>
      <c r="C22">
        <v>22245</v>
      </c>
      <c r="D22">
        <v>22414</v>
      </c>
      <c r="E22" s="117">
        <v>23040</v>
      </c>
      <c r="F22">
        <v>22605</v>
      </c>
      <c r="G22">
        <v>23606</v>
      </c>
      <c r="H22">
        <v>24137</v>
      </c>
      <c r="I22">
        <v>25405</v>
      </c>
      <c r="J22">
        <v>25585</v>
      </c>
      <c r="K22">
        <v>26875</v>
      </c>
      <c r="L22">
        <v>26759</v>
      </c>
      <c r="M22">
        <v>28076</v>
      </c>
      <c r="N22">
        <v>28937</v>
      </c>
      <c r="O22" s="117">
        <v>29736</v>
      </c>
    </row>
    <row r="23" spans="1:15" ht="12.75">
      <c r="A23" t="s">
        <v>35</v>
      </c>
      <c r="C23">
        <v>89401</v>
      </c>
      <c r="D23">
        <v>94160</v>
      </c>
      <c r="E23" s="117">
        <v>95158</v>
      </c>
      <c r="F23">
        <v>91395</v>
      </c>
      <c r="G23">
        <v>97110</v>
      </c>
      <c r="H23">
        <v>102207</v>
      </c>
      <c r="I23">
        <v>100825</v>
      </c>
      <c r="J23">
        <v>106054</v>
      </c>
      <c r="K23">
        <v>111099</v>
      </c>
      <c r="L23">
        <v>117567</v>
      </c>
      <c r="M23">
        <v>122754</v>
      </c>
      <c r="N23">
        <v>126188</v>
      </c>
      <c r="O23" s="117">
        <v>130063</v>
      </c>
    </row>
    <row r="24" spans="1:15" ht="12.75">
      <c r="A24" t="s">
        <v>36</v>
      </c>
      <c r="C24">
        <v>224541</v>
      </c>
      <c r="D24">
        <v>236342</v>
      </c>
      <c r="E24" s="117">
        <v>234037</v>
      </c>
      <c r="F24">
        <v>236376</v>
      </c>
      <c r="G24">
        <v>227128</v>
      </c>
      <c r="H24">
        <v>236245</v>
      </c>
      <c r="I24">
        <v>249168</v>
      </c>
      <c r="J24">
        <v>243209</v>
      </c>
      <c r="K24">
        <v>250776</v>
      </c>
      <c r="L24">
        <v>250398</v>
      </c>
      <c r="M24">
        <v>258055</v>
      </c>
      <c r="N24">
        <v>265452</v>
      </c>
      <c r="O24" s="117">
        <v>265537</v>
      </c>
    </row>
    <row r="25" spans="1:15" ht="12.75">
      <c r="A25" t="s">
        <v>37</v>
      </c>
      <c r="C25">
        <v>10398</v>
      </c>
      <c r="D25">
        <v>10342</v>
      </c>
      <c r="E25" s="117">
        <v>10089</v>
      </c>
      <c r="F25">
        <v>10458</v>
      </c>
      <c r="G25">
        <v>10950</v>
      </c>
      <c r="H25">
        <v>11025</v>
      </c>
      <c r="I25">
        <v>11721</v>
      </c>
      <c r="J25">
        <v>12279</v>
      </c>
      <c r="K25">
        <v>13045</v>
      </c>
      <c r="L25">
        <v>13826</v>
      </c>
      <c r="M25">
        <v>14173</v>
      </c>
      <c r="N25">
        <v>14806</v>
      </c>
      <c r="O25" s="117">
        <v>15139</v>
      </c>
    </row>
    <row r="26" spans="1:15" ht="12.75">
      <c r="A26" t="s">
        <v>38</v>
      </c>
      <c r="C26">
        <v>153054</v>
      </c>
      <c r="D26">
        <v>154960</v>
      </c>
      <c r="E26" s="117">
        <v>157244</v>
      </c>
      <c r="F26">
        <v>154670</v>
      </c>
      <c r="G26">
        <v>152679</v>
      </c>
      <c r="H26">
        <v>161446</v>
      </c>
      <c r="I26">
        <v>161250</v>
      </c>
      <c r="J26">
        <v>163568</v>
      </c>
      <c r="K26">
        <v>168576</v>
      </c>
      <c r="L26">
        <v>170938</v>
      </c>
      <c r="M26">
        <v>172477</v>
      </c>
      <c r="N26">
        <v>172734</v>
      </c>
      <c r="O26" s="117">
        <v>173550</v>
      </c>
    </row>
    <row r="27" spans="1:15" ht="12.75">
      <c r="A27" t="s">
        <v>39</v>
      </c>
      <c r="C27">
        <v>1816</v>
      </c>
      <c r="D27">
        <v>1562</v>
      </c>
      <c r="E27" s="117">
        <v>1808</v>
      </c>
      <c r="F27">
        <v>1857</v>
      </c>
      <c r="G27">
        <v>2136</v>
      </c>
      <c r="H27">
        <v>1970</v>
      </c>
      <c r="I27">
        <v>2115</v>
      </c>
      <c r="J27">
        <v>2065</v>
      </c>
      <c r="K27">
        <v>2314</v>
      </c>
      <c r="L27">
        <v>2265</v>
      </c>
      <c r="M27">
        <v>2382</v>
      </c>
      <c r="N27">
        <v>2409</v>
      </c>
      <c r="O27" s="117">
        <v>2420</v>
      </c>
    </row>
    <row r="28" spans="1:15" ht="12.75">
      <c r="A28" t="s">
        <v>40</v>
      </c>
      <c r="C28">
        <v>4108</v>
      </c>
      <c r="D28">
        <v>6702</v>
      </c>
      <c r="E28" s="117">
        <v>5510</v>
      </c>
      <c r="F28">
        <v>4498</v>
      </c>
      <c r="G28">
        <v>4177</v>
      </c>
      <c r="H28">
        <v>3718</v>
      </c>
      <c r="I28">
        <v>3575</v>
      </c>
      <c r="J28">
        <v>3332</v>
      </c>
      <c r="K28">
        <v>3261</v>
      </c>
      <c r="L28">
        <v>3824</v>
      </c>
      <c r="M28">
        <v>3676</v>
      </c>
      <c r="N28">
        <v>4288</v>
      </c>
      <c r="O28" s="117">
        <v>4189</v>
      </c>
    </row>
    <row r="29" spans="1:15" ht="12.75">
      <c r="A29" t="s">
        <v>41</v>
      </c>
      <c r="C29">
        <v>16025</v>
      </c>
      <c r="D29">
        <v>16676</v>
      </c>
      <c r="E29" s="117">
        <v>10683</v>
      </c>
      <c r="F29">
        <v>8607</v>
      </c>
      <c r="G29">
        <v>7619</v>
      </c>
      <c r="H29">
        <v>8276</v>
      </c>
      <c r="I29">
        <v>8847</v>
      </c>
      <c r="J29">
        <v>8327</v>
      </c>
      <c r="K29">
        <v>9312</v>
      </c>
      <c r="L29">
        <v>7906</v>
      </c>
      <c r="M29">
        <v>7226</v>
      </c>
      <c r="N29">
        <v>8178</v>
      </c>
      <c r="O29" s="117">
        <v>8671</v>
      </c>
    </row>
    <row r="30" spans="1:15" ht="12.75">
      <c r="A30" t="s">
        <v>42</v>
      </c>
      <c r="C30">
        <v>3551</v>
      </c>
      <c r="D30">
        <v>3773</v>
      </c>
      <c r="E30" s="117">
        <v>3790</v>
      </c>
      <c r="F30">
        <v>3843</v>
      </c>
      <c r="G30">
        <v>3755</v>
      </c>
      <c r="H30">
        <v>3335</v>
      </c>
      <c r="I30">
        <v>3401</v>
      </c>
      <c r="J30">
        <v>3351</v>
      </c>
      <c r="K30">
        <v>3274</v>
      </c>
      <c r="L30">
        <v>3440</v>
      </c>
      <c r="M30">
        <v>3628</v>
      </c>
      <c r="N30">
        <v>3765</v>
      </c>
      <c r="O30" s="117">
        <v>3979</v>
      </c>
    </row>
    <row r="31" spans="1:15" ht="12.75">
      <c r="A31" t="s">
        <v>43</v>
      </c>
      <c r="C31">
        <v>28134</v>
      </c>
      <c r="D31">
        <v>26926</v>
      </c>
      <c r="E31" s="117">
        <v>24569</v>
      </c>
      <c r="F31">
        <v>24776</v>
      </c>
      <c r="G31">
        <v>24544</v>
      </c>
      <c r="H31">
        <v>25252</v>
      </c>
      <c r="I31">
        <v>25824</v>
      </c>
      <c r="J31">
        <v>25313</v>
      </c>
      <c r="K31">
        <v>25089</v>
      </c>
      <c r="L31">
        <v>25347</v>
      </c>
      <c r="M31">
        <v>24941</v>
      </c>
      <c r="N31">
        <v>25389</v>
      </c>
      <c r="O31" s="117">
        <v>25633</v>
      </c>
    </row>
    <row r="32" spans="1:15" ht="12.75">
      <c r="A32" t="s">
        <v>44</v>
      </c>
      <c r="C32">
        <v>581</v>
      </c>
      <c r="D32">
        <v>603</v>
      </c>
      <c r="E32" s="117">
        <v>618</v>
      </c>
      <c r="F32">
        <v>745</v>
      </c>
      <c r="G32">
        <v>725</v>
      </c>
      <c r="H32">
        <v>795</v>
      </c>
      <c r="I32">
        <v>877</v>
      </c>
      <c r="J32">
        <v>927</v>
      </c>
      <c r="K32">
        <v>974</v>
      </c>
      <c r="L32">
        <v>968</v>
      </c>
      <c r="M32">
        <v>940</v>
      </c>
      <c r="N32">
        <v>823</v>
      </c>
      <c r="O32" s="117">
        <v>823</v>
      </c>
    </row>
    <row r="33" spans="1:15" ht="12.75">
      <c r="A33" t="s">
        <v>45</v>
      </c>
      <c r="C33">
        <v>66841</v>
      </c>
      <c r="D33">
        <v>69936</v>
      </c>
      <c r="E33" s="117">
        <v>70067</v>
      </c>
      <c r="F33">
        <v>70785</v>
      </c>
      <c r="G33">
        <v>70609</v>
      </c>
      <c r="H33">
        <v>73355</v>
      </c>
      <c r="I33">
        <v>76254</v>
      </c>
      <c r="J33">
        <v>75127</v>
      </c>
      <c r="K33">
        <v>75006</v>
      </c>
      <c r="L33">
        <v>74475</v>
      </c>
      <c r="M33">
        <v>75655</v>
      </c>
      <c r="N33">
        <v>77587</v>
      </c>
      <c r="O33" s="117">
        <v>78195</v>
      </c>
    </row>
    <row r="34" spans="1:15" ht="12.75">
      <c r="A34" t="s">
        <v>46</v>
      </c>
      <c r="C34">
        <v>24789</v>
      </c>
      <c r="D34">
        <v>26553</v>
      </c>
      <c r="E34" s="117">
        <v>25745</v>
      </c>
      <c r="F34">
        <v>25643</v>
      </c>
      <c r="G34">
        <v>25619</v>
      </c>
      <c r="H34">
        <v>26735</v>
      </c>
      <c r="I34">
        <v>28406</v>
      </c>
      <c r="J34">
        <v>28379</v>
      </c>
      <c r="K34">
        <v>28717</v>
      </c>
      <c r="L34">
        <v>28600</v>
      </c>
      <c r="M34">
        <v>28449</v>
      </c>
      <c r="N34">
        <v>31184</v>
      </c>
      <c r="O34" s="117">
        <v>30909</v>
      </c>
    </row>
    <row r="35" spans="1:15" ht="12.75">
      <c r="A35" t="s">
        <v>47</v>
      </c>
      <c r="C35">
        <v>100003</v>
      </c>
      <c r="D35">
        <v>98383</v>
      </c>
      <c r="E35" s="117">
        <v>97401</v>
      </c>
      <c r="F35">
        <v>101509</v>
      </c>
      <c r="G35">
        <v>96722</v>
      </c>
      <c r="H35">
        <v>100004</v>
      </c>
      <c r="I35">
        <v>107120</v>
      </c>
      <c r="J35">
        <v>103228</v>
      </c>
      <c r="K35">
        <v>97294</v>
      </c>
      <c r="L35">
        <v>93275</v>
      </c>
      <c r="M35">
        <v>90194</v>
      </c>
      <c r="N35">
        <v>90218</v>
      </c>
      <c r="O35" s="117">
        <v>88837</v>
      </c>
    </row>
    <row r="36" spans="1:15" ht="12.75">
      <c r="A36" t="s">
        <v>48</v>
      </c>
      <c r="C36">
        <v>16890</v>
      </c>
      <c r="D36">
        <v>17172</v>
      </c>
      <c r="E36" s="117">
        <v>18344</v>
      </c>
      <c r="F36">
        <v>17988</v>
      </c>
      <c r="G36">
        <v>18584</v>
      </c>
      <c r="H36">
        <v>19611</v>
      </c>
      <c r="I36">
        <v>19560</v>
      </c>
      <c r="J36">
        <v>20744</v>
      </c>
      <c r="K36">
        <v>22246</v>
      </c>
      <c r="L36">
        <v>23892</v>
      </c>
      <c r="M36">
        <v>24108</v>
      </c>
      <c r="N36">
        <v>24760</v>
      </c>
      <c r="O36" s="117">
        <v>25966</v>
      </c>
    </row>
    <row r="37" spans="1:15" ht="12.75">
      <c r="A37" t="s">
        <v>49</v>
      </c>
      <c r="C37">
        <v>5516</v>
      </c>
      <c r="D37">
        <v>5376</v>
      </c>
      <c r="E37" s="117">
        <v>5263</v>
      </c>
      <c r="F37">
        <v>5468</v>
      </c>
      <c r="G37">
        <v>5678</v>
      </c>
      <c r="H37">
        <v>6087</v>
      </c>
      <c r="I37">
        <v>6382</v>
      </c>
      <c r="J37">
        <v>6461</v>
      </c>
      <c r="K37">
        <v>6404</v>
      </c>
      <c r="L37">
        <v>6330</v>
      </c>
      <c r="M37">
        <v>6367</v>
      </c>
      <c r="N37">
        <v>6737</v>
      </c>
      <c r="O37" s="117">
        <v>6864</v>
      </c>
    </row>
    <row r="38" spans="1:15" ht="12.75">
      <c r="A38" t="s">
        <v>50</v>
      </c>
      <c r="C38">
        <v>20992</v>
      </c>
      <c r="D38">
        <v>18792</v>
      </c>
      <c r="E38" s="117">
        <v>17564</v>
      </c>
      <c r="F38">
        <v>16570</v>
      </c>
      <c r="G38">
        <v>16321</v>
      </c>
      <c r="H38">
        <v>16665</v>
      </c>
      <c r="I38">
        <v>16061</v>
      </c>
      <c r="J38">
        <v>16883</v>
      </c>
      <c r="K38">
        <v>16608</v>
      </c>
      <c r="L38">
        <v>16485</v>
      </c>
      <c r="M38">
        <v>16463</v>
      </c>
      <c r="N38">
        <v>18432</v>
      </c>
      <c r="O38" s="117">
        <v>18570</v>
      </c>
    </row>
    <row r="39" spans="1:15" ht="12.75">
      <c r="A39" t="s">
        <v>51</v>
      </c>
      <c r="C39">
        <v>28701</v>
      </c>
      <c r="D39">
        <v>29007</v>
      </c>
      <c r="E39" s="117">
        <v>27909</v>
      </c>
      <c r="F39">
        <v>28860</v>
      </c>
      <c r="G39">
        <v>30565</v>
      </c>
      <c r="H39">
        <v>28834</v>
      </c>
      <c r="I39">
        <v>31160</v>
      </c>
      <c r="J39">
        <v>32760</v>
      </c>
      <c r="K39">
        <v>33229</v>
      </c>
      <c r="L39">
        <v>32807</v>
      </c>
      <c r="M39">
        <v>32508</v>
      </c>
      <c r="N39">
        <v>33322</v>
      </c>
      <c r="O39" s="117">
        <v>35136</v>
      </c>
    </row>
    <row r="40" spans="1:15" ht="12.75">
      <c r="A40" t="s">
        <v>52</v>
      </c>
      <c r="C40">
        <v>47108</v>
      </c>
      <c r="D40">
        <v>48741</v>
      </c>
      <c r="E40" s="117">
        <v>46332</v>
      </c>
      <c r="F40">
        <v>46616</v>
      </c>
      <c r="G40">
        <v>49653</v>
      </c>
      <c r="H40">
        <v>50371</v>
      </c>
      <c r="I40">
        <v>51575</v>
      </c>
      <c r="J40">
        <v>50271</v>
      </c>
      <c r="K40">
        <v>50699</v>
      </c>
      <c r="L40">
        <v>50812</v>
      </c>
      <c r="M40">
        <v>47863</v>
      </c>
      <c r="N40">
        <v>51474</v>
      </c>
      <c r="O40" s="117">
        <v>51435</v>
      </c>
    </row>
    <row r="41" spans="1:15" ht="12.75">
      <c r="A41" t="s">
        <v>53</v>
      </c>
      <c r="C41">
        <v>211082</v>
      </c>
      <c r="D41">
        <v>215311</v>
      </c>
      <c r="E41" s="117">
        <v>215390</v>
      </c>
      <c r="F41">
        <v>217851</v>
      </c>
      <c r="G41">
        <v>218866</v>
      </c>
      <c r="H41">
        <v>218011</v>
      </c>
      <c r="I41">
        <v>228248</v>
      </c>
      <c r="J41">
        <v>222693</v>
      </c>
      <c r="K41">
        <v>230304</v>
      </c>
      <c r="L41">
        <v>228717</v>
      </c>
      <c r="M41">
        <v>230416</v>
      </c>
      <c r="N41">
        <v>231962</v>
      </c>
      <c r="O41" s="117">
        <v>226374</v>
      </c>
    </row>
    <row r="42" spans="1:15" ht="12.75">
      <c r="A42" t="s">
        <v>54</v>
      </c>
      <c r="C42">
        <v>2214</v>
      </c>
      <c r="D42">
        <v>2033</v>
      </c>
      <c r="E42" s="117">
        <v>2076</v>
      </c>
      <c r="F42">
        <v>2154</v>
      </c>
      <c r="G42">
        <v>2139</v>
      </c>
      <c r="H42">
        <v>2141</v>
      </c>
      <c r="I42">
        <v>2468</v>
      </c>
      <c r="J42">
        <v>2517</v>
      </c>
      <c r="K42">
        <v>2685</v>
      </c>
      <c r="L42">
        <v>3074</v>
      </c>
      <c r="M42">
        <v>3230</v>
      </c>
      <c r="N42">
        <v>3349</v>
      </c>
      <c r="O42" s="117">
        <v>3382</v>
      </c>
    </row>
    <row r="43" spans="1:15" ht="12.75">
      <c r="A43" t="s">
        <v>55</v>
      </c>
      <c r="C43">
        <v>21568</v>
      </c>
      <c r="D43">
        <v>21995</v>
      </c>
      <c r="E43" s="117">
        <v>22420</v>
      </c>
      <c r="F43">
        <v>23794</v>
      </c>
      <c r="G43">
        <v>23518</v>
      </c>
      <c r="H43">
        <v>23684</v>
      </c>
      <c r="I43">
        <v>23212</v>
      </c>
      <c r="J43">
        <v>24439</v>
      </c>
      <c r="K43">
        <v>25517</v>
      </c>
      <c r="L43">
        <v>26712</v>
      </c>
      <c r="M43">
        <v>26071</v>
      </c>
      <c r="N43">
        <v>26894</v>
      </c>
      <c r="O43" s="117">
        <v>26278</v>
      </c>
    </row>
    <row r="44" spans="1:15" ht="12.75">
      <c r="A44" t="s">
        <v>56</v>
      </c>
      <c r="C44">
        <v>27961</v>
      </c>
      <c r="D44">
        <v>22426</v>
      </c>
      <c r="E44" s="117">
        <v>20724</v>
      </c>
      <c r="F44">
        <v>22056</v>
      </c>
      <c r="G44">
        <v>21352</v>
      </c>
      <c r="H44">
        <v>23304</v>
      </c>
      <c r="I44">
        <v>23091</v>
      </c>
      <c r="J44">
        <v>20549</v>
      </c>
      <c r="K44">
        <v>20086</v>
      </c>
      <c r="L44">
        <v>18145</v>
      </c>
      <c r="M44">
        <v>18296</v>
      </c>
      <c r="N44">
        <v>19062</v>
      </c>
      <c r="O44" s="117">
        <v>18720</v>
      </c>
    </row>
    <row r="45" spans="1:15" ht="12.75">
      <c r="A45" t="s">
        <v>57</v>
      </c>
      <c r="C45">
        <v>61319</v>
      </c>
      <c r="D45">
        <v>52597</v>
      </c>
      <c r="E45" s="117">
        <v>45912</v>
      </c>
      <c r="F45">
        <v>44043</v>
      </c>
      <c r="G45">
        <v>41619</v>
      </c>
      <c r="H45">
        <v>45063</v>
      </c>
      <c r="I45">
        <v>48356</v>
      </c>
      <c r="J45">
        <v>43614</v>
      </c>
      <c r="K45">
        <v>39381</v>
      </c>
      <c r="L45">
        <v>35328</v>
      </c>
      <c r="M45">
        <v>37015</v>
      </c>
      <c r="N45">
        <v>36773</v>
      </c>
      <c r="O45" s="117">
        <v>35753</v>
      </c>
    </row>
    <row r="46" spans="1:15" ht="12.75">
      <c r="A46" t="s">
        <v>58</v>
      </c>
      <c r="C46">
        <v>52281</v>
      </c>
      <c r="D46">
        <v>53125</v>
      </c>
      <c r="E46" s="117">
        <v>54670</v>
      </c>
      <c r="F46">
        <v>57851</v>
      </c>
      <c r="G46">
        <v>56736</v>
      </c>
      <c r="H46">
        <v>62027</v>
      </c>
      <c r="I46">
        <v>67424</v>
      </c>
      <c r="J46">
        <v>71034</v>
      </c>
      <c r="K46">
        <v>72308</v>
      </c>
      <c r="L46">
        <v>71022</v>
      </c>
      <c r="M46">
        <v>77354</v>
      </c>
      <c r="N46">
        <v>71875</v>
      </c>
      <c r="O46" s="117">
        <v>75135</v>
      </c>
    </row>
    <row r="49" spans="1:3" ht="12.75">
      <c r="A49" t="s">
        <v>2</v>
      </c>
      <c r="B49" t="s">
        <v>151</v>
      </c>
      <c r="C49" t="s">
        <v>174</v>
      </c>
    </row>
    <row r="50" ht="12.75">
      <c r="A50" t="s">
        <v>1</v>
      </c>
    </row>
    <row r="52" spans="1:3" ht="12.75">
      <c r="A52" t="s">
        <v>4</v>
      </c>
      <c r="B52" t="s">
        <v>138</v>
      </c>
      <c r="C52" t="s">
        <v>6</v>
      </c>
    </row>
    <row r="55" spans="1:2" ht="12.75">
      <c r="A55" t="s">
        <v>7</v>
      </c>
      <c r="B55" t="s">
        <v>8</v>
      </c>
    </row>
    <row r="56" spans="1:2" ht="12.75">
      <c r="A56" t="s">
        <v>9</v>
      </c>
      <c r="B56" t="s">
        <v>10</v>
      </c>
    </row>
    <row r="57" spans="1:2" ht="12.75">
      <c r="A57" t="s">
        <v>11</v>
      </c>
      <c r="B57" t="s">
        <v>139</v>
      </c>
    </row>
    <row r="59" spans="2:15" ht="12.75">
      <c r="B59" t="s">
        <v>13</v>
      </c>
      <c r="C59" t="s">
        <v>14</v>
      </c>
      <c r="D59" t="s">
        <v>15</v>
      </c>
      <c r="E59" t="s">
        <v>16</v>
      </c>
      <c r="F59" t="s">
        <v>17</v>
      </c>
      <c r="G59" t="s">
        <v>18</v>
      </c>
      <c r="H59" t="s">
        <v>19</v>
      </c>
      <c r="I59" t="s">
        <v>20</v>
      </c>
      <c r="J59" t="s">
        <v>21</v>
      </c>
      <c r="K59" t="s">
        <v>22</v>
      </c>
      <c r="L59" t="s">
        <v>23</v>
      </c>
      <c r="M59" t="s">
        <v>24</v>
      </c>
      <c r="N59" t="s">
        <v>25</v>
      </c>
      <c r="O59" t="s">
        <v>26</v>
      </c>
    </row>
    <row r="60" ht="12.75">
      <c r="A60" t="s">
        <v>27</v>
      </c>
    </row>
    <row r="61" spans="1:15" ht="12.75">
      <c r="A61" s="72" t="s">
        <v>255</v>
      </c>
      <c r="C61" s="72">
        <f>SUM(C65:C94)</f>
        <v>92626</v>
      </c>
      <c r="D61" s="72">
        <f aca="true" t="shared" si="3" ref="D61:O61">SUM(D65:D94)</f>
        <v>93950</v>
      </c>
      <c r="E61" s="72">
        <f t="shared" si="3"/>
        <v>97100</v>
      </c>
      <c r="F61" s="72">
        <f t="shared" si="3"/>
        <v>102079</v>
      </c>
      <c r="G61" s="72">
        <f t="shared" si="3"/>
        <v>102034</v>
      </c>
      <c r="H61" s="72">
        <f t="shared" si="3"/>
        <v>105373</v>
      </c>
      <c r="I61" s="72">
        <f t="shared" si="3"/>
        <v>110219</v>
      </c>
      <c r="J61" s="72">
        <f t="shared" si="3"/>
        <v>112355</v>
      </c>
      <c r="K61" s="72">
        <f t="shared" si="3"/>
        <v>116850</v>
      </c>
      <c r="L61" s="72">
        <f t="shared" si="3"/>
        <v>119330</v>
      </c>
      <c r="M61" s="72">
        <f t="shared" si="3"/>
        <v>123628</v>
      </c>
      <c r="N61" s="72">
        <f t="shared" si="3"/>
        <v>125426</v>
      </c>
      <c r="O61" s="72">
        <f t="shared" si="3"/>
        <v>124884</v>
      </c>
    </row>
    <row r="62" spans="1:15" ht="12.75">
      <c r="A62" s="77" t="s">
        <v>28</v>
      </c>
      <c r="C62">
        <v>67286</v>
      </c>
      <c r="D62">
        <v>69897</v>
      </c>
      <c r="E62">
        <v>72214</v>
      </c>
      <c r="F62">
        <v>76222</v>
      </c>
      <c r="G62">
        <v>76962</v>
      </c>
      <c r="H62">
        <v>78473</v>
      </c>
      <c r="I62">
        <v>80613</v>
      </c>
      <c r="J62">
        <v>83432</v>
      </c>
      <c r="K62">
        <v>87017</v>
      </c>
      <c r="L62">
        <v>89441</v>
      </c>
      <c r="M62">
        <v>93063</v>
      </c>
      <c r="N62">
        <v>97592</v>
      </c>
      <c r="O62">
        <v>95613</v>
      </c>
    </row>
    <row r="63" spans="1:15" ht="12.75">
      <c r="A63" s="72" t="s">
        <v>256</v>
      </c>
      <c r="C63" s="72">
        <f>C65+C67+C68+C70+C71+C72+C73+C74+C78+C81+C82+C84+C87+C88+C89</f>
        <v>64082</v>
      </c>
      <c r="D63" s="72">
        <f aca="true" t="shared" si="4" ref="D63:O63">D65+D67+D68+D70+D71+D72+D73+D74+D78+D81+D82+D84+D87+D88+D89</f>
        <v>67067</v>
      </c>
      <c r="E63" s="72">
        <f t="shared" si="4"/>
        <v>68481</v>
      </c>
      <c r="F63" s="72">
        <f t="shared" si="4"/>
        <v>69884</v>
      </c>
      <c r="G63" s="72">
        <f t="shared" si="4"/>
        <v>70436</v>
      </c>
      <c r="H63" s="72">
        <f t="shared" si="4"/>
        <v>72024</v>
      </c>
      <c r="I63" s="72">
        <f t="shared" si="4"/>
        <v>74279</v>
      </c>
      <c r="J63" s="72">
        <f t="shared" si="4"/>
        <v>77024</v>
      </c>
      <c r="K63" s="72">
        <f t="shared" si="4"/>
        <v>79939</v>
      </c>
      <c r="L63" s="72">
        <f t="shared" si="4"/>
        <v>81215</v>
      </c>
      <c r="M63" s="72">
        <f t="shared" si="4"/>
        <v>84682</v>
      </c>
      <c r="N63" s="72">
        <f t="shared" si="4"/>
        <v>88068</v>
      </c>
      <c r="O63" s="72">
        <f t="shared" si="4"/>
        <v>85480</v>
      </c>
    </row>
    <row r="64" spans="1:15" ht="12.75">
      <c r="A64" s="72" t="s">
        <v>257</v>
      </c>
      <c r="C64" s="72">
        <f>C66+C69+C75+C76+C77+C79+C80+C83+C85+C86</f>
        <v>3207</v>
      </c>
      <c r="D64" s="72">
        <f aca="true" t="shared" si="5" ref="D64:O64">D66+D69+D75+D76+D77+D79+D80+D83+D85+D86</f>
        <v>2831</v>
      </c>
      <c r="E64" s="72">
        <f t="shared" si="5"/>
        <v>3735</v>
      </c>
      <c r="F64" s="72">
        <f t="shared" si="5"/>
        <v>6339</v>
      </c>
      <c r="G64" s="72">
        <f t="shared" si="5"/>
        <v>6528</v>
      </c>
      <c r="H64" s="72">
        <f t="shared" si="5"/>
        <v>6449</v>
      </c>
      <c r="I64" s="72">
        <f t="shared" si="5"/>
        <v>6335</v>
      </c>
      <c r="J64" s="72">
        <f t="shared" si="5"/>
        <v>6409</v>
      </c>
      <c r="K64" s="72">
        <f t="shared" si="5"/>
        <v>7076</v>
      </c>
      <c r="L64" s="72">
        <f t="shared" si="5"/>
        <v>8225</v>
      </c>
      <c r="M64" s="72">
        <f t="shared" si="5"/>
        <v>8383</v>
      </c>
      <c r="N64" s="72">
        <f t="shared" si="5"/>
        <v>9523</v>
      </c>
      <c r="O64" s="72">
        <f t="shared" si="5"/>
        <v>10132</v>
      </c>
    </row>
    <row r="65" spans="1:15" ht="12.75">
      <c r="A65" t="s">
        <v>29</v>
      </c>
      <c r="C65">
        <v>649</v>
      </c>
      <c r="D65">
        <v>659</v>
      </c>
      <c r="E65">
        <v>660</v>
      </c>
      <c r="F65">
        <v>594</v>
      </c>
      <c r="G65">
        <v>582</v>
      </c>
      <c r="H65">
        <v>684</v>
      </c>
      <c r="I65">
        <v>686</v>
      </c>
      <c r="J65">
        <v>684</v>
      </c>
      <c r="K65">
        <v>718</v>
      </c>
      <c r="L65">
        <v>738</v>
      </c>
      <c r="M65">
        <v>746</v>
      </c>
      <c r="N65">
        <v>782</v>
      </c>
      <c r="O65">
        <v>819</v>
      </c>
    </row>
    <row r="66" spans="1:15" ht="12.75">
      <c r="A66" t="s">
        <v>30</v>
      </c>
      <c r="C66">
        <v>124</v>
      </c>
      <c r="D66">
        <v>108</v>
      </c>
      <c r="E66">
        <v>650</v>
      </c>
      <c r="F66">
        <v>670</v>
      </c>
      <c r="G66">
        <v>708</v>
      </c>
      <c r="H66">
        <v>598</v>
      </c>
      <c r="I66">
        <v>585</v>
      </c>
      <c r="J66">
        <v>673</v>
      </c>
      <c r="K66">
        <v>650</v>
      </c>
      <c r="L66">
        <v>756</v>
      </c>
      <c r="M66">
        <v>649</v>
      </c>
      <c r="N66">
        <v>742</v>
      </c>
      <c r="O66">
        <v>910</v>
      </c>
    </row>
    <row r="67" spans="1:15" ht="12.75">
      <c r="A67" t="s">
        <v>31</v>
      </c>
      <c r="C67">
        <v>1198</v>
      </c>
      <c r="D67">
        <v>1306</v>
      </c>
      <c r="E67">
        <v>1384</v>
      </c>
      <c r="F67">
        <v>1454</v>
      </c>
      <c r="G67">
        <v>1454</v>
      </c>
      <c r="H67">
        <v>1538</v>
      </c>
      <c r="I67">
        <v>1641</v>
      </c>
      <c r="J67">
        <v>1765</v>
      </c>
      <c r="K67">
        <v>1832</v>
      </c>
      <c r="L67">
        <v>1940</v>
      </c>
      <c r="M67">
        <v>2103</v>
      </c>
      <c r="N67">
        <v>2242</v>
      </c>
      <c r="O67">
        <v>2446</v>
      </c>
    </row>
    <row r="68" spans="1:15" ht="12.75">
      <c r="A68" t="s">
        <v>32</v>
      </c>
      <c r="C68">
        <v>5716</v>
      </c>
      <c r="D68">
        <v>5537</v>
      </c>
      <c r="E68">
        <v>5853</v>
      </c>
      <c r="F68">
        <v>5933</v>
      </c>
      <c r="G68">
        <v>6186</v>
      </c>
      <c r="H68">
        <v>6342</v>
      </c>
      <c r="I68">
        <v>6583</v>
      </c>
      <c r="J68">
        <v>7712</v>
      </c>
      <c r="K68">
        <v>8360</v>
      </c>
      <c r="L68">
        <v>8637</v>
      </c>
      <c r="M68">
        <v>9735</v>
      </c>
      <c r="N68">
        <v>9741</v>
      </c>
      <c r="O68">
        <v>10605</v>
      </c>
    </row>
    <row r="69" spans="1:15" ht="12.75">
      <c r="A69" t="s">
        <v>33</v>
      </c>
      <c r="C69">
        <v>460</v>
      </c>
      <c r="D69">
        <v>460</v>
      </c>
      <c r="E69">
        <v>460</v>
      </c>
      <c r="F69">
        <v>449</v>
      </c>
      <c r="G69">
        <v>528</v>
      </c>
      <c r="H69">
        <v>481</v>
      </c>
      <c r="I69">
        <v>585</v>
      </c>
      <c r="J69">
        <v>591</v>
      </c>
      <c r="K69">
        <v>507</v>
      </c>
      <c r="L69">
        <v>508</v>
      </c>
      <c r="M69">
        <v>501</v>
      </c>
      <c r="N69">
        <v>539</v>
      </c>
      <c r="O69">
        <v>523</v>
      </c>
    </row>
    <row r="70" spans="1:15" ht="12.75">
      <c r="A70" t="s">
        <v>34</v>
      </c>
      <c r="C70">
        <v>1105</v>
      </c>
      <c r="D70">
        <v>1230</v>
      </c>
      <c r="E70">
        <v>1162</v>
      </c>
      <c r="F70">
        <v>1178</v>
      </c>
      <c r="G70">
        <v>1204</v>
      </c>
      <c r="H70">
        <v>1289</v>
      </c>
      <c r="I70">
        <v>1374</v>
      </c>
      <c r="J70">
        <v>1340</v>
      </c>
      <c r="K70">
        <v>1329</v>
      </c>
      <c r="L70">
        <v>1442</v>
      </c>
      <c r="M70">
        <v>1403</v>
      </c>
      <c r="N70">
        <v>1318</v>
      </c>
      <c r="O70">
        <v>1396</v>
      </c>
    </row>
    <row r="71" spans="1:15" ht="12.75">
      <c r="A71" t="s">
        <v>35</v>
      </c>
      <c r="C71">
        <v>6256</v>
      </c>
      <c r="D71">
        <v>6176</v>
      </c>
      <c r="E71">
        <v>5146</v>
      </c>
      <c r="F71">
        <v>5625</v>
      </c>
      <c r="G71">
        <v>5999</v>
      </c>
      <c r="H71">
        <v>5602</v>
      </c>
      <c r="I71">
        <v>7059</v>
      </c>
      <c r="J71">
        <v>6737</v>
      </c>
      <c r="K71">
        <v>6943</v>
      </c>
      <c r="L71">
        <v>6130</v>
      </c>
      <c r="M71">
        <v>7085</v>
      </c>
      <c r="N71">
        <v>8262</v>
      </c>
      <c r="O71">
        <v>7284</v>
      </c>
    </row>
    <row r="72" spans="1:15" ht="12.75">
      <c r="A72" t="s">
        <v>36</v>
      </c>
      <c r="C72">
        <v>15656</v>
      </c>
      <c r="D72">
        <v>18100</v>
      </c>
      <c r="E72">
        <v>18390</v>
      </c>
      <c r="F72">
        <v>17825</v>
      </c>
      <c r="G72">
        <v>17768</v>
      </c>
      <c r="H72">
        <v>17896</v>
      </c>
      <c r="I72">
        <v>17866</v>
      </c>
      <c r="J72">
        <v>16706</v>
      </c>
      <c r="K72">
        <v>16980</v>
      </c>
      <c r="L72">
        <v>17635</v>
      </c>
      <c r="M72">
        <v>17545</v>
      </c>
      <c r="N72">
        <v>18046</v>
      </c>
      <c r="O72">
        <v>16094</v>
      </c>
    </row>
    <row r="73" spans="1:15" ht="12.75">
      <c r="A73" t="s">
        <v>37</v>
      </c>
      <c r="C73">
        <v>168</v>
      </c>
      <c r="D73">
        <v>173</v>
      </c>
      <c r="E73">
        <v>162</v>
      </c>
      <c r="F73">
        <v>161</v>
      </c>
      <c r="G73">
        <v>243</v>
      </c>
      <c r="H73">
        <v>224</v>
      </c>
      <c r="I73">
        <v>186</v>
      </c>
      <c r="J73">
        <v>198</v>
      </c>
      <c r="K73">
        <v>259</v>
      </c>
      <c r="L73">
        <v>257</v>
      </c>
      <c r="M73">
        <v>258</v>
      </c>
      <c r="N73">
        <v>261</v>
      </c>
      <c r="O73">
        <v>288</v>
      </c>
    </row>
    <row r="74" spans="1:15" ht="12.75">
      <c r="A74" t="s">
        <v>38</v>
      </c>
      <c r="C74">
        <v>6483</v>
      </c>
      <c r="D74">
        <v>7519</v>
      </c>
      <c r="E74">
        <v>7941</v>
      </c>
      <c r="F74">
        <v>7997</v>
      </c>
      <c r="G74">
        <v>8276</v>
      </c>
      <c r="H74">
        <v>7771</v>
      </c>
      <c r="I74">
        <v>8417</v>
      </c>
      <c r="J74">
        <v>8732</v>
      </c>
      <c r="K74">
        <v>9175</v>
      </c>
      <c r="L74">
        <v>9941</v>
      </c>
      <c r="M74">
        <v>9034</v>
      </c>
      <c r="N74">
        <v>9514</v>
      </c>
      <c r="O74">
        <v>9126</v>
      </c>
    </row>
    <row r="75" spans="1:15" ht="12.75">
      <c r="A75" t="s">
        <v>39</v>
      </c>
      <c r="C75">
        <v>6</v>
      </c>
      <c r="D75">
        <v>6</v>
      </c>
      <c r="E75">
        <v>5</v>
      </c>
      <c r="F75">
        <v>5</v>
      </c>
      <c r="G75">
        <v>12</v>
      </c>
      <c r="H75">
        <v>42</v>
      </c>
      <c r="I75">
        <v>43</v>
      </c>
      <c r="J75">
        <v>42</v>
      </c>
      <c r="K75">
        <v>43</v>
      </c>
      <c r="L75">
        <v>44</v>
      </c>
      <c r="M75">
        <v>45</v>
      </c>
      <c r="N75">
        <v>44</v>
      </c>
      <c r="O75">
        <v>45</v>
      </c>
    </row>
    <row r="76" spans="1:15" ht="12.75">
      <c r="A76" t="s">
        <v>40</v>
      </c>
      <c r="C76">
        <v>387</v>
      </c>
      <c r="D76">
        <v>282</v>
      </c>
      <c r="E76">
        <v>217</v>
      </c>
      <c r="F76">
        <v>247</v>
      </c>
      <c r="G76">
        <v>284</v>
      </c>
      <c r="H76">
        <v>253</v>
      </c>
      <c r="I76">
        <v>160</v>
      </c>
      <c r="J76">
        <v>254</v>
      </c>
      <c r="K76">
        <v>371</v>
      </c>
      <c r="L76">
        <v>1151</v>
      </c>
      <c r="M76">
        <v>1061</v>
      </c>
      <c r="N76">
        <v>1502</v>
      </c>
      <c r="O76">
        <v>1456</v>
      </c>
    </row>
    <row r="77" spans="1:15" ht="12.75">
      <c r="A77" t="s">
        <v>41</v>
      </c>
      <c r="C77">
        <v>36</v>
      </c>
      <c r="D77">
        <v>29</v>
      </c>
      <c r="E77">
        <v>27</v>
      </c>
      <c r="F77">
        <v>34</v>
      </c>
      <c r="G77">
        <v>39</v>
      </c>
      <c r="H77">
        <v>32</v>
      </c>
      <c r="I77">
        <v>28</v>
      </c>
      <c r="J77">
        <v>25</v>
      </c>
      <c r="K77">
        <v>606</v>
      </c>
      <c r="L77">
        <v>627</v>
      </c>
      <c r="M77">
        <v>649</v>
      </c>
      <c r="N77">
        <v>682</v>
      </c>
      <c r="O77">
        <v>694</v>
      </c>
    </row>
    <row r="78" spans="1:15" ht="12.75">
      <c r="A78" t="s">
        <v>42</v>
      </c>
      <c r="C78">
        <v>47</v>
      </c>
      <c r="D78">
        <v>46</v>
      </c>
      <c r="E78">
        <v>48</v>
      </c>
      <c r="F78">
        <v>47</v>
      </c>
      <c r="G78">
        <v>51</v>
      </c>
      <c r="H78">
        <v>47</v>
      </c>
      <c r="I78">
        <v>40</v>
      </c>
      <c r="J78">
        <v>47</v>
      </c>
      <c r="K78">
        <v>50</v>
      </c>
      <c r="L78">
        <v>46</v>
      </c>
      <c r="M78">
        <v>57</v>
      </c>
      <c r="N78">
        <v>50</v>
      </c>
      <c r="O78">
        <v>56</v>
      </c>
    </row>
    <row r="79" spans="1:15" ht="12.75">
      <c r="A79" t="s">
        <v>43</v>
      </c>
      <c r="C79">
        <v>15</v>
      </c>
      <c r="D79">
        <v>17</v>
      </c>
      <c r="E79">
        <v>14</v>
      </c>
      <c r="F79">
        <v>14</v>
      </c>
      <c r="G79">
        <v>14</v>
      </c>
      <c r="H79">
        <v>14</v>
      </c>
      <c r="I79">
        <v>18</v>
      </c>
      <c r="J79">
        <v>19</v>
      </c>
      <c r="K79">
        <v>13</v>
      </c>
      <c r="L79">
        <v>371</v>
      </c>
      <c r="M79">
        <v>436</v>
      </c>
      <c r="N79">
        <v>409</v>
      </c>
      <c r="O79">
        <v>889</v>
      </c>
    </row>
    <row r="81" spans="1:15" ht="12.75">
      <c r="A81" t="s">
        <v>45</v>
      </c>
      <c r="C81">
        <v>766</v>
      </c>
      <c r="D81">
        <v>805</v>
      </c>
      <c r="E81">
        <v>816</v>
      </c>
      <c r="F81">
        <v>826</v>
      </c>
      <c r="G81">
        <v>859</v>
      </c>
      <c r="H81">
        <v>899</v>
      </c>
      <c r="I81">
        <v>1192</v>
      </c>
      <c r="J81">
        <v>1378</v>
      </c>
      <c r="K81">
        <v>1454</v>
      </c>
      <c r="L81">
        <v>1547</v>
      </c>
      <c r="M81">
        <v>1622</v>
      </c>
      <c r="N81">
        <v>1610</v>
      </c>
      <c r="O81">
        <v>1744</v>
      </c>
    </row>
    <row r="82" spans="1:15" ht="12.75">
      <c r="A82" t="s">
        <v>46</v>
      </c>
      <c r="C82">
        <v>5045</v>
      </c>
      <c r="D82">
        <v>5267</v>
      </c>
      <c r="E82">
        <v>5513</v>
      </c>
      <c r="F82">
        <v>5777</v>
      </c>
      <c r="G82">
        <v>5607</v>
      </c>
      <c r="H82">
        <v>5889</v>
      </c>
      <c r="I82">
        <v>5847</v>
      </c>
      <c r="J82">
        <v>6000</v>
      </c>
      <c r="K82">
        <v>5968</v>
      </c>
      <c r="L82">
        <v>6418</v>
      </c>
      <c r="M82">
        <v>6451</v>
      </c>
      <c r="N82">
        <v>7366</v>
      </c>
      <c r="O82">
        <v>7422</v>
      </c>
    </row>
    <row r="83" spans="1:15" ht="12.75">
      <c r="A83" t="s">
        <v>47</v>
      </c>
      <c r="C83">
        <v>1597</v>
      </c>
      <c r="D83">
        <v>1356</v>
      </c>
      <c r="E83">
        <v>1518</v>
      </c>
      <c r="F83">
        <v>3926</v>
      </c>
      <c r="G83">
        <v>3847</v>
      </c>
      <c r="H83">
        <v>3983</v>
      </c>
      <c r="I83">
        <v>3869</v>
      </c>
      <c r="J83">
        <v>3866</v>
      </c>
      <c r="K83">
        <v>3916</v>
      </c>
      <c r="L83">
        <v>3753</v>
      </c>
      <c r="M83">
        <v>3804</v>
      </c>
      <c r="N83">
        <v>4071</v>
      </c>
      <c r="O83">
        <v>4142</v>
      </c>
    </row>
    <row r="84" spans="1:15" ht="12.75">
      <c r="A84" t="s">
        <v>48</v>
      </c>
      <c r="C84">
        <v>2692</v>
      </c>
      <c r="D84">
        <v>2663</v>
      </c>
      <c r="E84">
        <v>2211</v>
      </c>
      <c r="F84">
        <v>2548</v>
      </c>
      <c r="G84">
        <v>2759</v>
      </c>
      <c r="H84">
        <v>2602</v>
      </c>
      <c r="I84">
        <v>3157</v>
      </c>
      <c r="J84">
        <v>3045</v>
      </c>
      <c r="K84">
        <v>3036</v>
      </c>
      <c r="L84">
        <v>2656</v>
      </c>
      <c r="M84">
        <v>3109</v>
      </c>
      <c r="N84">
        <v>3895</v>
      </c>
      <c r="O84">
        <v>3643</v>
      </c>
    </row>
    <row r="85" spans="1:15" ht="12.75">
      <c r="A85" t="s">
        <v>49</v>
      </c>
      <c r="C85">
        <v>254</v>
      </c>
      <c r="D85">
        <v>310</v>
      </c>
      <c r="E85">
        <v>560</v>
      </c>
      <c r="F85">
        <v>524</v>
      </c>
      <c r="G85">
        <v>555</v>
      </c>
      <c r="H85">
        <v>542</v>
      </c>
      <c r="I85">
        <v>602</v>
      </c>
      <c r="J85">
        <v>500</v>
      </c>
      <c r="K85">
        <v>528</v>
      </c>
      <c r="L85">
        <v>554</v>
      </c>
      <c r="M85">
        <v>740</v>
      </c>
      <c r="N85">
        <v>776</v>
      </c>
      <c r="O85">
        <v>757</v>
      </c>
    </row>
    <row r="86" spans="1:15" ht="12.75">
      <c r="A86" t="s">
        <v>50</v>
      </c>
      <c r="C86">
        <v>328</v>
      </c>
      <c r="D86">
        <v>263</v>
      </c>
      <c r="E86">
        <v>284</v>
      </c>
      <c r="F86">
        <v>470</v>
      </c>
      <c r="G86">
        <v>541</v>
      </c>
      <c r="H86">
        <v>504</v>
      </c>
      <c r="I86">
        <v>445</v>
      </c>
      <c r="J86">
        <v>439</v>
      </c>
      <c r="K86">
        <v>442</v>
      </c>
      <c r="L86">
        <v>461</v>
      </c>
      <c r="M86">
        <v>498</v>
      </c>
      <c r="N86">
        <v>758</v>
      </c>
      <c r="O86">
        <v>716</v>
      </c>
    </row>
    <row r="87" spans="1:15" ht="12.75">
      <c r="A87" t="s">
        <v>51</v>
      </c>
      <c r="C87">
        <v>5507</v>
      </c>
      <c r="D87">
        <v>5334</v>
      </c>
      <c r="E87">
        <v>5400</v>
      </c>
      <c r="F87">
        <v>5669</v>
      </c>
      <c r="G87">
        <v>5813</v>
      </c>
      <c r="H87">
        <v>6144</v>
      </c>
      <c r="I87">
        <v>6169</v>
      </c>
      <c r="J87">
        <v>6752</v>
      </c>
      <c r="K87">
        <v>7257</v>
      </c>
      <c r="L87">
        <v>7261</v>
      </c>
      <c r="M87">
        <v>7803</v>
      </c>
      <c r="N87">
        <v>7574</v>
      </c>
      <c r="O87">
        <v>7808</v>
      </c>
    </row>
    <row r="88" spans="1:15" ht="12.75">
      <c r="A88" t="s">
        <v>52</v>
      </c>
      <c r="C88">
        <v>11740</v>
      </c>
      <c r="D88">
        <v>11203</v>
      </c>
      <c r="E88">
        <v>12383</v>
      </c>
      <c r="F88">
        <v>12843</v>
      </c>
      <c r="G88">
        <v>11764</v>
      </c>
      <c r="H88">
        <v>13147</v>
      </c>
      <c r="I88">
        <v>12171</v>
      </c>
      <c r="J88">
        <v>13857</v>
      </c>
      <c r="K88">
        <v>14282</v>
      </c>
      <c r="L88">
        <v>14129</v>
      </c>
      <c r="M88">
        <v>15132</v>
      </c>
      <c r="N88">
        <v>14813</v>
      </c>
      <c r="O88">
        <v>13936</v>
      </c>
    </row>
    <row r="89" spans="1:15" ht="12.75">
      <c r="A89" t="s">
        <v>53</v>
      </c>
      <c r="C89">
        <v>1054</v>
      </c>
      <c r="D89">
        <v>1049</v>
      </c>
      <c r="E89">
        <v>1412</v>
      </c>
      <c r="F89">
        <v>1407</v>
      </c>
      <c r="G89">
        <v>1871</v>
      </c>
      <c r="H89">
        <v>1950</v>
      </c>
      <c r="I89">
        <v>1891</v>
      </c>
      <c r="J89">
        <v>2071</v>
      </c>
      <c r="K89">
        <v>2296</v>
      </c>
      <c r="L89">
        <v>2438</v>
      </c>
      <c r="M89">
        <v>2599</v>
      </c>
      <c r="N89">
        <v>2594</v>
      </c>
      <c r="O89">
        <v>2813</v>
      </c>
    </row>
    <row r="90" spans="1:15" ht="12.75">
      <c r="A90" t="s">
        <v>54</v>
      </c>
      <c r="C90">
        <v>1456</v>
      </c>
      <c r="D90">
        <v>1359</v>
      </c>
      <c r="E90">
        <v>1369</v>
      </c>
      <c r="F90">
        <v>1404</v>
      </c>
      <c r="G90">
        <v>1369</v>
      </c>
      <c r="H90">
        <v>1390</v>
      </c>
      <c r="I90">
        <v>1616</v>
      </c>
      <c r="J90">
        <v>1682</v>
      </c>
      <c r="K90">
        <v>1814</v>
      </c>
      <c r="L90">
        <v>2191</v>
      </c>
      <c r="M90">
        <v>2306</v>
      </c>
      <c r="N90">
        <v>2451</v>
      </c>
      <c r="O90">
        <v>2462</v>
      </c>
    </row>
    <row r="91" spans="1:15" ht="12.75">
      <c r="A91" t="s">
        <v>55</v>
      </c>
      <c r="C91">
        <v>11456</v>
      </c>
      <c r="D91">
        <v>10474</v>
      </c>
      <c r="E91">
        <v>11023</v>
      </c>
      <c r="F91">
        <v>11329</v>
      </c>
      <c r="G91">
        <v>10807</v>
      </c>
      <c r="H91">
        <v>11574</v>
      </c>
      <c r="I91">
        <v>10055</v>
      </c>
      <c r="J91">
        <v>10670</v>
      </c>
      <c r="K91">
        <v>11225</v>
      </c>
      <c r="L91">
        <v>11963</v>
      </c>
      <c r="M91">
        <v>13296</v>
      </c>
      <c r="N91">
        <v>11851</v>
      </c>
      <c r="O91">
        <v>12540</v>
      </c>
    </row>
    <row r="92" spans="1:15" ht="12.75">
      <c r="A92" t="s">
        <v>56</v>
      </c>
      <c r="C92">
        <v>161</v>
      </c>
      <c r="D92">
        <v>210</v>
      </c>
      <c r="E92">
        <v>340</v>
      </c>
      <c r="F92">
        <v>245</v>
      </c>
      <c r="G92">
        <v>238</v>
      </c>
      <c r="H92">
        <v>363</v>
      </c>
      <c r="I92">
        <v>472</v>
      </c>
      <c r="J92">
        <v>477</v>
      </c>
      <c r="K92">
        <v>677</v>
      </c>
      <c r="L92">
        <v>635</v>
      </c>
      <c r="M92">
        <v>776</v>
      </c>
      <c r="N92">
        <v>692</v>
      </c>
      <c r="O92">
        <v>828</v>
      </c>
    </row>
    <row r="93" spans="1:15" ht="12.75">
      <c r="A93" t="s">
        <v>57</v>
      </c>
      <c r="C93">
        <v>2606</v>
      </c>
      <c r="D93">
        <v>2372</v>
      </c>
      <c r="E93">
        <v>2152</v>
      </c>
      <c r="F93">
        <v>2257</v>
      </c>
      <c r="G93">
        <v>2275</v>
      </c>
      <c r="H93">
        <v>2797</v>
      </c>
      <c r="I93">
        <v>6236</v>
      </c>
      <c r="J93">
        <v>4865</v>
      </c>
      <c r="K93">
        <v>4640</v>
      </c>
      <c r="L93">
        <v>4400</v>
      </c>
      <c r="M93">
        <v>4041</v>
      </c>
      <c r="N93">
        <v>3423</v>
      </c>
      <c r="O93">
        <v>3749</v>
      </c>
    </row>
    <row r="94" spans="1:15" ht="12.75">
      <c r="A94" t="s">
        <v>58</v>
      </c>
      <c r="C94">
        <v>9658</v>
      </c>
      <c r="D94">
        <v>9637</v>
      </c>
      <c r="E94">
        <v>10000</v>
      </c>
      <c r="F94">
        <v>10621</v>
      </c>
      <c r="G94">
        <v>10381</v>
      </c>
      <c r="H94">
        <v>10776</v>
      </c>
      <c r="I94">
        <v>11226</v>
      </c>
      <c r="J94">
        <v>11228</v>
      </c>
      <c r="K94">
        <v>11479</v>
      </c>
      <c r="L94">
        <v>10701</v>
      </c>
      <c r="M94">
        <v>10144</v>
      </c>
      <c r="N94">
        <v>9418</v>
      </c>
      <c r="O94">
        <v>9693</v>
      </c>
    </row>
    <row r="97" spans="1:3" ht="12.75">
      <c r="A97" t="s">
        <v>2</v>
      </c>
      <c r="B97" t="s">
        <v>151</v>
      </c>
      <c r="C97" t="s">
        <v>175</v>
      </c>
    </row>
    <row r="98" ht="12.75">
      <c r="A98" t="s">
        <v>1</v>
      </c>
    </row>
    <row r="100" spans="1:3" ht="12.75">
      <c r="A100" t="s">
        <v>4</v>
      </c>
      <c r="B100" t="s">
        <v>132</v>
      </c>
      <c r="C100" t="s">
        <v>6</v>
      </c>
    </row>
    <row r="103" spans="1:2" ht="12.75">
      <c r="A103" t="s">
        <v>7</v>
      </c>
      <c r="B103" t="s">
        <v>8</v>
      </c>
    </row>
    <row r="104" spans="1:2" ht="12.75">
      <c r="A104" t="s">
        <v>9</v>
      </c>
      <c r="B104" t="s">
        <v>10</v>
      </c>
    </row>
    <row r="105" spans="1:2" ht="12.75">
      <c r="A105" t="s">
        <v>11</v>
      </c>
      <c r="B105" t="s">
        <v>133</v>
      </c>
    </row>
    <row r="107" spans="2:15" ht="12.75">
      <c r="B107" t="s">
        <v>13</v>
      </c>
      <c r="C107" t="s">
        <v>14</v>
      </c>
      <c r="D107" t="s">
        <v>15</v>
      </c>
      <c r="E107" t="s">
        <v>16</v>
      </c>
      <c r="F107" t="s">
        <v>17</v>
      </c>
      <c r="G107" t="s">
        <v>18</v>
      </c>
      <c r="H107" t="s">
        <v>19</v>
      </c>
      <c r="I107" t="s">
        <v>20</v>
      </c>
      <c r="J107" t="s">
        <v>21</v>
      </c>
      <c r="K107" t="s">
        <v>22</v>
      </c>
      <c r="L107" t="s">
        <v>23</v>
      </c>
      <c r="M107" t="s">
        <v>24</v>
      </c>
      <c r="N107" t="s">
        <v>25</v>
      </c>
      <c r="O107" t="s">
        <v>26</v>
      </c>
    </row>
    <row r="108" ht="12.75">
      <c r="A108" t="s">
        <v>27</v>
      </c>
    </row>
    <row r="109" spans="1:15" ht="12.75">
      <c r="A109" s="72" t="s">
        <v>255</v>
      </c>
      <c r="C109" s="72">
        <f>SUM(C113:C142)</f>
        <v>468354</v>
      </c>
      <c r="D109" s="72">
        <f aca="true" t="shared" si="6" ref="D109:O109">SUM(D113:D142)</f>
        <v>447262</v>
      </c>
      <c r="E109" s="72">
        <f t="shared" si="6"/>
        <v>419689</v>
      </c>
      <c r="F109" s="72">
        <f t="shared" si="6"/>
        <v>396898</v>
      </c>
      <c r="G109" s="72">
        <f t="shared" si="6"/>
        <v>385229</v>
      </c>
      <c r="H109" s="72">
        <f t="shared" si="6"/>
        <v>381563</v>
      </c>
      <c r="I109" s="72">
        <f t="shared" si="6"/>
        <v>385679</v>
      </c>
      <c r="J109" s="72">
        <f t="shared" si="6"/>
        <v>371998</v>
      </c>
      <c r="K109" s="72">
        <f t="shared" si="6"/>
        <v>361482</v>
      </c>
      <c r="L109" s="72">
        <f t="shared" si="6"/>
        <v>333430</v>
      </c>
      <c r="M109" s="72">
        <f t="shared" si="6"/>
        <v>344225</v>
      </c>
      <c r="N109" s="72">
        <f t="shared" si="6"/>
        <v>342805</v>
      </c>
      <c r="O109" s="72">
        <f t="shared" si="6"/>
        <v>341142</v>
      </c>
    </row>
    <row r="110" spans="1:15" ht="12.75">
      <c r="A110" s="77" t="s">
        <v>28</v>
      </c>
      <c r="C110">
        <v>431658</v>
      </c>
      <c r="D110">
        <v>409924</v>
      </c>
      <c r="E110">
        <v>384116</v>
      </c>
      <c r="F110">
        <v>361867</v>
      </c>
      <c r="G110">
        <v>350237</v>
      </c>
      <c r="H110">
        <v>345411</v>
      </c>
      <c r="I110">
        <v>347226</v>
      </c>
      <c r="J110">
        <v>332611</v>
      </c>
      <c r="K110">
        <v>322858</v>
      </c>
      <c r="L110">
        <v>298897</v>
      </c>
      <c r="M110">
        <v>305599</v>
      </c>
      <c r="N110">
        <v>307165</v>
      </c>
      <c r="O110">
        <v>305944</v>
      </c>
    </row>
    <row r="111" spans="1:15" ht="12.75">
      <c r="A111" s="72" t="s">
        <v>256</v>
      </c>
      <c r="C111" s="72">
        <f>C113+C115+C116+C118+C119+C120+C121+C122+C126+C129+C130+C132+C135+C136+C137</f>
        <v>303624</v>
      </c>
      <c r="D111" s="72">
        <f aca="true" t="shared" si="7" ref="D111:O111">D113+D115+D116+D118+D119+D120+D121+D122+D126+D129+D130+D132+D135+D136+D137</f>
        <v>286089</v>
      </c>
      <c r="E111" s="72">
        <f t="shared" si="7"/>
        <v>266367</v>
      </c>
      <c r="F111" s="72">
        <f t="shared" si="7"/>
        <v>246285</v>
      </c>
      <c r="G111" s="72">
        <f t="shared" si="7"/>
        <v>243074</v>
      </c>
      <c r="H111" s="72">
        <f t="shared" si="7"/>
        <v>237106</v>
      </c>
      <c r="I111" s="72">
        <f t="shared" si="7"/>
        <v>234864</v>
      </c>
      <c r="J111" s="72">
        <f t="shared" si="7"/>
        <v>223628</v>
      </c>
      <c r="K111" s="72">
        <f t="shared" si="7"/>
        <v>223257</v>
      </c>
      <c r="L111" s="72">
        <f t="shared" si="7"/>
        <v>207010</v>
      </c>
      <c r="M111" s="72">
        <f t="shared" si="7"/>
        <v>214790</v>
      </c>
      <c r="N111" s="72">
        <f t="shared" si="7"/>
        <v>217651</v>
      </c>
      <c r="O111" s="72">
        <f t="shared" si="7"/>
        <v>218124</v>
      </c>
    </row>
    <row r="112" spans="1:15" ht="12.75">
      <c r="A112" s="72" t="s">
        <v>257</v>
      </c>
      <c r="C112" s="72">
        <f>C114+C117+C123+C124+C125+C127+C128+C131+C133+C134</f>
        <v>128033</v>
      </c>
      <c r="D112" s="72">
        <f aca="true" t="shared" si="8" ref="D112:O112">D114+D117+D123+D124+D125+D127+D128+D131+D133+D134</f>
        <v>123836</v>
      </c>
      <c r="E112" s="72">
        <f t="shared" si="8"/>
        <v>117750</v>
      </c>
      <c r="F112" s="72">
        <f t="shared" si="8"/>
        <v>115581</v>
      </c>
      <c r="G112" s="72">
        <f t="shared" si="8"/>
        <v>107165</v>
      </c>
      <c r="H112" s="72">
        <f t="shared" si="8"/>
        <v>108304</v>
      </c>
      <c r="I112" s="72">
        <f t="shared" si="8"/>
        <v>112363</v>
      </c>
      <c r="J112" s="72">
        <f t="shared" si="8"/>
        <v>108984</v>
      </c>
      <c r="K112" s="72">
        <f t="shared" si="8"/>
        <v>99605</v>
      </c>
      <c r="L112" s="72">
        <f t="shared" si="8"/>
        <v>91885</v>
      </c>
      <c r="M112" s="72">
        <f t="shared" si="8"/>
        <v>90809</v>
      </c>
      <c r="N112" s="72">
        <f t="shared" si="8"/>
        <v>89514</v>
      </c>
      <c r="O112" s="72">
        <f t="shared" si="8"/>
        <v>87819</v>
      </c>
    </row>
    <row r="113" spans="1:15" ht="12.75">
      <c r="A113" t="s">
        <v>29</v>
      </c>
      <c r="C113">
        <v>10244</v>
      </c>
      <c r="D113">
        <v>9973</v>
      </c>
      <c r="E113">
        <v>9609</v>
      </c>
      <c r="F113">
        <v>8742</v>
      </c>
      <c r="G113">
        <v>8888</v>
      </c>
      <c r="H113">
        <v>8551</v>
      </c>
      <c r="I113">
        <v>8172</v>
      </c>
      <c r="J113">
        <v>8362</v>
      </c>
      <c r="K113">
        <v>8439</v>
      </c>
      <c r="L113">
        <v>7421</v>
      </c>
      <c r="M113">
        <v>8200</v>
      </c>
      <c r="N113">
        <v>7077</v>
      </c>
      <c r="O113">
        <v>6653</v>
      </c>
    </row>
    <row r="114" spans="1:15" ht="12.75">
      <c r="A114" t="s">
        <v>30</v>
      </c>
      <c r="C114">
        <v>29897</v>
      </c>
      <c r="D114">
        <v>27529</v>
      </c>
      <c r="E114">
        <v>25974</v>
      </c>
      <c r="F114">
        <v>24590</v>
      </c>
      <c r="G114">
        <v>22815</v>
      </c>
      <c r="H114">
        <v>22577</v>
      </c>
      <c r="I114">
        <v>22310</v>
      </c>
      <c r="J114">
        <v>23080</v>
      </c>
      <c r="K114">
        <v>21149</v>
      </c>
      <c r="L114">
        <v>18030</v>
      </c>
      <c r="M114">
        <v>21645</v>
      </c>
      <c r="N114">
        <v>21042</v>
      </c>
      <c r="O114">
        <v>20465</v>
      </c>
    </row>
    <row r="115" spans="1:15" ht="12.75">
      <c r="A115" t="s">
        <v>31</v>
      </c>
      <c r="C115">
        <v>6100</v>
      </c>
      <c r="D115">
        <v>8232</v>
      </c>
      <c r="E115">
        <v>6777</v>
      </c>
      <c r="F115">
        <v>7283</v>
      </c>
      <c r="G115">
        <v>7775</v>
      </c>
      <c r="H115">
        <v>6498</v>
      </c>
      <c r="I115">
        <v>8881</v>
      </c>
      <c r="J115">
        <v>6656</v>
      </c>
      <c r="K115">
        <v>5662</v>
      </c>
      <c r="L115">
        <v>4608</v>
      </c>
      <c r="M115">
        <v>4013</v>
      </c>
      <c r="N115">
        <v>4215</v>
      </c>
      <c r="O115">
        <v>4187</v>
      </c>
    </row>
    <row r="116" spans="1:15" ht="12.75">
      <c r="A116" t="s">
        <v>32</v>
      </c>
      <c r="C116">
        <v>133096</v>
      </c>
      <c r="D116">
        <v>115277</v>
      </c>
      <c r="E116">
        <v>104334</v>
      </c>
      <c r="F116">
        <v>98380</v>
      </c>
      <c r="G116">
        <v>95320</v>
      </c>
      <c r="H116">
        <v>92173</v>
      </c>
      <c r="I116">
        <v>90916</v>
      </c>
      <c r="J116">
        <v>86723</v>
      </c>
      <c r="K116">
        <v>85585</v>
      </c>
      <c r="L116">
        <v>80110</v>
      </c>
      <c r="M116">
        <v>83724</v>
      </c>
      <c r="N116">
        <v>86435</v>
      </c>
      <c r="O116">
        <v>85468</v>
      </c>
    </row>
    <row r="117" spans="1:15" ht="12.75">
      <c r="A117" t="s">
        <v>33</v>
      </c>
      <c r="C117">
        <v>5938</v>
      </c>
      <c r="D117">
        <v>5358</v>
      </c>
      <c r="E117">
        <v>4684</v>
      </c>
      <c r="F117">
        <v>3308</v>
      </c>
      <c r="G117">
        <v>3315</v>
      </c>
      <c r="H117">
        <v>3305</v>
      </c>
      <c r="I117">
        <v>3408</v>
      </c>
      <c r="J117">
        <v>3369</v>
      </c>
      <c r="K117">
        <v>3064</v>
      </c>
      <c r="L117">
        <v>2826</v>
      </c>
      <c r="M117">
        <v>2979</v>
      </c>
      <c r="N117">
        <v>2908</v>
      </c>
      <c r="O117">
        <v>2837</v>
      </c>
    </row>
    <row r="118" spans="1:15" ht="12.75">
      <c r="A118" t="s">
        <v>34</v>
      </c>
      <c r="C118">
        <v>8091</v>
      </c>
      <c r="D118">
        <v>7717</v>
      </c>
      <c r="E118">
        <v>8182</v>
      </c>
      <c r="F118">
        <v>7965</v>
      </c>
      <c r="G118">
        <v>8476</v>
      </c>
      <c r="H118">
        <v>8783</v>
      </c>
      <c r="I118">
        <v>8952</v>
      </c>
      <c r="J118">
        <v>8817</v>
      </c>
      <c r="K118">
        <v>9156</v>
      </c>
      <c r="L118">
        <v>8524</v>
      </c>
      <c r="M118">
        <v>9040</v>
      </c>
      <c r="N118">
        <v>9308</v>
      </c>
      <c r="O118">
        <v>9336</v>
      </c>
    </row>
    <row r="119" spans="1:15" ht="12.75">
      <c r="A119" t="s">
        <v>35</v>
      </c>
      <c r="C119">
        <v>18942</v>
      </c>
      <c r="D119">
        <v>19910</v>
      </c>
      <c r="E119">
        <v>20780</v>
      </c>
      <c r="F119">
        <v>19225</v>
      </c>
      <c r="G119">
        <v>18917</v>
      </c>
      <c r="H119">
        <v>19515</v>
      </c>
      <c r="I119">
        <v>16373</v>
      </c>
      <c r="J119">
        <v>18519</v>
      </c>
      <c r="K119">
        <v>17775</v>
      </c>
      <c r="L119">
        <v>20092</v>
      </c>
      <c r="M119">
        <v>20643</v>
      </c>
      <c r="N119">
        <v>18456</v>
      </c>
      <c r="O119">
        <v>21686</v>
      </c>
    </row>
    <row r="120" spans="1:15" ht="12.75">
      <c r="A120" t="s">
        <v>36</v>
      </c>
      <c r="C120">
        <v>19955</v>
      </c>
      <c r="D120">
        <v>20834</v>
      </c>
      <c r="E120">
        <v>18786</v>
      </c>
      <c r="F120">
        <v>14879</v>
      </c>
      <c r="G120">
        <v>14362</v>
      </c>
      <c r="H120">
        <v>15287</v>
      </c>
      <c r="I120">
        <v>16250</v>
      </c>
      <c r="J120">
        <v>14576</v>
      </c>
      <c r="K120">
        <v>17155</v>
      </c>
      <c r="L120">
        <v>15364</v>
      </c>
      <c r="M120">
        <v>15240</v>
      </c>
      <c r="N120">
        <v>12532</v>
      </c>
      <c r="O120">
        <v>13773</v>
      </c>
    </row>
    <row r="121" spans="1:15" ht="12.75">
      <c r="A121" t="s">
        <v>37</v>
      </c>
      <c r="C121">
        <v>3590</v>
      </c>
      <c r="D121">
        <v>3421</v>
      </c>
      <c r="E121">
        <v>3239</v>
      </c>
      <c r="F121">
        <v>3127</v>
      </c>
      <c r="G121">
        <v>2958</v>
      </c>
      <c r="H121">
        <v>2897</v>
      </c>
      <c r="I121">
        <v>3004</v>
      </c>
      <c r="J121">
        <v>2898</v>
      </c>
      <c r="K121">
        <v>2852</v>
      </c>
      <c r="L121">
        <v>2522</v>
      </c>
      <c r="M121">
        <v>2565</v>
      </c>
      <c r="N121">
        <v>2612</v>
      </c>
      <c r="O121">
        <v>2567</v>
      </c>
    </row>
    <row r="122" spans="1:15" ht="12.75">
      <c r="A122" t="s">
        <v>38</v>
      </c>
      <c r="C122">
        <v>14621</v>
      </c>
      <c r="D122">
        <v>13725</v>
      </c>
      <c r="E122">
        <v>12090</v>
      </c>
      <c r="F122">
        <v>10384</v>
      </c>
      <c r="G122">
        <v>11394</v>
      </c>
      <c r="H122">
        <v>12272</v>
      </c>
      <c r="I122">
        <v>11241</v>
      </c>
      <c r="J122">
        <v>11246</v>
      </c>
      <c r="K122">
        <v>11748</v>
      </c>
      <c r="L122">
        <v>11792</v>
      </c>
      <c r="M122">
        <v>12659</v>
      </c>
      <c r="N122">
        <v>13513</v>
      </c>
      <c r="O122">
        <v>13717</v>
      </c>
    </row>
    <row r="123" spans="1:15" ht="12.75">
      <c r="A123" t="s">
        <v>39</v>
      </c>
      <c r="C123">
        <v>60</v>
      </c>
      <c r="D123">
        <v>-11</v>
      </c>
      <c r="E123">
        <v>17</v>
      </c>
      <c r="F123">
        <v>23</v>
      </c>
      <c r="G123">
        <v>18</v>
      </c>
      <c r="H123">
        <v>13</v>
      </c>
      <c r="I123">
        <v>11</v>
      </c>
      <c r="J123">
        <v>15</v>
      </c>
      <c r="K123">
        <v>20</v>
      </c>
      <c r="L123">
        <v>23</v>
      </c>
      <c r="M123">
        <v>35</v>
      </c>
      <c r="N123">
        <v>37</v>
      </c>
      <c r="O123">
        <v>37</v>
      </c>
    </row>
    <row r="124" spans="1:15" ht="12.75">
      <c r="A124" t="s">
        <v>40</v>
      </c>
      <c r="C124">
        <v>636</v>
      </c>
      <c r="D124">
        <v>543</v>
      </c>
      <c r="E124">
        <v>493</v>
      </c>
      <c r="F124">
        <v>463</v>
      </c>
      <c r="G124">
        <v>413</v>
      </c>
      <c r="H124">
        <v>259</v>
      </c>
      <c r="I124">
        <v>226</v>
      </c>
      <c r="J124">
        <v>200</v>
      </c>
      <c r="K124">
        <v>150</v>
      </c>
      <c r="L124">
        <v>114</v>
      </c>
      <c r="M124">
        <v>166</v>
      </c>
      <c r="N124">
        <v>123</v>
      </c>
      <c r="O124">
        <v>99</v>
      </c>
    </row>
    <row r="125" spans="1:15" ht="12.75">
      <c r="A125" t="s">
        <v>41</v>
      </c>
      <c r="C125">
        <v>927</v>
      </c>
      <c r="D125">
        <v>1042</v>
      </c>
      <c r="E125">
        <v>484</v>
      </c>
      <c r="F125">
        <v>429</v>
      </c>
      <c r="G125">
        <v>356</v>
      </c>
      <c r="H125">
        <v>284</v>
      </c>
      <c r="I125">
        <v>260</v>
      </c>
      <c r="J125">
        <v>182</v>
      </c>
      <c r="K125">
        <v>159</v>
      </c>
      <c r="L125">
        <v>136</v>
      </c>
      <c r="M125">
        <v>99</v>
      </c>
      <c r="N125">
        <v>90</v>
      </c>
      <c r="O125">
        <v>147</v>
      </c>
    </row>
    <row r="126" spans="1:15" ht="12.75">
      <c r="A126" t="s">
        <v>42</v>
      </c>
      <c r="C126">
        <v>1130</v>
      </c>
      <c r="D126">
        <v>1065</v>
      </c>
      <c r="E126">
        <v>1007</v>
      </c>
      <c r="F126">
        <v>1040</v>
      </c>
      <c r="G126">
        <v>905</v>
      </c>
      <c r="H126">
        <v>514</v>
      </c>
      <c r="I126">
        <v>485</v>
      </c>
      <c r="J126">
        <v>312</v>
      </c>
      <c r="K126">
        <v>113</v>
      </c>
      <c r="L126">
        <v>113</v>
      </c>
      <c r="M126">
        <v>125</v>
      </c>
      <c r="N126">
        <v>110</v>
      </c>
      <c r="O126">
        <v>93</v>
      </c>
    </row>
    <row r="127" spans="1:15" ht="12.75">
      <c r="A127" t="s">
        <v>43</v>
      </c>
      <c r="C127">
        <v>5969</v>
      </c>
      <c r="D127">
        <v>5862</v>
      </c>
      <c r="E127">
        <v>5015</v>
      </c>
      <c r="F127">
        <v>4868</v>
      </c>
      <c r="G127">
        <v>4676</v>
      </c>
      <c r="H127">
        <v>4549</v>
      </c>
      <c r="I127">
        <v>4680</v>
      </c>
      <c r="J127">
        <v>4566</v>
      </c>
      <c r="K127">
        <v>4165</v>
      </c>
      <c r="L127">
        <v>4142</v>
      </c>
      <c r="M127">
        <v>3967</v>
      </c>
      <c r="N127">
        <v>3640</v>
      </c>
      <c r="O127">
        <v>3615</v>
      </c>
    </row>
    <row r="129" spans="1:15" ht="12.75">
      <c r="A129" t="s">
        <v>45</v>
      </c>
      <c r="C129">
        <v>9178</v>
      </c>
      <c r="D129">
        <v>8096</v>
      </c>
      <c r="E129">
        <v>8493</v>
      </c>
      <c r="F129">
        <v>8779</v>
      </c>
      <c r="G129">
        <v>8864</v>
      </c>
      <c r="H129">
        <v>9079</v>
      </c>
      <c r="I129">
        <v>9128</v>
      </c>
      <c r="J129">
        <v>9124</v>
      </c>
      <c r="K129">
        <v>9246</v>
      </c>
      <c r="L129">
        <v>7486</v>
      </c>
      <c r="M129">
        <v>7979</v>
      </c>
      <c r="N129">
        <v>8334</v>
      </c>
      <c r="O129">
        <v>8381</v>
      </c>
    </row>
    <row r="130" spans="1:15" ht="12.75">
      <c r="A130" t="s">
        <v>46</v>
      </c>
      <c r="C130">
        <v>4042</v>
      </c>
      <c r="D130">
        <v>4265</v>
      </c>
      <c r="E130">
        <v>3290</v>
      </c>
      <c r="F130">
        <v>2887</v>
      </c>
      <c r="G130">
        <v>2919</v>
      </c>
      <c r="H130">
        <v>3336</v>
      </c>
      <c r="I130">
        <v>3393</v>
      </c>
      <c r="J130">
        <v>3606</v>
      </c>
      <c r="K130">
        <v>3157</v>
      </c>
      <c r="L130">
        <v>3260</v>
      </c>
      <c r="M130">
        <v>3588</v>
      </c>
      <c r="N130">
        <v>3909</v>
      </c>
      <c r="O130">
        <v>3796</v>
      </c>
    </row>
    <row r="131" spans="1:15" ht="12.75">
      <c r="A131" t="s">
        <v>47</v>
      </c>
      <c r="C131">
        <v>75405</v>
      </c>
      <c r="D131">
        <v>75236</v>
      </c>
      <c r="E131">
        <v>73875</v>
      </c>
      <c r="F131">
        <v>74470</v>
      </c>
      <c r="G131">
        <v>68823</v>
      </c>
      <c r="H131">
        <v>70500</v>
      </c>
      <c r="I131">
        <v>75718</v>
      </c>
      <c r="J131">
        <v>71158</v>
      </c>
      <c r="K131">
        <v>64770</v>
      </c>
      <c r="L131">
        <v>60741</v>
      </c>
      <c r="M131">
        <v>56358</v>
      </c>
      <c r="N131">
        <v>55822</v>
      </c>
      <c r="O131">
        <v>54797</v>
      </c>
    </row>
    <row r="132" spans="1:15" ht="12.75">
      <c r="A132" t="s">
        <v>48</v>
      </c>
      <c r="C132">
        <v>2580</v>
      </c>
      <c r="D132">
        <v>2938</v>
      </c>
      <c r="E132">
        <v>2952</v>
      </c>
      <c r="F132">
        <v>3133</v>
      </c>
      <c r="G132">
        <v>3313</v>
      </c>
      <c r="H132">
        <v>3493</v>
      </c>
      <c r="I132">
        <v>3463</v>
      </c>
      <c r="J132">
        <v>3491</v>
      </c>
      <c r="K132">
        <v>3171</v>
      </c>
      <c r="L132">
        <v>3790</v>
      </c>
      <c r="M132">
        <v>3803</v>
      </c>
      <c r="N132">
        <v>3192</v>
      </c>
      <c r="O132">
        <v>3476</v>
      </c>
    </row>
    <row r="133" spans="1:15" ht="12.75">
      <c r="A133" t="s">
        <v>49</v>
      </c>
      <c r="C133">
        <v>1645</v>
      </c>
      <c r="D133">
        <v>1541</v>
      </c>
      <c r="E133">
        <v>1602</v>
      </c>
      <c r="F133">
        <v>1485</v>
      </c>
      <c r="G133">
        <v>1378</v>
      </c>
      <c r="H133">
        <v>1402</v>
      </c>
      <c r="I133">
        <v>1327</v>
      </c>
      <c r="J133">
        <v>1358</v>
      </c>
      <c r="K133">
        <v>1432</v>
      </c>
      <c r="L133">
        <v>1310</v>
      </c>
      <c r="M133">
        <v>1306</v>
      </c>
      <c r="N133">
        <v>1431</v>
      </c>
      <c r="O133">
        <v>1568</v>
      </c>
    </row>
    <row r="134" spans="1:15" ht="12.75">
      <c r="A134" t="s">
        <v>50</v>
      </c>
      <c r="C134">
        <v>7556</v>
      </c>
      <c r="D134">
        <v>6736</v>
      </c>
      <c r="E134">
        <v>5606</v>
      </c>
      <c r="F134">
        <v>5945</v>
      </c>
      <c r="G134">
        <v>5371</v>
      </c>
      <c r="H134">
        <v>5415</v>
      </c>
      <c r="I134">
        <v>4423</v>
      </c>
      <c r="J134">
        <v>5056</v>
      </c>
      <c r="K134">
        <v>4696</v>
      </c>
      <c r="L134">
        <v>4563</v>
      </c>
      <c r="M134">
        <v>4254</v>
      </c>
      <c r="N134">
        <v>4421</v>
      </c>
      <c r="O134">
        <v>4254</v>
      </c>
    </row>
    <row r="135" spans="1:15" ht="12.75">
      <c r="A135" t="s">
        <v>51</v>
      </c>
      <c r="C135">
        <v>5073</v>
      </c>
      <c r="D135">
        <v>5174</v>
      </c>
      <c r="E135">
        <v>4873</v>
      </c>
      <c r="F135">
        <v>5388</v>
      </c>
      <c r="G135">
        <v>6446</v>
      </c>
      <c r="H135">
        <v>5949</v>
      </c>
      <c r="I135">
        <v>7314</v>
      </c>
      <c r="J135">
        <v>6713</v>
      </c>
      <c r="K135">
        <v>5447</v>
      </c>
      <c r="L135">
        <v>5274</v>
      </c>
      <c r="M135">
        <v>5047</v>
      </c>
      <c r="N135">
        <v>6146</v>
      </c>
      <c r="O135">
        <v>6488</v>
      </c>
    </row>
    <row r="136" spans="1:15" ht="12.75">
      <c r="A136" t="s">
        <v>52</v>
      </c>
      <c r="C136">
        <v>2677</v>
      </c>
      <c r="D136">
        <v>2664</v>
      </c>
      <c r="E136">
        <v>2535</v>
      </c>
      <c r="F136">
        <v>2723</v>
      </c>
      <c r="G136">
        <v>2896</v>
      </c>
      <c r="H136">
        <v>2893</v>
      </c>
      <c r="I136">
        <v>3064</v>
      </c>
      <c r="J136">
        <v>2611</v>
      </c>
      <c r="K136">
        <v>2582</v>
      </c>
      <c r="L136">
        <v>2438</v>
      </c>
      <c r="M136">
        <v>2442</v>
      </c>
      <c r="N136">
        <v>2753</v>
      </c>
      <c r="O136">
        <v>2843</v>
      </c>
    </row>
    <row r="137" spans="1:15" ht="12.75">
      <c r="A137" t="s">
        <v>53</v>
      </c>
      <c r="C137">
        <v>64305</v>
      </c>
      <c r="D137">
        <v>62798</v>
      </c>
      <c r="E137">
        <v>59420</v>
      </c>
      <c r="F137">
        <v>52350</v>
      </c>
      <c r="G137">
        <v>49641</v>
      </c>
      <c r="H137">
        <v>45866</v>
      </c>
      <c r="I137">
        <v>44228</v>
      </c>
      <c r="J137">
        <v>39974</v>
      </c>
      <c r="K137">
        <v>41169</v>
      </c>
      <c r="L137">
        <v>34216</v>
      </c>
      <c r="M137">
        <v>35722</v>
      </c>
      <c r="N137">
        <v>39059</v>
      </c>
      <c r="O137">
        <v>35660</v>
      </c>
    </row>
    <row r="138" spans="1:15" ht="12.75">
      <c r="A138" t="s">
        <v>54</v>
      </c>
      <c r="C138">
        <v>64</v>
      </c>
      <c r="D138">
        <v>65</v>
      </c>
      <c r="E138">
        <v>46</v>
      </c>
      <c r="F138">
        <v>46</v>
      </c>
      <c r="G138">
        <v>69</v>
      </c>
      <c r="H138">
        <v>56</v>
      </c>
      <c r="I138">
        <v>65</v>
      </c>
      <c r="J138">
        <v>57</v>
      </c>
      <c r="K138">
        <v>67</v>
      </c>
      <c r="L138">
        <v>59</v>
      </c>
      <c r="M138">
        <v>100</v>
      </c>
      <c r="N138">
        <v>94</v>
      </c>
      <c r="O138">
        <v>98</v>
      </c>
    </row>
    <row r="139" spans="1:15" ht="12.75">
      <c r="A139" t="s">
        <v>55</v>
      </c>
      <c r="C139">
        <v>860</v>
      </c>
      <c r="D139">
        <v>782</v>
      </c>
      <c r="E139">
        <v>763</v>
      </c>
      <c r="F139">
        <v>845</v>
      </c>
      <c r="G139">
        <v>980</v>
      </c>
      <c r="H139">
        <v>1015</v>
      </c>
      <c r="I139">
        <v>1004</v>
      </c>
      <c r="J139">
        <v>1024</v>
      </c>
      <c r="K139">
        <v>1070</v>
      </c>
      <c r="L139">
        <v>1066</v>
      </c>
      <c r="M139">
        <v>1079</v>
      </c>
      <c r="N139">
        <v>946</v>
      </c>
      <c r="O139">
        <v>814</v>
      </c>
    </row>
    <row r="140" spans="1:15" ht="12.75">
      <c r="A140" t="s">
        <v>56</v>
      </c>
      <c r="C140">
        <v>8706</v>
      </c>
      <c r="D140">
        <v>7998</v>
      </c>
      <c r="E140">
        <v>7552</v>
      </c>
      <c r="F140">
        <v>8065</v>
      </c>
      <c r="G140">
        <v>7519</v>
      </c>
      <c r="H140">
        <v>7673</v>
      </c>
      <c r="I140">
        <v>7783</v>
      </c>
      <c r="J140">
        <v>7452</v>
      </c>
      <c r="K140">
        <v>7463</v>
      </c>
      <c r="L140">
        <v>6444</v>
      </c>
      <c r="M140">
        <v>6417</v>
      </c>
      <c r="N140">
        <v>7246</v>
      </c>
      <c r="O140">
        <v>6658</v>
      </c>
    </row>
    <row r="141" spans="1:15" ht="12.75">
      <c r="A141" t="s">
        <v>57</v>
      </c>
      <c r="C141">
        <v>10145</v>
      </c>
      <c r="D141">
        <v>10868</v>
      </c>
      <c r="E141">
        <v>10035</v>
      </c>
      <c r="F141">
        <v>10094</v>
      </c>
      <c r="G141">
        <v>10421</v>
      </c>
      <c r="H141">
        <v>10793</v>
      </c>
      <c r="I141">
        <v>10710</v>
      </c>
      <c r="J141">
        <v>9768</v>
      </c>
      <c r="K141">
        <v>8044</v>
      </c>
      <c r="L141">
        <v>6888</v>
      </c>
      <c r="M141">
        <v>7752</v>
      </c>
      <c r="N141">
        <v>7609</v>
      </c>
      <c r="O141">
        <v>7855</v>
      </c>
    </row>
    <row r="142" spans="1:15" ht="12.75">
      <c r="A142" t="s">
        <v>58</v>
      </c>
      <c r="C142">
        <v>16922</v>
      </c>
      <c r="D142">
        <v>17624</v>
      </c>
      <c r="E142">
        <v>17176</v>
      </c>
      <c r="F142">
        <v>15982</v>
      </c>
      <c r="G142">
        <v>16001</v>
      </c>
      <c r="H142">
        <v>16616</v>
      </c>
      <c r="I142">
        <v>18890</v>
      </c>
      <c r="J142">
        <v>21085</v>
      </c>
      <c r="K142">
        <v>21976</v>
      </c>
      <c r="L142">
        <v>20078</v>
      </c>
      <c r="M142">
        <v>23278</v>
      </c>
      <c r="N142">
        <v>19745</v>
      </c>
      <c r="O142">
        <v>19774</v>
      </c>
    </row>
    <row r="145" spans="1:3" ht="12.75">
      <c r="A145" t="s">
        <v>2</v>
      </c>
      <c r="B145" t="s">
        <v>151</v>
      </c>
      <c r="C145" t="s">
        <v>176</v>
      </c>
    </row>
    <row r="146" ht="12.75">
      <c r="A146" t="s">
        <v>1</v>
      </c>
    </row>
    <row r="148" spans="1:3" ht="12.75">
      <c r="A148" t="s">
        <v>4</v>
      </c>
      <c r="B148" t="s">
        <v>134</v>
      </c>
      <c r="C148" t="s">
        <v>6</v>
      </c>
    </row>
    <row r="151" spans="1:2" ht="12.75">
      <c r="A151" t="s">
        <v>7</v>
      </c>
      <c r="B151" t="s">
        <v>8</v>
      </c>
    </row>
    <row r="152" spans="1:2" ht="12.75">
      <c r="A152" t="s">
        <v>9</v>
      </c>
      <c r="B152" t="s">
        <v>10</v>
      </c>
    </row>
    <row r="153" spans="1:2" ht="12.75">
      <c r="A153" t="s">
        <v>11</v>
      </c>
      <c r="B153" t="s">
        <v>135</v>
      </c>
    </row>
    <row r="155" spans="2:15" ht="12.75">
      <c r="B155" t="s">
        <v>13</v>
      </c>
      <c r="C155" t="s">
        <v>14</v>
      </c>
      <c r="D155" t="s">
        <v>15</v>
      </c>
      <c r="E155" t="s">
        <v>16</v>
      </c>
      <c r="F155" t="s">
        <v>17</v>
      </c>
      <c r="G155" t="s">
        <v>18</v>
      </c>
      <c r="H155" t="s">
        <v>19</v>
      </c>
      <c r="I155" t="s">
        <v>20</v>
      </c>
      <c r="J155" t="s">
        <v>21</v>
      </c>
      <c r="K155" t="s">
        <v>22</v>
      </c>
      <c r="L155" t="s">
        <v>23</v>
      </c>
      <c r="M155" t="s">
        <v>24</v>
      </c>
      <c r="N155" t="s">
        <v>25</v>
      </c>
      <c r="O155" t="s">
        <v>26</v>
      </c>
    </row>
    <row r="156" ht="12.75">
      <c r="A156" t="s">
        <v>27</v>
      </c>
    </row>
    <row r="157" spans="1:15" ht="12.75">
      <c r="A157" s="72" t="s">
        <v>255</v>
      </c>
      <c r="C157" s="72">
        <f>SUM(C161:C190)</f>
        <v>654663</v>
      </c>
      <c r="D157" s="72">
        <f aca="true" t="shared" si="9" ref="D157:O157">SUM(D161:D190)</f>
        <v>664729</v>
      </c>
      <c r="E157" s="72">
        <f t="shared" si="9"/>
        <v>667456</v>
      </c>
      <c r="F157" s="72">
        <f t="shared" si="9"/>
        <v>665260</v>
      </c>
      <c r="G157" s="72">
        <f t="shared" si="9"/>
        <v>665287</v>
      </c>
      <c r="H157" s="72">
        <f t="shared" si="9"/>
        <v>678835</v>
      </c>
      <c r="I157" s="72">
        <f t="shared" si="9"/>
        <v>694217</v>
      </c>
      <c r="J157" s="72">
        <f t="shared" si="9"/>
        <v>692587</v>
      </c>
      <c r="K157" s="72">
        <f t="shared" si="9"/>
        <v>706786</v>
      </c>
      <c r="L157" s="72">
        <f t="shared" si="9"/>
        <v>699065</v>
      </c>
      <c r="M157" s="72">
        <f t="shared" si="9"/>
        <v>690479</v>
      </c>
      <c r="N157" s="72">
        <f t="shared" si="9"/>
        <v>701438</v>
      </c>
      <c r="O157" s="72">
        <f t="shared" si="9"/>
        <v>693039</v>
      </c>
    </row>
    <row r="158" spans="1:15" ht="12.75">
      <c r="A158" s="77" t="s">
        <v>28</v>
      </c>
      <c r="C158">
        <v>593913</v>
      </c>
      <c r="D158">
        <v>611748</v>
      </c>
      <c r="E158">
        <v>617238</v>
      </c>
      <c r="F158">
        <v>609397</v>
      </c>
      <c r="G158">
        <v>612908</v>
      </c>
      <c r="H158">
        <v>621086</v>
      </c>
      <c r="I158">
        <v>635714</v>
      </c>
      <c r="J158">
        <v>635292</v>
      </c>
      <c r="K158">
        <v>651111</v>
      </c>
      <c r="L158">
        <v>644837</v>
      </c>
      <c r="M158">
        <v>634700</v>
      </c>
      <c r="N158">
        <v>648043</v>
      </c>
      <c r="O158">
        <v>640011</v>
      </c>
    </row>
    <row r="159" spans="1:15" ht="12.75">
      <c r="A159" s="72" t="s">
        <v>256</v>
      </c>
      <c r="C159" s="72">
        <f>C161+C163+C164+C166+C167+C168+C169+C170+C174+C177+C178+C180+C183+C184+C185</f>
        <v>544091</v>
      </c>
      <c r="D159" s="72">
        <f aca="true" t="shared" si="10" ref="D159:O159">D161+D163+D164+D166+D167+D168+D169+D170+D174+D177+D178+D180+D183+D184+D185</f>
        <v>562346</v>
      </c>
      <c r="E159" s="72">
        <f t="shared" si="10"/>
        <v>572012</v>
      </c>
      <c r="F159" s="72">
        <f t="shared" si="10"/>
        <v>564999</v>
      </c>
      <c r="G159" s="72">
        <f t="shared" si="10"/>
        <v>567359</v>
      </c>
      <c r="H159" s="72">
        <f t="shared" si="10"/>
        <v>575633</v>
      </c>
      <c r="I159" s="72">
        <f t="shared" si="10"/>
        <v>587821</v>
      </c>
      <c r="J159" s="72">
        <f t="shared" si="10"/>
        <v>587294</v>
      </c>
      <c r="K159" s="72">
        <f t="shared" si="10"/>
        <v>601265</v>
      </c>
      <c r="L159" s="72">
        <f t="shared" si="10"/>
        <v>596202</v>
      </c>
      <c r="M159" s="72">
        <f t="shared" si="10"/>
        <v>587914</v>
      </c>
      <c r="N159" s="72">
        <f t="shared" si="10"/>
        <v>599692</v>
      </c>
      <c r="O159" s="72">
        <f t="shared" si="10"/>
        <v>591852</v>
      </c>
    </row>
    <row r="160" spans="1:15" ht="12.75">
      <c r="A160" s="72" t="s">
        <v>257</v>
      </c>
      <c r="C160" s="72">
        <f>C162+C165+C171+C172+C173+C175+C176+C179+C181+C182</f>
        <v>49823</v>
      </c>
      <c r="D160" s="72">
        <f aca="true" t="shared" si="11" ref="D160:O160">D162+D165+D171+D172+D173+D175+D176+D179+D181+D182</f>
        <v>49402</v>
      </c>
      <c r="E160" s="72">
        <f t="shared" si="11"/>
        <v>45227</v>
      </c>
      <c r="F160" s="72">
        <f t="shared" si="11"/>
        <v>44399</v>
      </c>
      <c r="G160" s="72">
        <f t="shared" si="11"/>
        <v>45548</v>
      </c>
      <c r="H160" s="72">
        <f t="shared" si="11"/>
        <v>45453</v>
      </c>
      <c r="I160" s="72">
        <f t="shared" si="11"/>
        <v>47892</v>
      </c>
      <c r="J160" s="72">
        <f t="shared" si="11"/>
        <v>48000</v>
      </c>
      <c r="K160" s="72">
        <f t="shared" si="11"/>
        <v>49849</v>
      </c>
      <c r="L160" s="72">
        <f t="shared" si="11"/>
        <v>48634</v>
      </c>
      <c r="M160" s="72">
        <f t="shared" si="11"/>
        <v>46786</v>
      </c>
      <c r="N160" s="72">
        <f t="shared" si="11"/>
        <v>48353</v>
      </c>
      <c r="O160" s="72">
        <f t="shared" si="11"/>
        <v>48159</v>
      </c>
    </row>
    <row r="161" spans="1:15" ht="12.75">
      <c r="A161" t="s">
        <v>29</v>
      </c>
      <c r="C161">
        <v>17730</v>
      </c>
      <c r="D161">
        <v>19485</v>
      </c>
      <c r="E161">
        <v>20085</v>
      </c>
      <c r="F161">
        <v>19429</v>
      </c>
      <c r="G161">
        <v>19961</v>
      </c>
      <c r="H161">
        <v>19794</v>
      </c>
      <c r="I161">
        <v>22141</v>
      </c>
      <c r="J161">
        <v>22465</v>
      </c>
      <c r="K161">
        <v>22946</v>
      </c>
      <c r="L161">
        <v>22532</v>
      </c>
      <c r="M161">
        <v>21949</v>
      </c>
      <c r="N161">
        <v>21692</v>
      </c>
      <c r="O161">
        <v>18662</v>
      </c>
    </row>
    <row r="162" spans="1:15" ht="12.75">
      <c r="A162" t="s">
        <v>30</v>
      </c>
      <c r="C162">
        <v>8791</v>
      </c>
      <c r="D162">
        <v>7282</v>
      </c>
      <c r="E162">
        <v>7842</v>
      </c>
      <c r="F162">
        <v>7407</v>
      </c>
      <c r="G162">
        <v>7617</v>
      </c>
      <c r="H162">
        <v>7748</v>
      </c>
      <c r="I162">
        <v>8028</v>
      </c>
      <c r="J162">
        <v>7493</v>
      </c>
      <c r="K162">
        <v>7929</v>
      </c>
      <c r="L162">
        <v>7945</v>
      </c>
      <c r="M162">
        <v>7585</v>
      </c>
      <c r="N162">
        <v>8097</v>
      </c>
      <c r="O162">
        <v>8163</v>
      </c>
    </row>
    <row r="163" spans="1:15" ht="12.75">
      <c r="A163" t="s">
        <v>31</v>
      </c>
      <c r="C163">
        <v>8212</v>
      </c>
      <c r="D163">
        <v>8336</v>
      </c>
      <c r="E163">
        <v>8253</v>
      </c>
      <c r="F163">
        <v>8253</v>
      </c>
      <c r="G163">
        <v>8703</v>
      </c>
      <c r="H163">
        <v>9105</v>
      </c>
      <c r="I163">
        <v>9902</v>
      </c>
      <c r="J163">
        <v>9575</v>
      </c>
      <c r="K163">
        <v>9567</v>
      </c>
      <c r="L163">
        <v>9371</v>
      </c>
      <c r="M163">
        <v>9044</v>
      </c>
      <c r="N163">
        <v>9125</v>
      </c>
      <c r="O163">
        <v>8736</v>
      </c>
    </row>
    <row r="164" spans="1:15" ht="12.75">
      <c r="A164" t="s">
        <v>32</v>
      </c>
      <c r="C164">
        <v>124040</v>
      </c>
      <c r="D164">
        <v>131909</v>
      </c>
      <c r="E164">
        <v>133852</v>
      </c>
      <c r="F164">
        <v>135898</v>
      </c>
      <c r="G164">
        <v>135018</v>
      </c>
      <c r="H164">
        <v>133569</v>
      </c>
      <c r="I164">
        <v>136856</v>
      </c>
      <c r="J164">
        <v>137080</v>
      </c>
      <c r="K164">
        <v>137666</v>
      </c>
      <c r="L164">
        <v>132954</v>
      </c>
      <c r="M164">
        <v>129872</v>
      </c>
      <c r="N164">
        <v>132707</v>
      </c>
      <c r="O164">
        <v>127424</v>
      </c>
    </row>
    <row r="165" spans="1:15" ht="12.75">
      <c r="A165" t="s">
        <v>33</v>
      </c>
      <c r="C165">
        <v>2865</v>
      </c>
      <c r="D165">
        <v>2565</v>
      </c>
      <c r="E165">
        <v>1329</v>
      </c>
      <c r="F165">
        <v>1401</v>
      </c>
      <c r="G165">
        <v>1342</v>
      </c>
      <c r="H165">
        <v>1035</v>
      </c>
      <c r="I165">
        <v>1105</v>
      </c>
      <c r="J165">
        <v>1076</v>
      </c>
      <c r="K165">
        <v>1094</v>
      </c>
      <c r="L165">
        <v>1023</v>
      </c>
      <c r="M165">
        <v>510</v>
      </c>
      <c r="N165">
        <v>993</v>
      </c>
      <c r="O165">
        <v>1066</v>
      </c>
    </row>
    <row r="166" spans="1:15" ht="12.75">
      <c r="A166" t="s">
        <v>34</v>
      </c>
      <c r="C166">
        <v>12851</v>
      </c>
      <c r="D166">
        <v>13275</v>
      </c>
      <c r="E166">
        <v>13518</v>
      </c>
      <c r="F166">
        <v>13300</v>
      </c>
      <c r="G166">
        <v>13846</v>
      </c>
      <c r="H166">
        <v>13952</v>
      </c>
      <c r="I166">
        <v>14914</v>
      </c>
      <c r="J166">
        <v>15061</v>
      </c>
      <c r="K166">
        <v>15527</v>
      </c>
      <c r="L166">
        <v>15562</v>
      </c>
      <c r="M166">
        <v>15929</v>
      </c>
      <c r="N166">
        <v>16413</v>
      </c>
      <c r="O166">
        <v>16954</v>
      </c>
    </row>
    <row r="167" spans="1:15" ht="12.75">
      <c r="A167" t="s">
        <v>35</v>
      </c>
      <c r="C167">
        <v>45547</v>
      </c>
      <c r="D167">
        <v>48478</v>
      </c>
      <c r="E167">
        <v>49706</v>
      </c>
      <c r="F167">
        <v>46626</v>
      </c>
      <c r="G167">
        <v>51434</v>
      </c>
      <c r="H167">
        <v>54556</v>
      </c>
      <c r="I167">
        <v>54537</v>
      </c>
      <c r="J167">
        <v>56087</v>
      </c>
      <c r="K167">
        <v>59905</v>
      </c>
      <c r="L167">
        <v>62225</v>
      </c>
      <c r="M167">
        <v>63223</v>
      </c>
      <c r="N167">
        <v>66184</v>
      </c>
      <c r="O167">
        <v>65628</v>
      </c>
    </row>
    <row r="168" spans="1:15" ht="12.75">
      <c r="A168" t="s">
        <v>36</v>
      </c>
      <c r="C168">
        <v>87673</v>
      </c>
      <c r="D168">
        <v>90507</v>
      </c>
      <c r="E168">
        <v>89285</v>
      </c>
      <c r="F168">
        <v>88526</v>
      </c>
      <c r="G168">
        <v>82795</v>
      </c>
      <c r="H168">
        <v>85500</v>
      </c>
      <c r="I168">
        <v>90430</v>
      </c>
      <c r="J168">
        <v>87445</v>
      </c>
      <c r="K168">
        <v>91542</v>
      </c>
      <c r="L168">
        <v>90566</v>
      </c>
      <c r="M168">
        <v>88385</v>
      </c>
      <c r="N168">
        <v>94590</v>
      </c>
      <c r="O168">
        <v>92134</v>
      </c>
    </row>
    <row r="169" spans="1:15" ht="12.75">
      <c r="A169" t="s">
        <v>37</v>
      </c>
      <c r="C169">
        <v>4768</v>
      </c>
      <c r="D169">
        <v>4829</v>
      </c>
      <c r="E169">
        <v>4790</v>
      </c>
      <c r="F169">
        <v>5014</v>
      </c>
      <c r="G169">
        <v>5555</v>
      </c>
      <c r="H169">
        <v>5571</v>
      </c>
      <c r="I169">
        <v>5890</v>
      </c>
      <c r="J169">
        <v>6412</v>
      </c>
      <c r="K169">
        <v>7125</v>
      </c>
      <c r="L169">
        <v>8029</v>
      </c>
      <c r="M169">
        <v>7906</v>
      </c>
      <c r="N169">
        <v>8371</v>
      </c>
      <c r="O169">
        <v>8562</v>
      </c>
    </row>
    <row r="170" spans="1:15" ht="12.75">
      <c r="A170" t="s">
        <v>38</v>
      </c>
      <c r="C170">
        <v>89816</v>
      </c>
      <c r="D170">
        <v>89119</v>
      </c>
      <c r="E170">
        <v>92974</v>
      </c>
      <c r="F170">
        <v>90864</v>
      </c>
      <c r="G170">
        <v>89155</v>
      </c>
      <c r="H170">
        <v>93432</v>
      </c>
      <c r="I170">
        <v>92205</v>
      </c>
      <c r="J170">
        <v>92660</v>
      </c>
      <c r="K170">
        <v>92920</v>
      </c>
      <c r="L170">
        <v>89874</v>
      </c>
      <c r="M170">
        <v>88898</v>
      </c>
      <c r="N170">
        <v>87253</v>
      </c>
      <c r="O170">
        <v>88325</v>
      </c>
    </row>
    <row r="171" spans="1:15" ht="12.75">
      <c r="A171" t="s">
        <v>39</v>
      </c>
      <c r="C171">
        <v>1750</v>
      </c>
      <c r="D171">
        <v>1567</v>
      </c>
      <c r="E171">
        <v>1786</v>
      </c>
      <c r="F171">
        <v>1828</v>
      </c>
      <c r="G171">
        <v>2106</v>
      </c>
      <c r="H171">
        <v>1914</v>
      </c>
      <c r="I171">
        <v>2061</v>
      </c>
      <c r="J171">
        <v>2009</v>
      </c>
      <c r="K171">
        <v>2251</v>
      </c>
      <c r="L171">
        <v>2198</v>
      </c>
      <c r="M171">
        <v>2302</v>
      </c>
      <c r="N171">
        <v>2329</v>
      </c>
      <c r="O171">
        <v>2339</v>
      </c>
    </row>
    <row r="172" spans="1:15" ht="12.75">
      <c r="A172" t="s">
        <v>40</v>
      </c>
      <c r="C172">
        <v>632</v>
      </c>
      <c r="D172">
        <v>3063</v>
      </c>
      <c r="E172">
        <v>2724</v>
      </c>
      <c r="F172">
        <v>2436</v>
      </c>
      <c r="G172">
        <v>2497</v>
      </c>
      <c r="H172">
        <v>2003</v>
      </c>
      <c r="I172">
        <v>2037</v>
      </c>
      <c r="J172">
        <v>1656</v>
      </c>
      <c r="K172">
        <v>1661</v>
      </c>
      <c r="L172">
        <v>1401</v>
      </c>
      <c r="M172">
        <v>1203</v>
      </c>
      <c r="N172">
        <v>1231</v>
      </c>
      <c r="O172">
        <v>1140</v>
      </c>
    </row>
    <row r="173" spans="1:15" ht="12.75">
      <c r="A173" t="s">
        <v>41</v>
      </c>
      <c r="C173">
        <v>6875</v>
      </c>
      <c r="D173">
        <v>7474</v>
      </c>
      <c r="E173">
        <v>4086</v>
      </c>
      <c r="F173">
        <v>3720</v>
      </c>
      <c r="G173">
        <v>3411</v>
      </c>
      <c r="H173">
        <v>3112</v>
      </c>
      <c r="I173">
        <v>3237</v>
      </c>
      <c r="J173">
        <v>3319</v>
      </c>
      <c r="K173">
        <v>3820</v>
      </c>
      <c r="L173">
        <v>3003</v>
      </c>
      <c r="M173">
        <v>2331</v>
      </c>
      <c r="N173">
        <v>2645</v>
      </c>
      <c r="O173">
        <v>2545</v>
      </c>
    </row>
    <row r="174" spans="1:15" ht="12.75">
      <c r="A174" t="s">
        <v>42</v>
      </c>
      <c r="C174">
        <v>1609</v>
      </c>
      <c r="D174">
        <v>1871</v>
      </c>
      <c r="E174">
        <v>1927</v>
      </c>
      <c r="F174">
        <v>1923</v>
      </c>
      <c r="G174">
        <v>1928</v>
      </c>
      <c r="H174">
        <v>1788</v>
      </c>
      <c r="I174">
        <v>1843</v>
      </c>
      <c r="J174">
        <v>1921</v>
      </c>
      <c r="K174">
        <v>2013</v>
      </c>
      <c r="L174">
        <v>2147</v>
      </c>
      <c r="M174">
        <v>2283</v>
      </c>
      <c r="N174">
        <v>2425</v>
      </c>
      <c r="O174">
        <v>2482</v>
      </c>
    </row>
    <row r="175" spans="1:15" ht="12.75">
      <c r="A175" t="s">
        <v>43</v>
      </c>
      <c r="C175">
        <v>8734</v>
      </c>
      <c r="D175">
        <v>8036</v>
      </c>
      <c r="E175">
        <v>7871</v>
      </c>
      <c r="F175">
        <v>7762</v>
      </c>
      <c r="G175">
        <v>7611</v>
      </c>
      <c r="H175">
        <v>7689</v>
      </c>
      <c r="I175">
        <v>7042</v>
      </c>
      <c r="J175">
        <v>7232</v>
      </c>
      <c r="K175">
        <v>7473</v>
      </c>
      <c r="L175">
        <v>7202</v>
      </c>
      <c r="M175">
        <v>6927</v>
      </c>
      <c r="N175">
        <v>6703</v>
      </c>
      <c r="O175">
        <v>6347</v>
      </c>
    </row>
    <row r="176" spans="1:15" ht="12.75">
      <c r="A176" t="s">
        <v>44</v>
      </c>
      <c r="C176">
        <v>581</v>
      </c>
      <c r="D176">
        <v>603</v>
      </c>
      <c r="E176">
        <v>618</v>
      </c>
      <c r="F176">
        <v>745</v>
      </c>
      <c r="G176">
        <v>725</v>
      </c>
      <c r="H176">
        <v>795</v>
      </c>
      <c r="I176">
        <v>877</v>
      </c>
      <c r="J176">
        <v>927</v>
      </c>
      <c r="K176">
        <v>974</v>
      </c>
      <c r="L176">
        <v>968</v>
      </c>
      <c r="M176">
        <v>940</v>
      </c>
      <c r="N176">
        <v>823</v>
      </c>
      <c r="O176">
        <v>823</v>
      </c>
    </row>
    <row r="177" spans="1:15" ht="12.75">
      <c r="A177" t="s">
        <v>45</v>
      </c>
      <c r="C177">
        <v>24415</v>
      </c>
      <c r="D177">
        <v>24958</v>
      </c>
      <c r="E177">
        <v>25764</v>
      </c>
      <c r="F177">
        <v>25037</v>
      </c>
      <c r="G177">
        <v>25592</v>
      </c>
      <c r="H177">
        <v>27242</v>
      </c>
      <c r="I177">
        <v>26461</v>
      </c>
      <c r="J177">
        <v>27383</v>
      </c>
      <c r="K177">
        <v>27156</v>
      </c>
      <c r="L177">
        <v>28034</v>
      </c>
      <c r="M177">
        <v>28496</v>
      </c>
      <c r="N177">
        <v>29374</v>
      </c>
      <c r="O177">
        <v>29600</v>
      </c>
    </row>
    <row r="178" spans="1:15" ht="12.75">
      <c r="A178" t="s">
        <v>46</v>
      </c>
      <c r="C178">
        <v>10419</v>
      </c>
      <c r="D178">
        <v>11322</v>
      </c>
      <c r="E178">
        <v>11328</v>
      </c>
      <c r="F178">
        <v>11243</v>
      </c>
      <c r="G178">
        <v>11187</v>
      </c>
      <c r="H178">
        <v>11211</v>
      </c>
      <c r="I178">
        <v>12144</v>
      </c>
      <c r="J178">
        <v>12135</v>
      </c>
      <c r="K178">
        <v>12757</v>
      </c>
      <c r="L178">
        <v>12115</v>
      </c>
      <c r="M178">
        <v>11856</v>
      </c>
      <c r="N178">
        <v>12762</v>
      </c>
      <c r="O178">
        <v>12826</v>
      </c>
    </row>
    <row r="179" spans="1:15" ht="12.75">
      <c r="A179" t="s">
        <v>47</v>
      </c>
      <c r="C179">
        <v>13380</v>
      </c>
      <c r="D179">
        <v>13237</v>
      </c>
      <c r="E179">
        <v>13816</v>
      </c>
      <c r="F179">
        <v>14430</v>
      </c>
      <c r="G179">
        <v>15197</v>
      </c>
      <c r="H179">
        <v>15929</v>
      </c>
      <c r="I179">
        <v>17846</v>
      </c>
      <c r="J179">
        <v>18461</v>
      </c>
      <c r="K179">
        <v>18974</v>
      </c>
      <c r="L179">
        <v>19530</v>
      </c>
      <c r="M179">
        <v>20174</v>
      </c>
      <c r="N179">
        <v>20058</v>
      </c>
      <c r="O179">
        <v>19891</v>
      </c>
    </row>
    <row r="180" spans="1:15" ht="12.75">
      <c r="A180" t="s">
        <v>48</v>
      </c>
      <c r="C180">
        <v>11614</v>
      </c>
      <c r="D180">
        <v>11562</v>
      </c>
      <c r="E180">
        <v>13066</v>
      </c>
      <c r="F180">
        <v>12293</v>
      </c>
      <c r="G180">
        <v>12436</v>
      </c>
      <c r="H180">
        <v>13437</v>
      </c>
      <c r="I180">
        <v>12845</v>
      </c>
      <c r="J180">
        <v>13872</v>
      </c>
      <c r="K180">
        <v>15319</v>
      </c>
      <c r="L180">
        <v>15574</v>
      </c>
      <c r="M180">
        <v>15083</v>
      </c>
      <c r="N180">
        <v>15396</v>
      </c>
      <c r="O180">
        <v>15955</v>
      </c>
    </row>
    <row r="181" spans="1:15" ht="12.75">
      <c r="A181" t="s">
        <v>49</v>
      </c>
      <c r="C181">
        <v>1747</v>
      </c>
      <c r="D181">
        <v>1695</v>
      </c>
      <c r="E181">
        <v>1608</v>
      </c>
      <c r="F181">
        <v>1935</v>
      </c>
      <c r="G181">
        <v>2080</v>
      </c>
      <c r="H181">
        <v>2294</v>
      </c>
      <c r="I181">
        <v>2679</v>
      </c>
      <c r="J181">
        <v>2647</v>
      </c>
      <c r="K181">
        <v>2490</v>
      </c>
      <c r="L181">
        <v>2515</v>
      </c>
      <c r="M181">
        <v>2377</v>
      </c>
      <c r="N181">
        <v>2520</v>
      </c>
      <c r="O181">
        <v>2434</v>
      </c>
    </row>
    <row r="182" spans="1:15" ht="12.75">
      <c r="A182" t="s">
        <v>50</v>
      </c>
      <c r="C182">
        <v>4468</v>
      </c>
      <c r="D182">
        <v>3880</v>
      </c>
      <c r="E182">
        <v>3547</v>
      </c>
      <c r="F182">
        <v>2735</v>
      </c>
      <c r="G182">
        <v>2962</v>
      </c>
      <c r="H182">
        <v>2934</v>
      </c>
      <c r="I182">
        <v>2980</v>
      </c>
      <c r="J182">
        <v>3180</v>
      </c>
      <c r="K182">
        <v>3183</v>
      </c>
      <c r="L182">
        <v>2849</v>
      </c>
      <c r="M182">
        <v>2437</v>
      </c>
      <c r="N182">
        <v>2954</v>
      </c>
      <c r="O182">
        <v>3411</v>
      </c>
    </row>
    <row r="183" spans="1:15" ht="12.75">
      <c r="A183" t="s">
        <v>51</v>
      </c>
      <c r="C183">
        <v>9939</v>
      </c>
      <c r="D183">
        <v>10400</v>
      </c>
      <c r="E183">
        <v>9412</v>
      </c>
      <c r="F183">
        <v>9401</v>
      </c>
      <c r="G183">
        <v>9889</v>
      </c>
      <c r="H183">
        <v>8344</v>
      </c>
      <c r="I183">
        <v>9218</v>
      </c>
      <c r="J183">
        <v>10168</v>
      </c>
      <c r="K183">
        <v>10856</v>
      </c>
      <c r="L183">
        <v>9920</v>
      </c>
      <c r="M183">
        <v>9209</v>
      </c>
      <c r="N183">
        <v>8950</v>
      </c>
      <c r="O183">
        <v>10164</v>
      </c>
    </row>
    <row r="184" spans="1:15" ht="12.75">
      <c r="A184" t="s">
        <v>52</v>
      </c>
      <c r="C184">
        <v>14555</v>
      </c>
      <c r="D184">
        <v>14429</v>
      </c>
      <c r="E184">
        <v>14413</v>
      </c>
      <c r="F184">
        <v>14432</v>
      </c>
      <c r="G184">
        <v>15417</v>
      </c>
      <c r="H184">
        <v>15754</v>
      </c>
      <c r="I184">
        <v>15924</v>
      </c>
      <c r="J184">
        <v>15279</v>
      </c>
      <c r="K184">
        <v>15411</v>
      </c>
      <c r="L184">
        <v>15197</v>
      </c>
      <c r="M184">
        <v>14382</v>
      </c>
      <c r="N184">
        <v>15119</v>
      </c>
      <c r="O184">
        <v>15773</v>
      </c>
    </row>
    <row r="185" spans="1:15" ht="12.75">
      <c r="A185" t="s">
        <v>53</v>
      </c>
      <c r="C185">
        <v>80903</v>
      </c>
      <c r="D185">
        <v>81866</v>
      </c>
      <c r="E185">
        <v>83639</v>
      </c>
      <c r="F185">
        <v>82760</v>
      </c>
      <c r="G185">
        <v>84443</v>
      </c>
      <c r="H185">
        <v>82378</v>
      </c>
      <c r="I185">
        <v>82511</v>
      </c>
      <c r="J185">
        <v>79751</v>
      </c>
      <c r="K185">
        <v>80555</v>
      </c>
      <c r="L185">
        <v>82102</v>
      </c>
      <c r="M185">
        <v>81399</v>
      </c>
      <c r="N185">
        <v>79331</v>
      </c>
      <c r="O185">
        <v>78627</v>
      </c>
    </row>
    <row r="186" spans="1:15" ht="12.75">
      <c r="A186" t="s">
        <v>54</v>
      </c>
      <c r="C186">
        <v>694</v>
      </c>
      <c r="D186">
        <v>609</v>
      </c>
      <c r="E186">
        <v>661</v>
      </c>
      <c r="F186">
        <v>704</v>
      </c>
      <c r="G186">
        <v>701</v>
      </c>
      <c r="H186">
        <v>696</v>
      </c>
      <c r="I186">
        <v>787</v>
      </c>
      <c r="J186">
        <v>778</v>
      </c>
      <c r="K186">
        <v>804</v>
      </c>
      <c r="L186">
        <v>825</v>
      </c>
      <c r="M186">
        <v>824</v>
      </c>
      <c r="N186">
        <v>804</v>
      </c>
      <c r="O186">
        <v>822</v>
      </c>
    </row>
    <row r="187" spans="1:15" ht="12.75">
      <c r="A187" t="s">
        <v>55</v>
      </c>
      <c r="C187">
        <v>8643</v>
      </c>
      <c r="D187">
        <v>9046</v>
      </c>
      <c r="E187">
        <v>8147</v>
      </c>
      <c r="F187">
        <v>8594</v>
      </c>
      <c r="G187">
        <v>7815</v>
      </c>
      <c r="H187">
        <v>8206</v>
      </c>
      <c r="I187">
        <v>8390</v>
      </c>
      <c r="J187">
        <v>8483</v>
      </c>
      <c r="K187">
        <v>8591</v>
      </c>
      <c r="L187">
        <v>9082</v>
      </c>
      <c r="M187">
        <v>9691</v>
      </c>
      <c r="N187">
        <v>8352</v>
      </c>
      <c r="O187">
        <v>7608</v>
      </c>
    </row>
    <row r="188" spans="1:15" ht="12.75">
      <c r="A188" t="s">
        <v>56</v>
      </c>
      <c r="C188">
        <v>9589</v>
      </c>
      <c r="D188">
        <v>6018</v>
      </c>
      <c r="E188">
        <v>5552</v>
      </c>
      <c r="F188">
        <v>6330</v>
      </c>
      <c r="G188">
        <v>5826</v>
      </c>
      <c r="H188">
        <v>6245</v>
      </c>
      <c r="I188">
        <v>5534</v>
      </c>
      <c r="J188">
        <v>4646</v>
      </c>
      <c r="K188">
        <v>4771</v>
      </c>
      <c r="L188">
        <v>4460</v>
      </c>
      <c r="M188">
        <v>4160</v>
      </c>
      <c r="N188">
        <v>4210</v>
      </c>
      <c r="O188">
        <v>4387</v>
      </c>
    </row>
    <row r="189" spans="1:15" ht="12.75">
      <c r="A189" t="s">
        <v>57</v>
      </c>
      <c r="C189">
        <v>18914</v>
      </c>
      <c r="D189">
        <v>14954</v>
      </c>
      <c r="E189">
        <v>12168</v>
      </c>
      <c r="F189">
        <v>13193</v>
      </c>
      <c r="G189">
        <v>12158</v>
      </c>
      <c r="H189">
        <v>13694</v>
      </c>
      <c r="I189">
        <v>13465</v>
      </c>
      <c r="J189">
        <v>13196</v>
      </c>
      <c r="K189">
        <v>11857</v>
      </c>
      <c r="L189">
        <v>10386</v>
      </c>
      <c r="M189">
        <v>10099</v>
      </c>
      <c r="N189">
        <v>11044</v>
      </c>
      <c r="O189">
        <v>9551</v>
      </c>
    </row>
    <row r="190" spans="1:15" ht="12.75">
      <c r="A190" t="s">
        <v>58</v>
      </c>
      <c r="C190">
        <v>22909</v>
      </c>
      <c r="D190">
        <v>22354</v>
      </c>
      <c r="E190">
        <v>23689</v>
      </c>
      <c r="F190">
        <v>27041</v>
      </c>
      <c r="G190">
        <v>25880</v>
      </c>
      <c r="H190">
        <v>28908</v>
      </c>
      <c r="I190">
        <v>30328</v>
      </c>
      <c r="J190">
        <v>30190</v>
      </c>
      <c r="K190">
        <v>29649</v>
      </c>
      <c r="L190">
        <v>29476</v>
      </c>
      <c r="M190">
        <v>31005</v>
      </c>
      <c r="N190">
        <v>28983</v>
      </c>
      <c r="O190">
        <v>30660</v>
      </c>
    </row>
    <row r="193" spans="1:3" ht="12.75">
      <c r="A193" t="s">
        <v>2</v>
      </c>
      <c r="B193" t="s">
        <v>151</v>
      </c>
      <c r="C193" t="s">
        <v>177</v>
      </c>
    </row>
    <row r="194" ht="12.75">
      <c r="A194" t="s">
        <v>1</v>
      </c>
    </row>
    <row r="196" spans="1:3" ht="12.75">
      <c r="A196" t="s">
        <v>4</v>
      </c>
      <c r="B196" t="s">
        <v>136</v>
      </c>
      <c r="C196" t="s">
        <v>6</v>
      </c>
    </row>
    <row r="199" spans="1:2" ht="12.75">
      <c r="A199" t="s">
        <v>7</v>
      </c>
      <c r="B199" t="s">
        <v>8</v>
      </c>
    </row>
    <row r="200" spans="1:2" ht="12.75">
      <c r="A200" t="s">
        <v>9</v>
      </c>
      <c r="B200" t="s">
        <v>10</v>
      </c>
    </row>
    <row r="201" spans="1:2" ht="12.75">
      <c r="A201" t="s">
        <v>11</v>
      </c>
      <c r="B201" t="s">
        <v>137</v>
      </c>
    </row>
    <row r="203" spans="2:15" ht="12.75">
      <c r="B203" t="s">
        <v>13</v>
      </c>
      <c r="C203" t="s">
        <v>14</v>
      </c>
      <c r="D203" t="s">
        <v>15</v>
      </c>
      <c r="E203" t="s">
        <v>16</v>
      </c>
      <c r="F203" t="s">
        <v>17</v>
      </c>
      <c r="G203" t="s">
        <v>18</v>
      </c>
      <c r="H203" t="s">
        <v>19</v>
      </c>
      <c r="I203" t="s">
        <v>20</v>
      </c>
      <c r="J203" t="s">
        <v>21</v>
      </c>
      <c r="K203" t="s">
        <v>22</v>
      </c>
      <c r="L203" t="s">
        <v>23</v>
      </c>
      <c r="M203" t="s">
        <v>24</v>
      </c>
      <c r="N203" t="s">
        <v>25</v>
      </c>
      <c r="O203" t="s">
        <v>26</v>
      </c>
    </row>
    <row r="204" ht="12.75">
      <c r="A204" t="s">
        <v>27</v>
      </c>
    </row>
    <row r="205" spans="1:15" ht="12.75">
      <c r="A205" s="72" t="s">
        <v>255</v>
      </c>
      <c r="C205" s="72">
        <f>SUM(C209:C238)</f>
        <v>299614</v>
      </c>
      <c r="D205" s="72">
        <f aca="true" t="shared" si="12" ref="D205:O205">SUM(D209:D238)</f>
        <v>309899</v>
      </c>
      <c r="E205" s="72">
        <f t="shared" si="12"/>
        <v>303291</v>
      </c>
      <c r="F205" s="72">
        <f t="shared" si="12"/>
        <v>313456</v>
      </c>
      <c r="G205" s="72">
        <f t="shared" si="12"/>
        <v>313670</v>
      </c>
      <c r="H205" s="72">
        <f t="shared" si="12"/>
        <v>339179</v>
      </c>
      <c r="I205" s="72">
        <f t="shared" si="12"/>
        <v>373937</v>
      </c>
      <c r="J205" s="72">
        <f t="shared" si="12"/>
        <v>369210</v>
      </c>
      <c r="K205" s="72">
        <f t="shared" si="12"/>
        <v>381670</v>
      </c>
      <c r="L205" s="72">
        <f t="shared" si="12"/>
        <v>395939</v>
      </c>
      <c r="M205" s="72">
        <f t="shared" si="12"/>
        <v>408875</v>
      </c>
      <c r="N205" s="72">
        <f t="shared" si="12"/>
        <v>422191</v>
      </c>
      <c r="O205" s="72">
        <f t="shared" si="12"/>
        <v>425330</v>
      </c>
    </row>
    <row r="206" spans="1:15" ht="12.75">
      <c r="A206" s="77" t="s">
        <v>28</v>
      </c>
      <c r="C206">
        <v>260548</v>
      </c>
      <c r="D206">
        <v>276062</v>
      </c>
      <c r="E206">
        <v>270975</v>
      </c>
      <c r="F206">
        <v>283382</v>
      </c>
      <c r="G206">
        <v>284700</v>
      </c>
      <c r="H206">
        <v>307959</v>
      </c>
      <c r="I206">
        <v>341813</v>
      </c>
      <c r="J206">
        <v>338902</v>
      </c>
      <c r="K206">
        <v>351859</v>
      </c>
      <c r="L206">
        <v>365546</v>
      </c>
      <c r="M206">
        <v>376285</v>
      </c>
      <c r="N206">
        <v>387748</v>
      </c>
      <c r="O206">
        <v>388981</v>
      </c>
    </row>
    <row r="207" spans="1:15" ht="12.75">
      <c r="A207" s="72" t="s">
        <v>256</v>
      </c>
      <c r="C207" s="72">
        <f>C209+C211+C212+C214+C215+C216+C217+C218+C222+C225+C226+C228+C231+C232+C233</f>
        <v>223409</v>
      </c>
      <c r="D207" s="72">
        <f aca="true" t="shared" si="13" ref="D207:O207">D209+D211+D212+D214+D215+D216+D217+D218+D222+D225+D226+D228+D231+D232+D233</f>
        <v>240449</v>
      </c>
      <c r="E207" s="72">
        <f t="shared" si="13"/>
        <v>238913</v>
      </c>
      <c r="F207" s="72">
        <f t="shared" si="13"/>
        <v>252889</v>
      </c>
      <c r="G207" s="72">
        <f t="shared" si="13"/>
        <v>254325</v>
      </c>
      <c r="H207" s="72">
        <f t="shared" si="13"/>
        <v>274184</v>
      </c>
      <c r="I207" s="72">
        <f t="shared" si="13"/>
        <v>305242</v>
      </c>
      <c r="J207" s="72">
        <f t="shared" si="13"/>
        <v>302611</v>
      </c>
      <c r="K207" s="72">
        <f t="shared" si="13"/>
        <v>315530</v>
      </c>
      <c r="L207" s="72">
        <f t="shared" si="13"/>
        <v>329188</v>
      </c>
      <c r="M207" s="72">
        <f t="shared" si="13"/>
        <v>339291</v>
      </c>
      <c r="N207" s="72">
        <f t="shared" si="13"/>
        <v>347504</v>
      </c>
      <c r="O207" s="72">
        <f t="shared" si="13"/>
        <v>349573</v>
      </c>
    </row>
    <row r="208" spans="1:15" ht="12.75">
      <c r="A208" s="72" t="s">
        <v>257</v>
      </c>
      <c r="C208" s="72">
        <f>C210+C213+C219+C220+C221+C223+C224+C227+C229+C230</f>
        <v>37141</v>
      </c>
      <c r="D208" s="72">
        <f aca="true" t="shared" si="14" ref="D208:O208">D210+D213+D219+D220+D221+D223+D224+D227+D229+D230</f>
        <v>35615</v>
      </c>
      <c r="E208" s="72">
        <f t="shared" si="14"/>
        <v>32064</v>
      </c>
      <c r="F208" s="72">
        <f t="shared" si="14"/>
        <v>30491</v>
      </c>
      <c r="G208" s="72">
        <f t="shared" si="14"/>
        <v>30374</v>
      </c>
      <c r="H208" s="72">
        <f t="shared" si="14"/>
        <v>33774</v>
      </c>
      <c r="I208" s="72">
        <f t="shared" si="14"/>
        <v>36572</v>
      </c>
      <c r="J208" s="72">
        <f t="shared" si="14"/>
        <v>36291</v>
      </c>
      <c r="K208" s="72">
        <f t="shared" si="14"/>
        <v>36328</v>
      </c>
      <c r="L208" s="72">
        <f t="shared" si="14"/>
        <v>36359</v>
      </c>
      <c r="M208" s="72">
        <f t="shared" si="14"/>
        <v>36994</v>
      </c>
      <c r="N208" s="72">
        <f t="shared" si="14"/>
        <v>40245</v>
      </c>
      <c r="O208" s="72">
        <f t="shared" si="14"/>
        <v>39406</v>
      </c>
    </row>
    <row r="209" spans="1:15" ht="12.75">
      <c r="A209" t="s">
        <v>29</v>
      </c>
      <c r="C209">
        <v>8169</v>
      </c>
      <c r="D209">
        <v>8735</v>
      </c>
      <c r="E209">
        <v>9049</v>
      </c>
      <c r="F209">
        <v>9405</v>
      </c>
      <c r="G209">
        <v>9673</v>
      </c>
      <c r="H209">
        <v>10611</v>
      </c>
      <c r="I209">
        <v>11816</v>
      </c>
      <c r="J209">
        <v>11265</v>
      </c>
      <c r="K209">
        <v>12474</v>
      </c>
      <c r="L209">
        <v>13335</v>
      </c>
      <c r="M209">
        <v>13369</v>
      </c>
      <c r="N209">
        <v>13180</v>
      </c>
      <c r="O209">
        <v>13378</v>
      </c>
    </row>
    <row r="210" spans="1:15" ht="12.75">
      <c r="A210" t="s">
        <v>30</v>
      </c>
      <c r="C210">
        <v>5248</v>
      </c>
      <c r="D210">
        <v>5064</v>
      </c>
      <c r="E210">
        <v>5800</v>
      </c>
      <c r="F210">
        <v>5927</v>
      </c>
      <c r="G210">
        <v>5789</v>
      </c>
      <c r="H210">
        <v>6552</v>
      </c>
      <c r="I210">
        <v>7540</v>
      </c>
      <c r="J210">
        <v>7669</v>
      </c>
      <c r="K210">
        <v>7686</v>
      </c>
      <c r="L210">
        <v>7728</v>
      </c>
      <c r="M210">
        <v>7500</v>
      </c>
      <c r="N210">
        <v>8032</v>
      </c>
      <c r="O210">
        <v>7762</v>
      </c>
    </row>
    <row r="211" spans="1:15" ht="12.75">
      <c r="A211" t="s">
        <v>31</v>
      </c>
      <c r="C211">
        <v>1818</v>
      </c>
      <c r="D211">
        <v>2058</v>
      </c>
      <c r="E211">
        <v>2164</v>
      </c>
      <c r="F211">
        <v>2450</v>
      </c>
      <c r="G211">
        <v>2738</v>
      </c>
      <c r="H211">
        <v>3170</v>
      </c>
      <c r="I211">
        <v>3735</v>
      </c>
      <c r="J211">
        <v>3932</v>
      </c>
      <c r="K211">
        <v>4272</v>
      </c>
      <c r="L211">
        <v>4491</v>
      </c>
      <c r="M211">
        <v>4449</v>
      </c>
      <c r="N211">
        <v>4631</v>
      </c>
      <c r="O211">
        <v>4627</v>
      </c>
    </row>
    <row r="212" spans="1:15" ht="12.75">
      <c r="A212" t="s">
        <v>32</v>
      </c>
      <c r="C212">
        <v>55000</v>
      </c>
      <c r="D212">
        <v>57813</v>
      </c>
      <c r="E212">
        <v>57203</v>
      </c>
      <c r="F212">
        <v>60522</v>
      </c>
      <c r="G212">
        <v>61624</v>
      </c>
      <c r="H212">
        <v>66421</v>
      </c>
      <c r="I212">
        <v>75081</v>
      </c>
      <c r="J212">
        <v>71948</v>
      </c>
      <c r="K212">
        <v>72729</v>
      </c>
      <c r="L212">
        <v>71996</v>
      </c>
      <c r="M212">
        <v>71853</v>
      </c>
      <c r="N212">
        <v>75591</v>
      </c>
      <c r="O212">
        <v>75571</v>
      </c>
    </row>
    <row r="213" spans="1:15" ht="12.75">
      <c r="A213" t="s">
        <v>33</v>
      </c>
      <c r="C213">
        <v>1222</v>
      </c>
      <c r="D213">
        <v>1227</v>
      </c>
      <c r="E213">
        <v>646</v>
      </c>
      <c r="F213">
        <v>321</v>
      </c>
      <c r="G213">
        <v>460</v>
      </c>
      <c r="H213">
        <v>524</v>
      </c>
      <c r="I213">
        <v>578</v>
      </c>
      <c r="J213">
        <v>562</v>
      </c>
      <c r="K213">
        <v>592</v>
      </c>
      <c r="L213">
        <v>576</v>
      </c>
      <c r="M213">
        <v>662</v>
      </c>
      <c r="N213">
        <v>710</v>
      </c>
      <c r="O213">
        <v>596</v>
      </c>
    </row>
    <row r="214" spans="1:15" ht="12.75">
      <c r="A214" t="s">
        <v>34</v>
      </c>
      <c r="C214">
        <v>138</v>
      </c>
      <c r="D214">
        <v>136</v>
      </c>
      <c r="E214">
        <v>126</v>
      </c>
      <c r="F214">
        <v>93</v>
      </c>
      <c r="G214">
        <v>48</v>
      </c>
      <c r="H214">
        <v>44</v>
      </c>
      <c r="I214">
        <v>49</v>
      </c>
      <c r="J214">
        <v>171</v>
      </c>
      <c r="K214">
        <v>725</v>
      </c>
      <c r="L214">
        <v>1218</v>
      </c>
      <c r="M214">
        <v>1705</v>
      </c>
      <c r="N214">
        <v>1683</v>
      </c>
      <c r="O214">
        <v>1801</v>
      </c>
    </row>
    <row r="215" spans="1:15" ht="12.75">
      <c r="A215" t="s">
        <v>35</v>
      </c>
      <c r="C215">
        <v>4971</v>
      </c>
      <c r="D215">
        <v>5600</v>
      </c>
      <c r="E215">
        <v>5855</v>
      </c>
      <c r="F215">
        <v>5743</v>
      </c>
      <c r="G215">
        <v>6297</v>
      </c>
      <c r="H215">
        <v>7722</v>
      </c>
      <c r="I215">
        <v>8642</v>
      </c>
      <c r="J215">
        <v>11308</v>
      </c>
      <c r="K215">
        <v>11609</v>
      </c>
      <c r="L215">
        <v>13289</v>
      </c>
      <c r="M215">
        <v>15219</v>
      </c>
      <c r="N215">
        <v>16400</v>
      </c>
      <c r="O215">
        <v>18751</v>
      </c>
    </row>
    <row r="216" spans="1:15" ht="12.75">
      <c r="A216" t="s">
        <v>36</v>
      </c>
      <c r="C216">
        <v>26032</v>
      </c>
      <c r="D216">
        <v>28518</v>
      </c>
      <c r="E216">
        <v>28460</v>
      </c>
      <c r="F216">
        <v>29107</v>
      </c>
      <c r="G216">
        <v>27786</v>
      </c>
      <c r="H216">
        <v>29577</v>
      </c>
      <c r="I216">
        <v>32687</v>
      </c>
      <c r="J216">
        <v>31339</v>
      </c>
      <c r="K216">
        <v>33413</v>
      </c>
      <c r="L216">
        <v>34068</v>
      </c>
      <c r="M216">
        <v>35766</v>
      </c>
      <c r="N216">
        <v>37548</v>
      </c>
      <c r="O216">
        <v>37484</v>
      </c>
    </row>
    <row r="217" spans="1:15" ht="12.75">
      <c r="A217" t="s">
        <v>37</v>
      </c>
      <c r="C217">
        <v>1873</v>
      </c>
      <c r="D217">
        <v>1919</v>
      </c>
      <c r="E217">
        <v>1899</v>
      </c>
      <c r="F217">
        <v>2156</v>
      </c>
      <c r="G217">
        <v>2194</v>
      </c>
      <c r="H217">
        <v>2334</v>
      </c>
      <c r="I217">
        <v>2651</v>
      </c>
      <c r="J217">
        <v>2772</v>
      </c>
      <c r="K217">
        <v>2803</v>
      </c>
      <c r="L217">
        <v>2997</v>
      </c>
      <c r="M217">
        <v>3436</v>
      </c>
      <c r="N217">
        <v>3584</v>
      </c>
      <c r="O217">
        <v>3679</v>
      </c>
    </row>
    <row r="218" spans="1:15" ht="12.75">
      <c r="A218" t="s">
        <v>38</v>
      </c>
      <c r="C218">
        <v>39001</v>
      </c>
      <c r="D218">
        <v>41464</v>
      </c>
      <c r="E218">
        <v>41112</v>
      </c>
      <c r="F218">
        <v>41950</v>
      </c>
      <c r="G218">
        <v>40537</v>
      </c>
      <c r="H218">
        <v>44652</v>
      </c>
      <c r="I218">
        <v>46067</v>
      </c>
      <c r="J218">
        <v>47486</v>
      </c>
      <c r="K218">
        <v>51126</v>
      </c>
      <c r="L218">
        <v>55569</v>
      </c>
      <c r="M218">
        <v>57940</v>
      </c>
      <c r="N218">
        <v>58099</v>
      </c>
      <c r="O218">
        <v>57705</v>
      </c>
    </row>
    <row r="220" spans="1:15" ht="12.75">
      <c r="A220" t="s">
        <v>40</v>
      </c>
      <c r="C220">
        <v>2145</v>
      </c>
      <c r="D220">
        <v>2451</v>
      </c>
      <c r="E220">
        <v>1725</v>
      </c>
      <c r="F220">
        <v>1136</v>
      </c>
      <c r="G220">
        <v>827</v>
      </c>
      <c r="H220">
        <v>1010</v>
      </c>
      <c r="I220">
        <v>875</v>
      </c>
      <c r="J220">
        <v>1065</v>
      </c>
      <c r="K220">
        <v>1033</v>
      </c>
      <c r="L220">
        <v>990</v>
      </c>
      <c r="M220">
        <v>1092</v>
      </c>
      <c r="N220">
        <v>1270</v>
      </c>
      <c r="O220">
        <v>1291</v>
      </c>
    </row>
    <row r="221" spans="1:15" ht="12.75">
      <c r="A221" t="s">
        <v>41</v>
      </c>
      <c r="C221">
        <v>4824</v>
      </c>
      <c r="D221">
        <v>4843</v>
      </c>
      <c r="E221">
        <v>2767</v>
      </c>
      <c r="F221">
        <v>1496</v>
      </c>
      <c r="G221">
        <v>1731</v>
      </c>
      <c r="H221">
        <v>2029</v>
      </c>
      <c r="I221">
        <v>2169</v>
      </c>
      <c r="J221">
        <v>2002</v>
      </c>
      <c r="K221">
        <v>1754</v>
      </c>
      <c r="L221">
        <v>1826</v>
      </c>
      <c r="M221">
        <v>2090</v>
      </c>
      <c r="N221">
        <v>2171</v>
      </c>
      <c r="O221">
        <v>2195</v>
      </c>
    </row>
    <row r="222" spans="1:15" ht="12.75">
      <c r="A222" t="s">
        <v>42</v>
      </c>
      <c r="C222">
        <v>430</v>
      </c>
      <c r="D222">
        <v>447</v>
      </c>
      <c r="E222">
        <v>466</v>
      </c>
      <c r="F222">
        <v>484</v>
      </c>
      <c r="G222">
        <v>488</v>
      </c>
      <c r="H222">
        <v>557</v>
      </c>
      <c r="I222">
        <v>611</v>
      </c>
      <c r="J222">
        <v>626</v>
      </c>
      <c r="K222">
        <v>633</v>
      </c>
      <c r="L222">
        <v>656</v>
      </c>
      <c r="M222">
        <v>670</v>
      </c>
      <c r="N222">
        <v>695</v>
      </c>
      <c r="O222">
        <v>1053</v>
      </c>
    </row>
    <row r="223" spans="1:15" ht="12.75">
      <c r="A223" t="s">
        <v>43</v>
      </c>
      <c r="C223">
        <v>8913</v>
      </c>
      <c r="D223">
        <v>8838</v>
      </c>
      <c r="E223">
        <v>7770</v>
      </c>
      <c r="F223">
        <v>8361</v>
      </c>
      <c r="G223">
        <v>8443</v>
      </c>
      <c r="H223">
        <v>9175</v>
      </c>
      <c r="I223">
        <v>10237</v>
      </c>
      <c r="J223">
        <v>9709</v>
      </c>
      <c r="K223">
        <v>9776</v>
      </c>
      <c r="L223">
        <v>9905</v>
      </c>
      <c r="M223">
        <v>9657</v>
      </c>
      <c r="N223">
        <v>10711</v>
      </c>
      <c r="O223">
        <v>10805</v>
      </c>
    </row>
    <row r="225" spans="1:15" ht="12.75">
      <c r="A225" t="s">
        <v>45</v>
      </c>
      <c r="C225">
        <v>30810</v>
      </c>
      <c r="D225">
        <v>34453</v>
      </c>
      <c r="E225">
        <v>33381</v>
      </c>
      <c r="F225">
        <v>34271</v>
      </c>
      <c r="G225">
        <v>33363</v>
      </c>
      <c r="H225">
        <v>34085</v>
      </c>
      <c r="I225">
        <v>37461</v>
      </c>
      <c r="J225">
        <v>35333</v>
      </c>
      <c r="K225">
        <v>34946</v>
      </c>
      <c r="L225">
        <v>34581</v>
      </c>
      <c r="M225">
        <v>34711</v>
      </c>
      <c r="N225">
        <v>35547</v>
      </c>
      <c r="O225">
        <v>35842</v>
      </c>
    </row>
    <row r="226" spans="1:15" ht="12.75">
      <c r="A226" t="s">
        <v>46</v>
      </c>
      <c r="C226">
        <v>5184</v>
      </c>
      <c r="D226">
        <v>5481</v>
      </c>
      <c r="E226">
        <v>5382</v>
      </c>
      <c r="F226">
        <v>5676</v>
      </c>
      <c r="G226">
        <v>5838</v>
      </c>
      <c r="H226">
        <v>6374</v>
      </c>
      <c r="I226">
        <v>6785</v>
      </c>
      <c r="J226">
        <v>6539</v>
      </c>
      <c r="K226">
        <v>6713</v>
      </c>
      <c r="L226">
        <v>6831</v>
      </c>
      <c r="M226">
        <v>6519</v>
      </c>
      <c r="N226">
        <v>6930</v>
      </c>
      <c r="O226">
        <v>6612</v>
      </c>
    </row>
    <row r="227" spans="1:15" ht="12.75">
      <c r="A227" t="s">
        <v>47</v>
      </c>
      <c r="C227">
        <v>8938</v>
      </c>
      <c r="D227">
        <v>7941</v>
      </c>
      <c r="E227">
        <v>7762</v>
      </c>
      <c r="F227">
        <v>8154</v>
      </c>
      <c r="G227">
        <v>8216</v>
      </c>
      <c r="H227">
        <v>8995</v>
      </c>
      <c r="I227">
        <v>9445</v>
      </c>
      <c r="J227">
        <v>9417</v>
      </c>
      <c r="K227">
        <v>9514</v>
      </c>
      <c r="L227">
        <v>9263</v>
      </c>
      <c r="M227">
        <v>9960</v>
      </c>
      <c r="N227">
        <v>10377</v>
      </c>
      <c r="O227">
        <v>10113</v>
      </c>
    </row>
    <row r="228" spans="1:15" ht="12.75">
      <c r="A228" t="s">
        <v>48</v>
      </c>
      <c r="C228">
        <v>0</v>
      </c>
      <c r="D228">
        <v>0</v>
      </c>
      <c r="E228">
        <v>0</v>
      </c>
      <c r="F228">
        <v>0</v>
      </c>
      <c r="G228">
        <v>0</v>
      </c>
      <c r="H228">
        <v>0</v>
      </c>
      <c r="I228">
        <v>0</v>
      </c>
      <c r="J228">
        <v>87</v>
      </c>
      <c r="K228">
        <v>697</v>
      </c>
      <c r="L228">
        <v>1945</v>
      </c>
      <c r="M228">
        <v>2034</v>
      </c>
      <c r="N228">
        <v>2255</v>
      </c>
      <c r="O228">
        <v>2729</v>
      </c>
    </row>
    <row r="229" spans="1:15" ht="12.75">
      <c r="A229" t="s">
        <v>49</v>
      </c>
      <c r="C229">
        <v>763</v>
      </c>
      <c r="D229">
        <v>726</v>
      </c>
      <c r="E229">
        <v>616</v>
      </c>
      <c r="F229">
        <v>615</v>
      </c>
      <c r="G229">
        <v>630</v>
      </c>
      <c r="H229">
        <v>746</v>
      </c>
      <c r="I229">
        <v>729</v>
      </c>
      <c r="J229">
        <v>795</v>
      </c>
      <c r="K229">
        <v>819</v>
      </c>
      <c r="L229">
        <v>854</v>
      </c>
      <c r="M229">
        <v>782</v>
      </c>
      <c r="N229">
        <v>806</v>
      </c>
      <c r="O229">
        <v>777</v>
      </c>
    </row>
    <row r="230" spans="1:15" ht="12.75">
      <c r="A230" t="s">
        <v>50</v>
      </c>
      <c r="C230">
        <v>5088</v>
      </c>
      <c r="D230">
        <v>4525</v>
      </c>
      <c r="E230">
        <v>4978</v>
      </c>
      <c r="F230">
        <v>4481</v>
      </c>
      <c r="G230">
        <v>4278</v>
      </c>
      <c r="H230">
        <v>4743</v>
      </c>
      <c r="I230">
        <v>4999</v>
      </c>
      <c r="J230">
        <v>5072</v>
      </c>
      <c r="K230">
        <v>5154</v>
      </c>
      <c r="L230">
        <v>5217</v>
      </c>
      <c r="M230">
        <v>5251</v>
      </c>
      <c r="N230">
        <v>6168</v>
      </c>
      <c r="O230">
        <v>5867</v>
      </c>
    </row>
    <row r="231" spans="1:15" ht="12.75">
      <c r="A231" t="s">
        <v>51</v>
      </c>
      <c r="C231">
        <v>2261</v>
      </c>
      <c r="D231">
        <v>2390</v>
      </c>
      <c r="E231">
        <v>2476</v>
      </c>
      <c r="F231">
        <v>2571</v>
      </c>
      <c r="G231">
        <v>2843</v>
      </c>
      <c r="H231">
        <v>2839</v>
      </c>
      <c r="I231">
        <v>2967</v>
      </c>
      <c r="J231">
        <v>2907</v>
      </c>
      <c r="K231">
        <v>3336</v>
      </c>
      <c r="L231">
        <v>3338</v>
      </c>
      <c r="M231">
        <v>3422</v>
      </c>
      <c r="N231">
        <v>3707</v>
      </c>
      <c r="O231">
        <v>3684</v>
      </c>
    </row>
    <row r="232" spans="1:15" ht="12.75">
      <c r="A232" t="s">
        <v>52</v>
      </c>
      <c r="C232">
        <v>519</v>
      </c>
      <c r="D232">
        <v>555</v>
      </c>
      <c r="E232">
        <v>626</v>
      </c>
      <c r="F232">
        <v>683</v>
      </c>
      <c r="G232">
        <v>678</v>
      </c>
      <c r="H232">
        <v>679</v>
      </c>
      <c r="I232">
        <v>728</v>
      </c>
      <c r="J232">
        <v>719</v>
      </c>
      <c r="K232">
        <v>712</v>
      </c>
      <c r="L232">
        <v>714</v>
      </c>
      <c r="M232">
        <v>698</v>
      </c>
      <c r="N232">
        <v>788</v>
      </c>
      <c r="O232">
        <v>802</v>
      </c>
    </row>
    <row r="233" spans="1:15" ht="12.75">
      <c r="A233" t="s">
        <v>53</v>
      </c>
      <c r="C233">
        <v>47203</v>
      </c>
      <c r="D233">
        <v>50880</v>
      </c>
      <c r="E233">
        <v>50714</v>
      </c>
      <c r="F233">
        <v>57778</v>
      </c>
      <c r="G233">
        <v>60218</v>
      </c>
      <c r="H233">
        <v>65119</v>
      </c>
      <c r="I233">
        <v>75962</v>
      </c>
      <c r="J233">
        <v>76179</v>
      </c>
      <c r="K233">
        <v>79342</v>
      </c>
      <c r="L233">
        <v>84160</v>
      </c>
      <c r="M233">
        <v>87500</v>
      </c>
      <c r="N233">
        <v>86866</v>
      </c>
      <c r="O233">
        <v>85855</v>
      </c>
    </row>
    <row r="235" spans="1:15" ht="12.75">
      <c r="A235" t="s">
        <v>55</v>
      </c>
      <c r="C235">
        <v>1976</v>
      </c>
      <c r="D235">
        <v>1932</v>
      </c>
      <c r="E235">
        <v>3237</v>
      </c>
      <c r="F235">
        <v>3696</v>
      </c>
      <c r="G235">
        <v>3927</v>
      </c>
      <c r="H235">
        <v>3461</v>
      </c>
      <c r="I235">
        <v>2984</v>
      </c>
      <c r="J235">
        <v>3922</v>
      </c>
      <c r="K235">
        <v>4306</v>
      </c>
      <c r="L235">
        <v>4757</v>
      </c>
      <c r="M235">
        <v>3632</v>
      </c>
      <c r="N235">
        <v>5425</v>
      </c>
      <c r="O235">
        <v>6141</v>
      </c>
    </row>
    <row r="236" spans="1:15" ht="12.75">
      <c r="A236" t="s">
        <v>56</v>
      </c>
      <c r="C236">
        <v>5395</v>
      </c>
      <c r="D236">
        <v>4617</v>
      </c>
      <c r="E236">
        <v>4067</v>
      </c>
      <c r="F236">
        <v>3802</v>
      </c>
      <c r="G236">
        <v>3820</v>
      </c>
      <c r="H236">
        <v>4584</v>
      </c>
      <c r="I236">
        <v>4676</v>
      </c>
      <c r="J236">
        <v>3700</v>
      </c>
      <c r="K236">
        <v>3129</v>
      </c>
      <c r="L236">
        <v>2686</v>
      </c>
      <c r="M236">
        <v>2639</v>
      </c>
      <c r="N236">
        <v>2465</v>
      </c>
      <c r="O236">
        <v>2164</v>
      </c>
    </row>
    <row r="237" spans="1:15" ht="12.75">
      <c r="A237" t="s">
        <v>57</v>
      </c>
      <c r="C237">
        <v>28838</v>
      </c>
      <c r="D237">
        <v>23798</v>
      </c>
      <c r="E237">
        <v>21195</v>
      </c>
      <c r="F237">
        <v>18338</v>
      </c>
      <c r="G237">
        <v>16703</v>
      </c>
      <c r="H237">
        <v>17389</v>
      </c>
      <c r="I237">
        <v>17477</v>
      </c>
      <c r="J237">
        <v>14345</v>
      </c>
      <c r="K237">
        <v>13431</v>
      </c>
      <c r="L237">
        <v>12358</v>
      </c>
      <c r="M237">
        <v>13680</v>
      </c>
      <c r="N237">
        <v>13180</v>
      </c>
      <c r="O237">
        <v>13311</v>
      </c>
    </row>
    <row r="238" spans="1:15" ht="12.75">
      <c r="A238" t="s">
        <v>58</v>
      </c>
      <c r="C238">
        <v>2855</v>
      </c>
      <c r="D238">
        <v>3488</v>
      </c>
      <c r="E238">
        <v>3815</v>
      </c>
      <c r="F238">
        <v>4240</v>
      </c>
      <c r="G238">
        <v>4521</v>
      </c>
      <c r="H238">
        <v>5787</v>
      </c>
      <c r="I238">
        <v>6986</v>
      </c>
      <c r="J238">
        <v>8341</v>
      </c>
      <c r="K238">
        <v>8946</v>
      </c>
      <c r="L238">
        <v>10591</v>
      </c>
      <c r="M238">
        <v>12639</v>
      </c>
      <c r="N238">
        <v>13372</v>
      </c>
      <c r="O238">
        <v>14735</v>
      </c>
    </row>
    <row r="241" spans="1:3" ht="12.75">
      <c r="A241" t="s">
        <v>2</v>
      </c>
      <c r="B241" t="s">
        <v>151</v>
      </c>
      <c r="C241" t="s">
        <v>178</v>
      </c>
    </row>
    <row r="242" ht="12.75">
      <c r="A242" t="s">
        <v>1</v>
      </c>
    </row>
    <row r="244" spans="1:3" ht="12.75">
      <c r="A244" t="s">
        <v>4</v>
      </c>
      <c r="B244" t="s">
        <v>140</v>
      </c>
      <c r="C244" t="s">
        <v>6</v>
      </c>
    </row>
    <row r="247" spans="1:2" ht="12.75">
      <c r="A247" t="s">
        <v>7</v>
      </c>
      <c r="B247" t="s">
        <v>8</v>
      </c>
    </row>
    <row r="248" spans="1:2" ht="12.75">
      <c r="A248" t="s">
        <v>9</v>
      </c>
      <c r="B248" t="s">
        <v>10</v>
      </c>
    </row>
    <row r="249" spans="1:2" ht="12.75">
      <c r="A249" t="s">
        <v>11</v>
      </c>
      <c r="B249" t="s">
        <v>141</v>
      </c>
    </row>
    <row r="251" spans="2:15" ht="12.75">
      <c r="B251" t="s">
        <v>13</v>
      </c>
      <c r="C251" t="s">
        <v>14</v>
      </c>
      <c r="D251" t="s">
        <v>15</v>
      </c>
      <c r="E251" t="s">
        <v>16</v>
      </c>
      <c r="F251" t="s">
        <v>17</v>
      </c>
      <c r="G251" t="s">
        <v>18</v>
      </c>
      <c r="H251" t="s">
        <v>19</v>
      </c>
      <c r="I251" t="s">
        <v>20</v>
      </c>
      <c r="J251" t="s">
        <v>21</v>
      </c>
      <c r="K251" t="s">
        <v>22</v>
      </c>
      <c r="L251" t="s">
        <v>23</v>
      </c>
      <c r="M251" t="s">
        <v>24</v>
      </c>
      <c r="N251" t="s">
        <v>25</v>
      </c>
      <c r="O251" t="s">
        <v>26</v>
      </c>
    </row>
    <row r="252" ht="12.75">
      <c r="A252" t="s">
        <v>27</v>
      </c>
    </row>
    <row r="253" spans="1:15" ht="12.75">
      <c r="A253" s="72" t="s">
        <v>255</v>
      </c>
      <c r="C253" s="72">
        <f>SUM(C257:C286)</f>
        <v>200702</v>
      </c>
      <c r="D253" s="72">
        <f aca="true" t="shared" si="15" ref="D253:O253">SUM(D257:D286)</f>
        <v>205768</v>
      </c>
      <c r="E253" s="72">
        <f t="shared" si="15"/>
        <v>205670</v>
      </c>
      <c r="F253" s="72">
        <f t="shared" si="15"/>
        <v>215015</v>
      </c>
      <c r="G253" s="72">
        <f t="shared" si="15"/>
        <v>214516</v>
      </c>
      <c r="H253" s="72">
        <f t="shared" si="15"/>
        <v>219710</v>
      </c>
      <c r="I253" s="72">
        <f t="shared" si="15"/>
        <v>228548</v>
      </c>
      <c r="J253" s="72">
        <f t="shared" si="15"/>
        <v>232609</v>
      </c>
      <c r="K253" s="72">
        <f t="shared" si="15"/>
        <v>232515</v>
      </c>
      <c r="L253" s="72">
        <f t="shared" si="15"/>
        <v>239846</v>
      </c>
      <c r="M253" s="72">
        <f t="shared" si="15"/>
        <v>243761</v>
      </c>
      <c r="N253" s="72">
        <f t="shared" si="15"/>
        <v>252476</v>
      </c>
      <c r="O253" s="72">
        <f t="shared" si="15"/>
        <v>255127</v>
      </c>
    </row>
    <row r="254" spans="1:15" ht="12.75">
      <c r="A254" s="77" t="s">
        <v>28</v>
      </c>
      <c r="C254">
        <v>196920</v>
      </c>
      <c r="D254">
        <v>202369</v>
      </c>
      <c r="E254">
        <v>202691</v>
      </c>
      <c r="F254">
        <v>211411</v>
      </c>
      <c r="G254">
        <v>210562</v>
      </c>
      <c r="H254">
        <v>215258</v>
      </c>
      <c r="I254">
        <v>223526</v>
      </c>
      <c r="J254">
        <v>226636</v>
      </c>
      <c r="K254">
        <v>226787</v>
      </c>
      <c r="L254">
        <v>234426</v>
      </c>
      <c r="M254">
        <v>237664</v>
      </c>
      <c r="N254">
        <v>246026</v>
      </c>
      <c r="O254">
        <v>248488</v>
      </c>
    </row>
    <row r="255" spans="1:15" ht="12.75">
      <c r="A255" s="72" t="s">
        <v>256</v>
      </c>
      <c r="C255" s="72">
        <f>C257+C259+C260+C262+C263+C264+C265+C266+C270+C273+C274+C276+C279+C280+C281</f>
        <v>181438</v>
      </c>
      <c r="D255" s="72">
        <f aca="true" t="shared" si="16" ref="D255:O255">D257+D259+D260+D262+D263+D264+D265+D266+D270+D273+D274+D276+D279+D280+D281</f>
        <v>187019</v>
      </c>
      <c r="E255" s="72">
        <f t="shared" si="16"/>
        <v>188267</v>
      </c>
      <c r="F255" s="72">
        <f t="shared" si="16"/>
        <v>197558</v>
      </c>
      <c r="G255" s="72">
        <f t="shared" si="16"/>
        <v>197270</v>
      </c>
      <c r="H255" s="72">
        <f t="shared" si="16"/>
        <v>201239</v>
      </c>
      <c r="I255" s="72">
        <f t="shared" si="16"/>
        <v>208863</v>
      </c>
      <c r="J255" s="72">
        <f t="shared" si="16"/>
        <v>212616</v>
      </c>
      <c r="K255" s="72">
        <f t="shared" si="16"/>
        <v>212052</v>
      </c>
      <c r="L255" s="72">
        <f t="shared" si="16"/>
        <v>220205</v>
      </c>
      <c r="M255" s="72">
        <f t="shared" si="16"/>
        <v>222846</v>
      </c>
      <c r="N255" s="72">
        <f t="shared" si="16"/>
        <v>229879</v>
      </c>
      <c r="O255" s="72">
        <f t="shared" si="16"/>
        <v>230649</v>
      </c>
    </row>
    <row r="256" spans="1:15" ht="12.75">
      <c r="A256" s="72" t="s">
        <v>257</v>
      </c>
      <c r="C256" s="72">
        <f>C258+C261+C267+C268+C269+C271+C272+C275+C277+C278</f>
        <v>15481</v>
      </c>
      <c r="D256" s="72">
        <f aca="true" t="shared" si="17" ref="D256:O256">D258+D261+D267+D268+D269+D271+D272+D275+D277+D278</f>
        <v>15348</v>
      </c>
      <c r="E256" s="72">
        <f t="shared" si="17"/>
        <v>14423</v>
      </c>
      <c r="F256" s="72">
        <f t="shared" si="17"/>
        <v>13853</v>
      </c>
      <c r="G256" s="72">
        <f t="shared" si="17"/>
        <v>13290</v>
      </c>
      <c r="H256" s="72">
        <f t="shared" si="17"/>
        <v>14018</v>
      </c>
      <c r="I256" s="72">
        <f t="shared" si="17"/>
        <v>14663</v>
      </c>
      <c r="J256" s="72">
        <f t="shared" si="17"/>
        <v>14021</v>
      </c>
      <c r="K256" s="72">
        <f t="shared" si="17"/>
        <v>14735</v>
      </c>
      <c r="L256" s="72">
        <f t="shared" si="17"/>
        <v>14221</v>
      </c>
      <c r="M256" s="72">
        <f t="shared" si="17"/>
        <v>14819</v>
      </c>
      <c r="N256" s="72">
        <f t="shared" si="17"/>
        <v>16148</v>
      </c>
      <c r="O256" s="72">
        <f t="shared" si="17"/>
        <v>17840</v>
      </c>
    </row>
    <row r="257" spans="1:15" ht="12.75">
      <c r="A257" t="s">
        <v>29</v>
      </c>
      <c r="C257">
        <v>10707</v>
      </c>
      <c r="D257">
        <v>10715</v>
      </c>
      <c r="E257">
        <v>10738</v>
      </c>
      <c r="F257">
        <v>10420</v>
      </c>
      <c r="G257">
        <v>10203</v>
      </c>
      <c r="H257">
        <v>10340</v>
      </c>
      <c r="I257">
        <v>10692</v>
      </c>
      <c r="J257">
        <v>11958</v>
      </c>
      <c r="K257">
        <v>11394</v>
      </c>
      <c r="L257">
        <v>12644</v>
      </c>
      <c r="M257">
        <v>12422</v>
      </c>
      <c r="N257">
        <v>11956</v>
      </c>
      <c r="O257">
        <v>12217</v>
      </c>
    </row>
    <row r="258" spans="1:15" ht="12.75">
      <c r="A258" t="s">
        <v>30</v>
      </c>
      <c r="C258">
        <v>3246</v>
      </c>
      <c r="D258">
        <v>3130</v>
      </c>
      <c r="E258">
        <v>3160</v>
      </c>
      <c r="F258">
        <v>3257</v>
      </c>
      <c r="G258">
        <v>3347</v>
      </c>
      <c r="H258">
        <v>3155</v>
      </c>
      <c r="I258">
        <v>3315</v>
      </c>
      <c r="J258">
        <v>3223</v>
      </c>
      <c r="K258">
        <v>3400</v>
      </c>
      <c r="L258">
        <v>3446</v>
      </c>
      <c r="M258">
        <v>3506</v>
      </c>
      <c r="N258">
        <v>3805</v>
      </c>
      <c r="O258">
        <v>4536</v>
      </c>
    </row>
    <row r="259" ht="12.75">
      <c r="A259" t="s">
        <v>31</v>
      </c>
    </row>
    <row r="260" spans="1:15" ht="12.75">
      <c r="A260" t="s">
        <v>32</v>
      </c>
      <c r="C260">
        <v>37674</v>
      </c>
      <c r="D260">
        <v>36128</v>
      </c>
      <c r="E260">
        <v>39000</v>
      </c>
      <c r="F260">
        <v>37543</v>
      </c>
      <c r="G260">
        <v>36842</v>
      </c>
      <c r="H260">
        <v>37322</v>
      </c>
      <c r="I260">
        <v>38925</v>
      </c>
      <c r="J260">
        <v>41114</v>
      </c>
      <c r="K260">
        <v>38912</v>
      </c>
      <c r="L260">
        <v>43853</v>
      </c>
      <c r="M260">
        <v>43750</v>
      </c>
      <c r="N260">
        <v>44189</v>
      </c>
      <c r="O260">
        <v>42522</v>
      </c>
    </row>
    <row r="261" ht="12.75">
      <c r="A261" t="s">
        <v>33</v>
      </c>
    </row>
    <row r="262" ht="12.75">
      <c r="A262" t="s">
        <v>34</v>
      </c>
    </row>
    <row r="263" spans="1:15" ht="12.75">
      <c r="A263" t="s">
        <v>35</v>
      </c>
      <c r="C263">
        <v>13701</v>
      </c>
      <c r="D263">
        <v>14034</v>
      </c>
      <c r="E263">
        <v>13595</v>
      </c>
      <c r="F263">
        <v>14039</v>
      </c>
      <c r="G263">
        <v>14268</v>
      </c>
      <c r="H263">
        <v>14305</v>
      </c>
      <c r="I263">
        <v>13994</v>
      </c>
      <c r="J263">
        <v>13511</v>
      </c>
      <c r="K263">
        <v>14418</v>
      </c>
      <c r="L263">
        <v>15181</v>
      </c>
      <c r="M263">
        <v>16046</v>
      </c>
      <c r="N263">
        <v>16434</v>
      </c>
      <c r="O263">
        <v>16255</v>
      </c>
    </row>
    <row r="264" spans="1:15" ht="12.75">
      <c r="A264" t="s">
        <v>36</v>
      </c>
      <c r="C264">
        <v>79131</v>
      </c>
      <c r="D264">
        <v>82931</v>
      </c>
      <c r="E264">
        <v>83742</v>
      </c>
      <c r="F264">
        <v>91321</v>
      </c>
      <c r="G264">
        <v>89848</v>
      </c>
      <c r="H264">
        <v>93990</v>
      </c>
      <c r="I264">
        <v>97852</v>
      </c>
      <c r="J264">
        <v>98766</v>
      </c>
      <c r="K264">
        <v>96636</v>
      </c>
      <c r="L264">
        <v>98194</v>
      </c>
      <c r="M264">
        <v>107093</v>
      </c>
      <c r="N264">
        <v>108617</v>
      </c>
      <c r="O264">
        <v>112664</v>
      </c>
    </row>
    <row r="265" ht="12.75">
      <c r="A265" t="s">
        <v>37</v>
      </c>
    </row>
    <row r="266" spans="1:15" ht="12.75">
      <c r="A266" t="s">
        <v>38</v>
      </c>
      <c r="C266">
        <v>0</v>
      </c>
      <c r="D266">
        <v>0</v>
      </c>
      <c r="E266">
        <v>0</v>
      </c>
      <c r="F266">
        <v>0</v>
      </c>
      <c r="G266">
        <v>0</v>
      </c>
      <c r="H266">
        <v>0</v>
      </c>
      <c r="I266">
        <v>0</v>
      </c>
      <c r="J266">
        <v>0</v>
      </c>
      <c r="K266">
        <v>0</v>
      </c>
      <c r="L266">
        <v>0</v>
      </c>
      <c r="M266">
        <v>0</v>
      </c>
      <c r="N266">
        <v>0</v>
      </c>
      <c r="O266">
        <v>0</v>
      </c>
    </row>
    <row r="268" ht="12.75">
      <c r="A268" t="s">
        <v>40</v>
      </c>
    </row>
    <row r="269" spans="1:15" ht="12.75">
      <c r="A269" t="s">
        <v>41</v>
      </c>
      <c r="C269">
        <v>4394</v>
      </c>
      <c r="D269">
        <v>4385</v>
      </c>
      <c r="E269">
        <v>3776</v>
      </c>
      <c r="F269">
        <v>3163</v>
      </c>
      <c r="G269">
        <v>1988</v>
      </c>
      <c r="H269">
        <v>3050</v>
      </c>
      <c r="I269">
        <v>3596</v>
      </c>
      <c r="J269">
        <v>3102</v>
      </c>
      <c r="K269">
        <v>3496</v>
      </c>
      <c r="L269">
        <v>2544</v>
      </c>
      <c r="M269">
        <v>2172</v>
      </c>
      <c r="N269">
        <v>2931</v>
      </c>
      <c r="O269">
        <v>3648</v>
      </c>
    </row>
    <row r="270" ht="12.75">
      <c r="A270" t="s">
        <v>42</v>
      </c>
    </row>
    <row r="271" spans="1:15" ht="12.75">
      <c r="A271" t="s">
        <v>43</v>
      </c>
      <c r="C271">
        <v>3544</v>
      </c>
      <c r="D271">
        <v>3541</v>
      </c>
      <c r="E271">
        <v>3602</v>
      </c>
      <c r="F271">
        <v>3559</v>
      </c>
      <c r="G271">
        <v>3624</v>
      </c>
      <c r="H271">
        <v>3618</v>
      </c>
      <c r="I271">
        <v>3658</v>
      </c>
      <c r="J271">
        <v>3603</v>
      </c>
      <c r="K271">
        <v>3599</v>
      </c>
      <c r="L271">
        <v>3636</v>
      </c>
      <c r="M271">
        <v>3658</v>
      </c>
      <c r="N271">
        <v>3644</v>
      </c>
      <c r="O271">
        <v>3599</v>
      </c>
    </row>
    <row r="273" spans="1:15" ht="12.75">
      <c r="A273" t="s">
        <v>45</v>
      </c>
      <c r="C273">
        <v>881</v>
      </c>
      <c r="D273">
        <v>837</v>
      </c>
      <c r="E273">
        <v>867</v>
      </c>
      <c r="F273">
        <v>987</v>
      </c>
      <c r="G273">
        <v>1023</v>
      </c>
      <c r="H273">
        <v>1036</v>
      </c>
      <c r="I273">
        <v>1037</v>
      </c>
      <c r="J273">
        <v>591</v>
      </c>
      <c r="K273">
        <v>937</v>
      </c>
      <c r="L273">
        <v>988</v>
      </c>
      <c r="M273">
        <v>1013</v>
      </c>
      <c r="N273">
        <v>1026</v>
      </c>
      <c r="O273">
        <v>1010</v>
      </c>
    </row>
    <row r="274" ht="12.75">
      <c r="A274" t="s">
        <v>46</v>
      </c>
    </row>
    <row r="275" ht="12.75">
      <c r="A275" t="s">
        <v>47</v>
      </c>
    </row>
    <row r="276" ht="12.75">
      <c r="A276" t="s">
        <v>48</v>
      </c>
    </row>
    <row r="277" spans="1:15" ht="12.75">
      <c r="A277" t="s">
        <v>49</v>
      </c>
      <c r="C277">
        <v>1192</v>
      </c>
      <c r="D277">
        <v>1277</v>
      </c>
      <c r="E277">
        <v>1035</v>
      </c>
      <c r="F277">
        <v>1031</v>
      </c>
      <c r="G277">
        <v>1201</v>
      </c>
      <c r="H277">
        <v>1245</v>
      </c>
      <c r="I277">
        <v>1189</v>
      </c>
      <c r="J277">
        <v>1308</v>
      </c>
      <c r="K277">
        <v>1301</v>
      </c>
      <c r="L277">
        <v>1211</v>
      </c>
      <c r="M277">
        <v>1228</v>
      </c>
      <c r="N277">
        <v>1356</v>
      </c>
      <c r="O277">
        <v>1426</v>
      </c>
    </row>
    <row r="278" spans="1:15" ht="12.75">
      <c r="A278" t="s">
        <v>50</v>
      </c>
      <c r="C278">
        <v>3105</v>
      </c>
      <c r="D278">
        <v>3015</v>
      </c>
      <c r="E278">
        <v>2850</v>
      </c>
      <c r="F278">
        <v>2843</v>
      </c>
      <c r="G278">
        <v>3130</v>
      </c>
      <c r="H278">
        <v>2950</v>
      </c>
      <c r="I278">
        <v>2905</v>
      </c>
      <c r="J278">
        <v>2785</v>
      </c>
      <c r="K278">
        <v>2939</v>
      </c>
      <c r="L278">
        <v>3384</v>
      </c>
      <c r="M278">
        <v>4255</v>
      </c>
      <c r="N278">
        <v>4412</v>
      </c>
      <c r="O278">
        <v>4631</v>
      </c>
    </row>
    <row r="279" spans="1:15" ht="12.75">
      <c r="A279" t="s">
        <v>51</v>
      </c>
      <c r="C279">
        <v>5006</v>
      </c>
      <c r="D279">
        <v>5083</v>
      </c>
      <c r="E279">
        <v>5025</v>
      </c>
      <c r="F279">
        <v>5178</v>
      </c>
      <c r="G279">
        <v>5011</v>
      </c>
      <c r="H279">
        <v>4957</v>
      </c>
      <c r="I279">
        <v>5024</v>
      </c>
      <c r="J279">
        <v>5390</v>
      </c>
      <c r="K279">
        <v>5370</v>
      </c>
      <c r="L279">
        <v>5926</v>
      </c>
      <c r="M279">
        <v>5799</v>
      </c>
      <c r="N279">
        <v>5874</v>
      </c>
      <c r="O279">
        <v>5751</v>
      </c>
    </row>
    <row r="280" spans="1:15" ht="12.75">
      <c r="A280" t="s">
        <v>52</v>
      </c>
      <c r="C280">
        <v>17764</v>
      </c>
      <c r="D280">
        <v>19999</v>
      </c>
      <c r="E280">
        <v>16555</v>
      </c>
      <c r="F280">
        <v>15984</v>
      </c>
      <c r="G280">
        <v>18871</v>
      </c>
      <c r="H280">
        <v>18040</v>
      </c>
      <c r="I280">
        <v>19159</v>
      </c>
      <c r="J280">
        <v>18038</v>
      </c>
      <c r="K280">
        <v>18554</v>
      </c>
      <c r="L280">
        <v>18879</v>
      </c>
      <c r="M280">
        <v>14781</v>
      </c>
      <c r="N280">
        <v>18601</v>
      </c>
      <c r="O280">
        <v>17569</v>
      </c>
    </row>
    <row r="281" spans="1:15" ht="12.75">
      <c r="A281" t="s">
        <v>53</v>
      </c>
      <c r="C281">
        <v>16574</v>
      </c>
      <c r="D281">
        <v>17292</v>
      </c>
      <c r="E281">
        <v>18745</v>
      </c>
      <c r="F281">
        <v>22086</v>
      </c>
      <c r="G281">
        <v>21204</v>
      </c>
      <c r="H281">
        <v>21249</v>
      </c>
      <c r="I281">
        <v>22180</v>
      </c>
      <c r="J281">
        <v>23248</v>
      </c>
      <c r="K281">
        <v>25831</v>
      </c>
      <c r="L281">
        <v>24540</v>
      </c>
      <c r="M281">
        <v>21942</v>
      </c>
      <c r="N281">
        <v>23182</v>
      </c>
      <c r="O281">
        <v>22661</v>
      </c>
    </row>
    <row r="283" ht="12.75">
      <c r="A283" t="s">
        <v>55</v>
      </c>
    </row>
    <row r="284" spans="1:15" ht="12.75">
      <c r="A284" t="s">
        <v>56</v>
      </c>
      <c r="C284">
        <v>3783</v>
      </c>
      <c r="D284">
        <v>3401</v>
      </c>
      <c r="E284">
        <v>2980</v>
      </c>
      <c r="F284">
        <v>3604</v>
      </c>
      <c r="G284">
        <v>3956</v>
      </c>
      <c r="H284">
        <v>4453</v>
      </c>
      <c r="I284">
        <v>4664</v>
      </c>
      <c r="J284">
        <v>4579</v>
      </c>
      <c r="K284">
        <v>4359</v>
      </c>
      <c r="L284">
        <v>4079</v>
      </c>
      <c r="M284">
        <v>4689</v>
      </c>
      <c r="N284">
        <v>5044</v>
      </c>
      <c r="O284">
        <v>5216</v>
      </c>
    </row>
    <row r="285" spans="1:15" ht="12.75">
      <c r="A285" t="s">
        <v>57</v>
      </c>
      <c r="C285">
        <v>0</v>
      </c>
      <c r="D285">
        <v>0</v>
      </c>
      <c r="E285">
        <v>0</v>
      </c>
      <c r="F285">
        <v>0</v>
      </c>
      <c r="G285">
        <v>0</v>
      </c>
      <c r="H285">
        <v>0</v>
      </c>
      <c r="I285">
        <v>358</v>
      </c>
      <c r="J285">
        <v>1393</v>
      </c>
      <c r="K285">
        <v>1369</v>
      </c>
      <c r="L285">
        <v>1341</v>
      </c>
      <c r="M285">
        <v>1407</v>
      </c>
      <c r="N285">
        <v>1405</v>
      </c>
      <c r="O285">
        <v>1422</v>
      </c>
    </row>
    <row r="286" ht="12.75">
      <c r="A286" t="s">
        <v>58</v>
      </c>
    </row>
    <row r="289" spans="1:3" ht="12.75">
      <c r="A289" t="s">
        <v>2</v>
      </c>
      <c r="B289" t="s">
        <v>192</v>
      </c>
      <c r="C289" t="s">
        <v>193</v>
      </c>
    </row>
    <row r="290" ht="12.75">
      <c r="A290" t="s">
        <v>1</v>
      </c>
    </row>
    <row r="292" spans="1:3" ht="12.75">
      <c r="A292" t="s">
        <v>4</v>
      </c>
      <c r="B292" t="s">
        <v>138</v>
      </c>
      <c r="C292" t="s">
        <v>6</v>
      </c>
    </row>
    <row r="295" spans="1:2" ht="12.75">
      <c r="A295" t="s">
        <v>7</v>
      </c>
      <c r="B295" t="s">
        <v>8</v>
      </c>
    </row>
    <row r="296" spans="1:2" ht="12.75">
      <c r="A296" t="s">
        <v>9</v>
      </c>
      <c r="B296" t="s">
        <v>10</v>
      </c>
    </row>
    <row r="297" spans="1:2" ht="12.75">
      <c r="A297" t="s">
        <v>11</v>
      </c>
      <c r="B297" t="s">
        <v>194</v>
      </c>
    </row>
    <row r="299" spans="2:15" ht="12.75">
      <c r="B299" t="s">
        <v>13</v>
      </c>
      <c r="C299" t="s">
        <v>14</v>
      </c>
      <c r="D299" t="s">
        <v>15</v>
      </c>
      <c r="E299" t="s">
        <v>16</v>
      </c>
      <c r="F299" t="s">
        <v>17</v>
      </c>
      <c r="G299" t="s">
        <v>18</v>
      </c>
      <c r="H299" t="s">
        <v>19</v>
      </c>
      <c r="I299" t="s">
        <v>20</v>
      </c>
      <c r="J299" t="s">
        <v>21</v>
      </c>
      <c r="K299" t="s">
        <v>22</v>
      </c>
      <c r="L299" t="s">
        <v>23</v>
      </c>
      <c r="M299" t="s">
        <v>24</v>
      </c>
      <c r="N299" t="s">
        <v>25</v>
      </c>
      <c r="O299" t="s">
        <v>26</v>
      </c>
    </row>
    <row r="300" ht="12.75">
      <c r="A300" t="s">
        <v>27</v>
      </c>
    </row>
    <row r="301" spans="1:15" ht="12.75">
      <c r="A301" s="72" t="s">
        <v>255</v>
      </c>
      <c r="C301" s="72">
        <f>SUM(C305:C334)</f>
        <v>1673</v>
      </c>
      <c r="D301" s="72">
        <f aca="true" t="shared" si="18" ref="D301:O301">SUM(D305:D334)</f>
        <v>1766</v>
      </c>
      <c r="E301" s="72">
        <f t="shared" si="18"/>
        <v>1863</v>
      </c>
      <c r="F301" s="72">
        <f t="shared" si="18"/>
        <v>1856</v>
      </c>
      <c r="G301" s="72">
        <f t="shared" si="18"/>
        <v>2074</v>
      </c>
      <c r="H301" s="72">
        <f t="shared" si="18"/>
        <v>2702</v>
      </c>
      <c r="I301" s="72">
        <f t="shared" si="18"/>
        <v>2381</v>
      </c>
      <c r="J301" s="72">
        <f t="shared" si="18"/>
        <v>2660</v>
      </c>
      <c r="K301" s="72">
        <f t="shared" si="18"/>
        <v>2804</v>
      </c>
      <c r="L301" s="72">
        <f t="shared" si="18"/>
        <v>2488</v>
      </c>
      <c r="M301" s="72">
        <f t="shared" si="18"/>
        <v>2802</v>
      </c>
      <c r="N301" s="72">
        <f t="shared" si="18"/>
        <v>3295</v>
      </c>
      <c r="O301" s="72">
        <f t="shared" si="18"/>
        <v>3264</v>
      </c>
    </row>
    <row r="302" spans="1:15" ht="12.75">
      <c r="A302" s="77" t="s">
        <v>28</v>
      </c>
      <c r="B302" s="4"/>
      <c r="C302">
        <v>1673</v>
      </c>
      <c r="D302">
        <v>1768</v>
      </c>
      <c r="E302">
        <v>1863</v>
      </c>
      <c r="F302">
        <v>1856</v>
      </c>
      <c r="G302">
        <v>2073</v>
      </c>
      <c r="H302">
        <v>2336</v>
      </c>
      <c r="I302">
        <v>2333</v>
      </c>
      <c r="J302">
        <v>2619</v>
      </c>
      <c r="K302">
        <v>2792</v>
      </c>
      <c r="L302">
        <v>2441</v>
      </c>
      <c r="M302">
        <v>2683</v>
      </c>
      <c r="N302">
        <v>3054</v>
      </c>
      <c r="O302">
        <v>3133</v>
      </c>
    </row>
    <row r="303" spans="1:15" ht="12.75">
      <c r="A303" s="72" t="s">
        <v>256</v>
      </c>
      <c r="C303" s="72">
        <f>C305+C307+C308+C310+C311+C312+C313+C314+C318+C321+C322+C324+C327+C328+C329</f>
        <v>901</v>
      </c>
      <c r="D303" s="72">
        <f aca="true" t="shared" si="19" ref="D303:O303">D305+D307+D308+D310+D311+D312+D313+D314+D318+D321+D322+D324+D327+D328+D329</f>
        <v>927</v>
      </c>
      <c r="E303" s="72">
        <f t="shared" si="19"/>
        <v>1086</v>
      </c>
      <c r="F303" s="72">
        <f t="shared" si="19"/>
        <v>1083</v>
      </c>
      <c r="G303" s="72">
        <f t="shared" si="19"/>
        <v>1167</v>
      </c>
      <c r="H303" s="72">
        <f t="shared" si="19"/>
        <v>1470</v>
      </c>
      <c r="I303" s="72">
        <f t="shared" si="19"/>
        <v>1779</v>
      </c>
      <c r="J303" s="72">
        <f t="shared" si="19"/>
        <v>2071</v>
      </c>
      <c r="K303" s="72">
        <f t="shared" si="19"/>
        <v>2336</v>
      </c>
      <c r="L303" s="72">
        <f t="shared" si="19"/>
        <v>1878</v>
      </c>
      <c r="M303" s="72">
        <f t="shared" si="19"/>
        <v>2057</v>
      </c>
      <c r="N303" s="72">
        <f t="shared" si="19"/>
        <v>2407</v>
      </c>
      <c r="O303" s="72">
        <f t="shared" si="19"/>
        <v>2440</v>
      </c>
    </row>
    <row r="304" spans="1:15" ht="12.75">
      <c r="A304" s="72" t="s">
        <v>257</v>
      </c>
      <c r="C304" s="72">
        <f>C306+C309+C315+C316+C317+C319+C320+C323+C325+C326</f>
        <v>772</v>
      </c>
      <c r="D304" s="72">
        <f aca="true" t="shared" si="20" ref="D304:O304">D306+D309+D315+D316+D317+D319+D320+D323+D325+D326</f>
        <v>839</v>
      </c>
      <c r="E304" s="72">
        <f t="shared" si="20"/>
        <v>777</v>
      </c>
      <c r="F304" s="72">
        <f t="shared" si="20"/>
        <v>773</v>
      </c>
      <c r="G304" s="72">
        <f t="shared" si="20"/>
        <v>907</v>
      </c>
      <c r="H304" s="72">
        <f t="shared" si="20"/>
        <v>867</v>
      </c>
      <c r="I304" s="72">
        <f t="shared" si="20"/>
        <v>554</v>
      </c>
      <c r="J304" s="72">
        <f t="shared" si="20"/>
        <v>549</v>
      </c>
      <c r="K304" s="72">
        <f t="shared" si="20"/>
        <v>456</v>
      </c>
      <c r="L304" s="72">
        <f t="shared" si="20"/>
        <v>564</v>
      </c>
      <c r="M304" s="72">
        <f t="shared" si="20"/>
        <v>626</v>
      </c>
      <c r="N304" s="72">
        <f t="shared" si="20"/>
        <v>649</v>
      </c>
      <c r="O304" s="72">
        <f t="shared" si="20"/>
        <v>693</v>
      </c>
    </row>
    <row r="305" spans="1:15" ht="12.75">
      <c r="A305" t="s">
        <v>29</v>
      </c>
      <c r="B305" s="4"/>
      <c r="C305">
        <v>78</v>
      </c>
      <c r="D305">
        <v>85</v>
      </c>
      <c r="E305">
        <v>107</v>
      </c>
      <c r="F305">
        <v>105</v>
      </c>
      <c r="G305">
        <v>108</v>
      </c>
      <c r="H305">
        <v>128</v>
      </c>
      <c r="I305">
        <v>114</v>
      </c>
      <c r="J305">
        <v>105</v>
      </c>
      <c r="K305">
        <v>119</v>
      </c>
      <c r="L305">
        <v>133</v>
      </c>
      <c r="M305">
        <v>110</v>
      </c>
      <c r="N305">
        <v>148</v>
      </c>
      <c r="O305">
        <v>189</v>
      </c>
    </row>
    <row r="306" spans="1:15" ht="12.75">
      <c r="A306" t="s">
        <v>30</v>
      </c>
      <c r="B306" s="4"/>
      <c r="C306">
        <v>0</v>
      </c>
      <c r="D306">
        <v>0</v>
      </c>
      <c r="E306">
        <v>0</v>
      </c>
      <c r="F306">
        <v>35</v>
      </c>
      <c r="G306">
        <v>38</v>
      </c>
      <c r="H306">
        <v>28</v>
      </c>
      <c r="I306">
        <v>44</v>
      </c>
      <c r="J306">
        <v>36</v>
      </c>
      <c r="K306">
        <v>37</v>
      </c>
      <c r="L306">
        <v>151</v>
      </c>
      <c r="M306">
        <v>132</v>
      </c>
      <c r="N306">
        <v>134</v>
      </c>
      <c r="O306">
        <v>133</v>
      </c>
    </row>
    <row r="307" spans="1:2" ht="12.75">
      <c r="A307" t="s">
        <v>31</v>
      </c>
      <c r="B307" s="4"/>
    </row>
    <row r="308" spans="1:15" ht="12.75">
      <c r="A308" t="s">
        <v>32</v>
      </c>
      <c r="B308" s="4"/>
      <c r="C308">
        <v>490</v>
      </c>
      <c r="D308">
        <v>535</v>
      </c>
      <c r="E308">
        <v>653</v>
      </c>
      <c r="F308">
        <v>708</v>
      </c>
      <c r="G308">
        <v>756</v>
      </c>
      <c r="H308">
        <v>901</v>
      </c>
      <c r="I308">
        <v>1013</v>
      </c>
      <c r="J308">
        <v>1090</v>
      </c>
      <c r="K308">
        <v>1287</v>
      </c>
      <c r="L308">
        <v>782</v>
      </c>
      <c r="M308">
        <v>1028</v>
      </c>
      <c r="N308">
        <v>1222</v>
      </c>
      <c r="O308">
        <v>1221</v>
      </c>
    </row>
    <row r="309" spans="1:2" ht="12.75">
      <c r="A309" t="s">
        <v>33</v>
      </c>
      <c r="B309" s="4"/>
    </row>
    <row r="310" spans="1:2" ht="12.75">
      <c r="A310" t="s">
        <v>34</v>
      </c>
      <c r="B310" s="4"/>
    </row>
    <row r="311" spans="1:15" ht="12.75">
      <c r="A311" t="s">
        <v>35</v>
      </c>
      <c r="B311" s="4"/>
      <c r="C311">
        <v>20</v>
      </c>
      <c r="D311">
        <v>20</v>
      </c>
      <c r="E311">
        <v>20</v>
      </c>
      <c r="F311">
        <v>29</v>
      </c>
      <c r="G311">
        <v>36</v>
      </c>
      <c r="H311">
        <v>120</v>
      </c>
      <c r="I311">
        <v>130</v>
      </c>
      <c r="J311">
        <v>156</v>
      </c>
      <c r="K311">
        <v>157</v>
      </c>
      <c r="L311">
        <v>156</v>
      </c>
      <c r="M311">
        <v>156</v>
      </c>
      <c r="N311">
        <v>156</v>
      </c>
      <c r="O311">
        <v>0</v>
      </c>
    </row>
    <row r="312" spans="1:2" ht="12.75">
      <c r="A312" t="s">
        <v>36</v>
      </c>
      <c r="B312" s="4"/>
    </row>
    <row r="313" spans="1:2" ht="12.75">
      <c r="A313" t="s">
        <v>37</v>
      </c>
      <c r="B313" s="4"/>
    </row>
    <row r="314" spans="1:15" ht="12.75">
      <c r="A314" t="s">
        <v>38</v>
      </c>
      <c r="B314" s="4"/>
      <c r="C314">
        <v>153</v>
      </c>
      <c r="D314">
        <v>117</v>
      </c>
      <c r="E314">
        <v>92</v>
      </c>
      <c r="F314">
        <v>85</v>
      </c>
      <c r="G314">
        <v>85</v>
      </c>
      <c r="H314">
        <v>100</v>
      </c>
      <c r="I314">
        <v>105</v>
      </c>
      <c r="J314">
        <v>105</v>
      </c>
      <c r="K314">
        <v>105</v>
      </c>
      <c r="L314">
        <v>150</v>
      </c>
      <c r="M314">
        <v>133</v>
      </c>
      <c r="N314">
        <v>196</v>
      </c>
      <c r="O314">
        <v>326</v>
      </c>
    </row>
    <row r="315" spans="1:2" ht="12.75">
      <c r="A315" t="s">
        <v>39</v>
      </c>
      <c r="B315" s="4"/>
    </row>
    <row r="316" spans="1:2" ht="12.75">
      <c r="A316" t="s">
        <v>40</v>
      </c>
      <c r="B316" s="4"/>
    </row>
    <row r="317" spans="1:2" ht="12.75">
      <c r="A317" t="s">
        <v>41</v>
      </c>
      <c r="B317" s="4"/>
    </row>
    <row r="318" spans="1:2" ht="12.75">
      <c r="A318" t="s">
        <v>42</v>
      </c>
      <c r="B318" s="4"/>
    </row>
    <row r="319" spans="1:15" ht="12.75">
      <c r="A319" t="s">
        <v>43</v>
      </c>
      <c r="B319" s="4"/>
      <c r="C319">
        <v>0</v>
      </c>
      <c r="D319">
        <v>0</v>
      </c>
      <c r="E319">
        <v>0</v>
      </c>
      <c r="F319">
        <v>0</v>
      </c>
      <c r="G319">
        <v>0</v>
      </c>
      <c r="H319">
        <v>0</v>
      </c>
      <c r="I319">
        <v>0</v>
      </c>
      <c r="J319">
        <v>0</v>
      </c>
      <c r="K319">
        <v>0</v>
      </c>
      <c r="L319">
        <v>0</v>
      </c>
      <c r="M319">
        <v>0</v>
      </c>
      <c r="N319">
        <v>11</v>
      </c>
      <c r="O319">
        <v>11</v>
      </c>
    </row>
    <row r="320" ht="12.75">
      <c r="B320" s="4"/>
    </row>
    <row r="321" spans="1:15" ht="12.75">
      <c r="A321" t="s">
        <v>45</v>
      </c>
      <c r="B321" s="4"/>
      <c r="C321">
        <v>0</v>
      </c>
      <c r="D321">
        <v>0</v>
      </c>
      <c r="E321">
        <v>0</v>
      </c>
      <c r="F321">
        <v>0</v>
      </c>
      <c r="G321">
        <v>0</v>
      </c>
      <c r="H321">
        <v>35</v>
      </c>
      <c r="I321">
        <v>65</v>
      </c>
      <c r="J321">
        <v>232</v>
      </c>
      <c r="K321">
        <v>252</v>
      </c>
      <c r="L321">
        <v>254</v>
      </c>
      <c r="M321">
        <v>210</v>
      </c>
      <c r="N321">
        <v>209</v>
      </c>
      <c r="O321">
        <v>209</v>
      </c>
    </row>
    <row r="322" spans="1:15" ht="12.75">
      <c r="A322" t="s">
        <v>46</v>
      </c>
      <c r="B322" s="4"/>
      <c r="C322">
        <v>139</v>
      </c>
      <c r="D322">
        <v>152</v>
      </c>
      <c r="E322">
        <v>184</v>
      </c>
      <c r="F322">
        <v>124</v>
      </c>
      <c r="G322">
        <v>140</v>
      </c>
      <c r="H322">
        <v>138</v>
      </c>
      <c r="I322">
        <v>155</v>
      </c>
      <c r="J322">
        <v>166</v>
      </c>
      <c r="K322">
        <v>135</v>
      </c>
      <c r="L322">
        <v>139</v>
      </c>
      <c r="M322">
        <v>153</v>
      </c>
      <c r="N322">
        <v>199</v>
      </c>
      <c r="O322">
        <v>193</v>
      </c>
    </row>
    <row r="323" spans="1:15" ht="12.75">
      <c r="A323" t="s">
        <v>47</v>
      </c>
      <c r="B323" s="4"/>
      <c r="C323">
        <v>772</v>
      </c>
      <c r="D323">
        <v>839</v>
      </c>
      <c r="E323">
        <v>777</v>
      </c>
      <c r="F323">
        <v>738</v>
      </c>
      <c r="G323">
        <v>869</v>
      </c>
      <c r="H323">
        <v>839</v>
      </c>
      <c r="I323">
        <v>510</v>
      </c>
      <c r="J323">
        <v>513</v>
      </c>
      <c r="K323">
        <v>419</v>
      </c>
      <c r="L323">
        <v>413</v>
      </c>
      <c r="M323">
        <v>446</v>
      </c>
      <c r="N323">
        <v>469</v>
      </c>
      <c r="O323">
        <v>501</v>
      </c>
    </row>
    <row r="324" spans="1:15" ht="12.75">
      <c r="A324" t="s">
        <v>48</v>
      </c>
      <c r="B324" s="4"/>
      <c r="C324">
        <v>0</v>
      </c>
      <c r="D324">
        <v>0</v>
      </c>
      <c r="E324">
        <v>0</v>
      </c>
      <c r="F324">
        <v>0</v>
      </c>
      <c r="G324">
        <v>0</v>
      </c>
      <c r="H324">
        <v>0</v>
      </c>
      <c r="I324">
        <v>0</v>
      </c>
      <c r="J324">
        <v>0</v>
      </c>
      <c r="K324">
        <v>0</v>
      </c>
      <c r="L324">
        <v>0</v>
      </c>
      <c r="M324">
        <v>0</v>
      </c>
      <c r="N324">
        <v>0</v>
      </c>
      <c r="O324">
        <v>0</v>
      </c>
    </row>
    <row r="325" spans="1:15" ht="12.75">
      <c r="A325" t="s">
        <v>49</v>
      </c>
      <c r="B325" s="4"/>
      <c r="C325">
        <v>0</v>
      </c>
      <c r="D325">
        <v>0</v>
      </c>
      <c r="E325">
        <v>0</v>
      </c>
      <c r="F325">
        <v>0</v>
      </c>
      <c r="G325">
        <v>0</v>
      </c>
      <c r="H325">
        <v>0</v>
      </c>
      <c r="I325">
        <v>0</v>
      </c>
      <c r="J325">
        <v>0</v>
      </c>
      <c r="K325">
        <v>0</v>
      </c>
      <c r="L325">
        <v>0</v>
      </c>
      <c r="M325">
        <v>48</v>
      </c>
      <c r="N325">
        <v>0</v>
      </c>
      <c r="O325">
        <v>0</v>
      </c>
    </row>
    <row r="326" spans="1:15" ht="12.75">
      <c r="A326" t="s">
        <v>50</v>
      </c>
      <c r="B326" s="4"/>
      <c r="C326">
        <v>0</v>
      </c>
      <c r="D326">
        <v>0</v>
      </c>
      <c r="E326">
        <v>0</v>
      </c>
      <c r="F326">
        <v>0</v>
      </c>
      <c r="G326">
        <v>0</v>
      </c>
      <c r="H326">
        <v>0</v>
      </c>
      <c r="I326">
        <v>0</v>
      </c>
      <c r="J326">
        <v>0</v>
      </c>
      <c r="K326">
        <v>0</v>
      </c>
      <c r="L326">
        <v>0</v>
      </c>
      <c r="M326">
        <v>0</v>
      </c>
      <c r="N326">
        <v>35</v>
      </c>
      <c r="O326">
        <v>48</v>
      </c>
    </row>
    <row r="327" spans="1:15" ht="12.75">
      <c r="A327" t="s">
        <v>51</v>
      </c>
      <c r="B327" s="4"/>
      <c r="C327">
        <v>0</v>
      </c>
      <c r="D327">
        <v>0</v>
      </c>
      <c r="E327">
        <v>0</v>
      </c>
      <c r="F327">
        <v>0</v>
      </c>
      <c r="G327">
        <v>0</v>
      </c>
      <c r="H327">
        <v>0</v>
      </c>
      <c r="I327">
        <v>154</v>
      </c>
      <c r="J327">
        <v>172</v>
      </c>
      <c r="K327">
        <v>164</v>
      </c>
      <c r="L327">
        <v>131</v>
      </c>
      <c r="M327">
        <v>207</v>
      </c>
      <c r="N327">
        <v>214</v>
      </c>
      <c r="O327">
        <v>216</v>
      </c>
    </row>
    <row r="328" spans="1:15" ht="12.75">
      <c r="A328" t="s">
        <v>52</v>
      </c>
      <c r="B328" s="4"/>
      <c r="C328">
        <v>5</v>
      </c>
      <c r="D328">
        <v>2</v>
      </c>
      <c r="E328">
        <v>4</v>
      </c>
      <c r="F328">
        <v>1</v>
      </c>
      <c r="G328">
        <v>4</v>
      </c>
      <c r="H328">
        <v>2</v>
      </c>
      <c r="I328">
        <v>1</v>
      </c>
      <c r="J328">
        <v>0</v>
      </c>
      <c r="K328">
        <v>78</v>
      </c>
      <c r="L328">
        <v>98</v>
      </c>
      <c r="M328">
        <v>25</v>
      </c>
      <c r="N328">
        <v>28</v>
      </c>
      <c r="O328">
        <v>51</v>
      </c>
    </row>
    <row r="329" spans="1:15" ht="12.75">
      <c r="A329" t="s">
        <v>53</v>
      </c>
      <c r="B329" s="4"/>
      <c r="C329">
        <v>16</v>
      </c>
      <c r="D329">
        <v>16</v>
      </c>
      <c r="E329">
        <v>26</v>
      </c>
      <c r="F329">
        <v>31</v>
      </c>
      <c r="G329">
        <v>38</v>
      </c>
      <c r="H329">
        <v>46</v>
      </c>
      <c r="I329">
        <v>42</v>
      </c>
      <c r="J329">
        <v>45</v>
      </c>
      <c r="K329">
        <v>39</v>
      </c>
      <c r="L329">
        <v>35</v>
      </c>
      <c r="M329">
        <v>35</v>
      </c>
      <c r="N329">
        <v>35</v>
      </c>
      <c r="O329">
        <v>35</v>
      </c>
    </row>
    <row r="330" spans="1:2" ht="12.75">
      <c r="A330" t="s">
        <v>54</v>
      </c>
      <c r="B330" s="4"/>
    </row>
    <row r="331" spans="1:15" ht="12.75">
      <c r="A331" t="s">
        <v>55</v>
      </c>
      <c r="B331" s="4"/>
      <c r="C331">
        <v>0</v>
      </c>
      <c r="D331">
        <v>0</v>
      </c>
      <c r="E331">
        <v>0</v>
      </c>
      <c r="F331">
        <v>0</v>
      </c>
      <c r="G331">
        <v>0</v>
      </c>
      <c r="H331">
        <v>0</v>
      </c>
      <c r="I331">
        <v>7</v>
      </c>
      <c r="J331">
        <v>12</v>
      </c>
      <c r="K331">
        <v>12</v>
      </c>
      <c r="L331">
        <v>10</v>
      </c>
      <c r="M331">
        <v>11</v>
      </c>
      <c r="N331">
        <v>13</v>
      </c>
      <c r="O331">
        <v>11</v>
      </c>
    </row>
    <row r="332" spans="1:15" ht="12.75">
      <c r="A332" t="s">
        <v>56</v>
      </c>
      <c r="B332" s="4"/>
      <c r="C332">
        <v>0</v>
      </c>
      <c r="D332">
        <v>0</v>
      </c>
      <c r="E332">
        <v>0</v>
      </c>
      <c r="F332">
        <v>0</v>
      </c>
      <c r="G332">
        <v>0</v>
      </c>
      <c r="H332">
        <v>0</v>
      </c>
      <c r="I332">
        <v>0</v>
      </c>
      <c r="J332">
        <v>0</v>
      </c>
      <c r="K332">
        <v>0</v>
      </c>
      <c r="L332">
        <v>9</v>
      </c>
      <c r="M332">
        <v>12</v>
      </c>
      <c r="N332">
        <v>1</v>
      </c>
      <c r="O332">
        <v>8</v>
      </c>
    </row>
    <row r="333" spans="1:15" ht="12.75">
      <c r="A333" t="s">
        <v>57</v>
      </c>
      <c r="B333" s="4"/>
      <c r="C333">
        <v>0</v>
      </c>
      <c r="D333">
        <v>0</v>
      </c>
      <c r="E333">
        <v>0</v>
      </c>
      <c r="F333">
        <v>0</v>
      </c>
      <c r="G333">
        <v>0</v>
      </c>
      <c r="H333">
        <v>365</v>
      </c>
      <c r="I333">
        <v>41</v>
      </c>
      <c r="J333">
        <v>28</v>
      </c>
      <c r="K333">
        <v>0</v>
      </c>
      <c r="L333">
        <v>27</v>
      </c>
      <c r="M333">
        <v>96</v>
      </c>
      <c r="N333">
        <v>225</v>
      </c>
      <c r="O333">
        <v>112</v>
      </c>
    </row>
    <row r="334" spans="1:2" ht="12.75">
      <c r="A334" t="s">
        <v>58</v>
      </c>
      <c r="B334" s="4"/>
    </row>
    <row r="337" spans="1:3" ht="12.75">
      <c r="A337" t="s">
        <v>2</v>
      </c>
      <c r="B337" t="s">
        <v>192</v>
      </c>
      <c r="C337" t="s">
        <v>195</v>
      </c>
    </row>
    <row r="338" ht="12.75">
      <c r="A338" t="s">
        <v>1</v>
      </c>
    </row>
    <row r="340" spans="1:3" ht="12.75">
      <c r="A340" t="s">
        <v>4</v>
      </c>
      <c r="B340" t="s">
        <v>148</v>
      </c>
      <c r="C340" t="s">
        <v>6</v>
      </c>
    </row>
    <row r="343" spans="1:2" ht="12.75">
      <c r="A343" t="s">
        <v>7</v>
      </c>
      <c r="B343" t="s">
        <v>8</v>
      </c>
    </row>
    <row r="344" spans="1:2" ht="12.75">
      <c r="A344" t="s">
        <v>9</v>
      </c>
      <c r="B344" t="s">
        <v>10</v>
      </c>
    </row>
    <row r="345" spans="1:2" ht="12.75">
      <c r="A345" t="s">
        <v>11</v>
      </c>
      <c r="B345" t="s">
        <v>144</v>
      </c>
    </row>
    <row r="347" spans="2:15" ht="12.75">
      <c r="B347" t="s">
        <v>13</v>
      </c>
      <c r="C347" t="s">
        <v>14</v>
      </c>
      <c r="D347" t="s">
        <v>15</v>
      </c>
      <c r="E347" t="s">
        <v>16</v>
      </c>
      <c r="F347" t="s">
        <v>17</v>
      </c>
      <c r="G347" t="s">
        <v>18</v>
      </c>
      <c r="H347" t="s">
        <v>19</v>
      </c>
      <c r="I347" t="s">
        <v>20</v>
      </c>
      <c r="J347" t="s">
        <v>21</v>
      </c>
      <c r="K347" t="s">
        <v>22</v>
      </c>
      <c r="L347" t="s">
        <v>23</v>
      </c>
      <c r="M347" t="s">
        <v>24</v>
      </c>
      <c r="N347" t="s">
        <v>25</v>
      </c>
      <c r="O347" t="s">
        <v>26</v>
      </c>
    </row>
    <row r="348" ht="12.75">
      <c r="A348" t="s">
        <v>27</v>
      </c>
    </row>
    <row r="349" spans="1:15" ht="12.75">
      <c r="A349" s="72" t="s">
        <v>255</v>
      </c>
      <c r="C349" s="72">
        <f>SUM(C353:C382)</f>
        <v>1889</v>
      </c>
      <c r="D349" s="72">
        <f aca="true" t="shared" si="21" ref="D349:O349">SUM(D353:D382)</f>
        <v>1037</v>
      </c>
      <c r="E349" s="72">
        <f t="shared" si="21"/>
        <v>896</v>
      </c>
      <c r="F349" s="72">
        <f t="shared" si="21"/>
        <v>1000</v>
      </c>
      <c r="G349" s="72">
        <f t="shared" si="21"/>
        <v>1476</v>
      </c>
      <c r="H349" s="72">
        <f t="shared" si="21"/>
        <v>756</v>
      </c>
      <c r="I349" s="72">
        <f t="shared" si="21"/>
        <v>505</v>
      </c>
      <c r="J349" s="72">
        <f t="shared" si="21"/>
        <v>771</v>
      </c>
      <c r="K349" s="72">
        <f t="shared" si="21"/>
        <v>496</v>
      </c>
      <c r="L349" s="72">
        <f t="shared" si="21"/>
        <v>978</v>
      </c>
      <c r="M349" s="72">
        <f t="shared" si="21"/>
        <v>335</v>
      </c>
      <c r="N349" s="72">
        <f t="shared" si="21"/>
        <v>1001</v>
      </c>
      <c r="O349" s="72">
        <f t="shared" si="21"/>
        <v>519</v>
      </c>
    </row>
    <row r="350" spans="1:15" ht="12.75">
      <c r="A350" s="77" t="s">
        <v>28</v>
      </c>
      <c r="B350" s="4"/>
      <c r="C350">
        <v>2181</v>
      </c>
      <c r="D350">
        <v>464</v>
      </c>
      <c r="E350">
        <v>1065</v>
      </c>
      <c r="F350">
        <v>1529</v>
      </c>
      <c r="G350">
        <v>1478</v>
      </c>
      <c r="H350">
        <v>1373</v>
      </c>
      <c r="I350">
        <v>-290</v>
      </c>
      <c r="J350">
        <v>539</v>
      </c>
      <c r="K350">
        <v>198</v>
      </c>
      <c r="L350">
        <v>1206</v>
      </c>
      <c r="M350">
        <v>2144</v>
      </c>
      <c r="N350">
        <v>1044</v>
      </c>
      <c r="O350">
        <v>1869</v>
      </c>
    </row>
    <row r="351" spans="1:15" ht="12.75">
      <c r="A351" s="72" t="s">
        <v>256</v>
      </c>
      <c r="C351" s="72">
        <f>C353+C355+C356+C358+C359+C360+C361+C362+C366+C369+C370+C372+C375+C376+C377</f>
        <v>2333</v>
      </c>
      <c r="D351" s="72">
        <f aca="true" t="shared" si="22" ref="D351:O351">D353+D355+D356+D358+D359+D360+D361+D362+D366+D369+D370+D372+D375+D376+D377</f>
        <v>1220</v>
      </c>
      <c r="E351" s="72">
        <f t="shared" si="22"/>
        <v>1615</v>
      </c>
      <c r="F351" s="72">
        <f t="shared" si="22"/>
        <v>1882</v>
      </c>
      <c r="G351" s="72">
        <f t="shared" si="22"/>
        <v>1550</v>
      </c>
      <c r="H351" s="72">
        <f t="shared" si="22"/>
        <v>1499</v>
      </c>
      <c r="I351" s="72">
        <f t="shared" si="22"/>
        <v>-136</v>
      </c>
      <c r="J351" s="72">
        <f t="shared" si="22"/>
        <v>668</v>
      </c>
      <c r="K351" s="72">
        <f t="shared" si="22"/>
        <v>1129</v>
      </c>
      <c r="L351" s="72">
        <f t="shared" si="22"/>
        <v>2038</v>
      </c>
      <c r="M351" s="72">
        <f t="shared" si="22"/>
        <v>3642</v>
      </c>
      <c r="N351" s="72">
        <f t="shared" si="22"/>
        <v>2872</v>
      </c>
      <c r="O351" s="72">
        <f t="shared" si="22"/>
        <v>3960</v>
      </c>
    </row>
    <row r="352" spans="1:15" ht="12.75">
      <c r="A352" s="72" t="s">
        <v>257</v>
      </c>
      <c r="C352" s="72">
        <f>C354+C357+C363+C364+C365+C367+C368+C371+C373+C374</f>
        <v>-154</v>
      </c>
      <c r="D352" s="72">
        <f aca="true" t="shared" si="23" ref="D352:O352">D354+D357+D363+D364+D365+D367+D368+D371+D373+D374</f>
        <v>-755</v>
      </c>
      <c r="E352" s="72">
        <f t="shared" si="23"/>
        <v>-551</v>
      </c>
      <c r="F352" s="72">
        <f t="shared" si="23"/>
        <v>-351</v>
      </c>
      <c r="G352" s="72">
        <f t="shared" si="23"/>
        <v>-73</v>
      </c>
      <c r="H352" s="72">
        <f t="shared" si="23"/>
        <v>-122</v>
      </c>
      <c r="I352" s="72">
        <f t="shared" si="23"/>
        <v>-155</v>
      </c>
      <c r="J352" s="72">
        <f t="shared" si="23"/>
        <v>-130</v>
      </c>
      <c r="K352" s="72">
        <f t="shared" si="23"/>
        <v>-929</v>
      </c>
      <c r="L352" s="72">
        <f t="shared" si="23"/>
        <v>-832</v>
      </c>
      <c r="M352" s="72">
        <f t="shared" si="23"/>
        <v>-1500</v>
      </c>
      <c r="N352" s="72">
        <f t="shared" si="23"/>
        <v>-1826</v>
      </c>
      <c r="O352" s="72">
        <f t="shared" si="23"/>
        <v>-2091</v>
      </c>
    </row>
    <row r="353" spans="1:15" ht="12.75">
      <c r="A353" t="s">
        <v>29</v>
      </c>
      <c r="B353" s="4"/>
      <c r="C353">
        <v>-320</v>
      </c>
      <c r="D353">
        <v>-159</v>
      </c>
      <c r="E353">
        <v>11</v>
      </c>
      <c r="F353">
        <v>192</v>
      </c>
      <c r="G353">
        <v>342</v>
      </c>
      <c r="H353">
        <v>350</v>
      </c>
      <c r="I353">
        <v>360</v>
      </c>
      <c r="J353">
        <v>281</v>
      </c>
      <c r="K353">
        <v>120</v>
      </c>
      <c r="L353">
        <v>73</v>
      </c>
      <c r="M353">
        <v>372</v>
      </c>
      <c r="N353">
        <v>783</v>
      </c>
      <c r="O353">
        <v>652</v>
      </c>
    </row>
    <row r="354" spans="1:15" ht="12.75">
      <c r="A354" t="s">
        <v>30</v>
      </c>
      <c r="B354" s="4"/>
      <c r="C354">
        <v>-60</v>
      </c>
      <c r="D354">
        <v>-218</v>
      </c>
      <c r="E354">
        <v>-261</v>
      </c>
      <c r="F354">
        <v>-181</v>
      </c>
      <c r="G354">
        <v>-38</v>
      </c>
      <c r="H354">
        <v>36</v>
      </c>
      <c r="I354">
        <v>0</v>
      </c>
      <c r="J354">
        <v>-102</v>
      </c>
      <c r="K354">
        <v>-212</v>
      </c>
      <c r="L354">
        <v>-282</v>
      </c>
      <c r="M354">
        <v>-861</v>
      </c>
      <c r="N354">
        <v>-820</v>
      </c>
      <c r="O354">
        <v>-979</v>
      </c>
    </row>
    <row r="355" spans="1:15" ht="12.75">
      <c r="A355" t="s">
        <v>31</v>
      </c>
      <c r="B355" s="4"/>
      <c r="C355">
        <v>606</v>
      </c>
      <c r="D355">
        <v>-170</v>
      </c>
      <c r="E355">
        <v>322</v>
      </c>
      <c r="F355">
        <v>102</v>
      </c>
      <c r="G355">
        <v>-417</v>
      </c>
      <c r="H355">
        <v>-68</v>
      </c>
      <c r="I355">
        <v>-1324</v>
      </c>
      <c r="J355">
        <v>-624</v>
      </c>
      <c r="K355">
        <v>-371</v>
      </c>
      <c r="L355">
        <v>-199</v>
      </c>
      <c r="M355">
        <v>57</v>
      </c>
      <c r="N355">
        <v>-49</v>
      </c>
      <c r="O355">
        <v>-178</v>
      </c>
    </row>
    <row r="356" spans="1:15" ht="12.75">
      <c r="A356" t="s">
        <v>32</v>
      </c>
      <c r="B356" s="4"/>
      <c r="C356">
        <v>68</v>
      </c>
      <c r="D356">
        <v>-49</v>
      </c>
      <c r="E356">
        <v>-457</v>
      </c>
      <c r="F356">
        <v>75</v>
      </c>
      <c r="G356">
        <v>298</v>
      </c>
      <c r="H356">
        <v>415</v>
      </c>
      <c r="I356">
        <v>-453</v>
      </c>
      <c r="J356">
        <v>-202</v>
      </c>
      <c r="K356">
        <v>-55</v>
      </c>
      <c r="L356">
        <v>89</v>
      </c>
      <c r="M356">
        <v>263</v>
      </c>
      <c r="N356">
        <v>234</v>
      </c>
      <c r="O356">
        <v>860</v>
      </c>
    </row>
    <row r="357" spans="1:15" ht="12.75">
      <c r="A357" t="s">
        <v>33</v>
      </c>
      <c r="B357" s="4"/>
      <c r="C357">
        <v>-602</v>
      </c>
      <c r="D357">
        <v>-410</v>
      </c>
      <c r="E357">
        <v>-278</v>
      </c>
      <c r="F357">
        <v>-130</v>
      </c>
      <c r="G357">
        <v>-102</v>
      </c>
      <c r="H357">
        <v>-65</v>
      </c>
      <c r="I357">
        <v>-74</v>
      </c>
      <c r="J357">
        <v>-84</v>
      </c>
      <c r="K357">
        <v>-34</v>
      </c>
      <c r="L357">
        <v>-51</v>
      </c>
      <c r="M357">
        <v>-80</v>
      </c>
      <c r="N357">
        <v>-53</v>
      </c>
      <c r="O357">
        <v>-59</v>
      </c>
    </row>
    <row r="358" spans="1:15" ht="12.75">
      <c r="A358" t="s">
        <v>34</v>
      </c>
      <c r="B358" s="4"/>
      <c r="C358">
        <v>61</v>
      </c>
      <c r="D358">
        <v>55</v>
      </c>
      <c r="E358">
        <v>52</v>
      </c>
      <c r="F358">
        <v>70</v>
      </c>
      <c r="G358">
        <v>33</v>
      </c>
      <c r="H358">
        <v>69</v>
      </c>
      <c r="I358">
        <v>116</v>
      </c>
      <c r="J358">
        <v>197</v>
      </c>
      <c r="K358">
        <v>138</v>
      </c>
      <c r="L358">
        <v>14</v>
      </c>
      <c r="M358">
        <v>-1</v>
      </c>
      <c r="N358">
        <v>215</v>
      </c>
      <c r="O358">
        <v>249</v>
      </c>
    </row>
    <row r="359" spans="1:15" ht="12.75">
      <c r="A359" t="s">
        <v>35</v>
      </c>
      <c r="B359" s="4"/>
      <c r="C359">
        <v>-36</v>
      </c>
      <c r="D359">
        <v>-58</v>
      </c>
      <c r="E359">
        <v>55</v>
      </c>
      <c r="F359">
        <v>109</v>
      </c>
      <c r="G359">
        <v>160</v>
      </c>
      <c r="H359">
        <v>386</v>
      </c>
      <c r="I359">
        <v>91</v>
      </c>
      <c r="J359">
        <v>-264</v>
      </c>
      <c r="K359">
        <v>293</v>
      </c>
      <c r="L359">
        <v>492</v>
      </c>
      <c r="M359">
        <v>382</v>
      </c>
      <c r="N359">
        <v>297</v>
      </c>
      <c r="O359">
        <v>458</v>
      </c>
    </row>
    <row r="360" spans="1:15" ht="12.75">
      <c r="A360" t="s">
        <v>36</v>
      </c>
      <c r="B360" s="4"/>
      <c r="C360">
        <v>-3907</v>
      </c>
      <c r="D360">
        <v>-4548</v>
      </c>
      <c r="E360">
        <v>-4626</v>
      </c>
      <c r="F360">
        <v>-5282</v>
      </c>
      <c r="G360">
        <v>-5431</v>
      </c>
      <c r="H360">
        <v>-6005</v>
      </c>
      <c r="I360">
        <v>-5917</v>
      </c>
      <c r="J360">
        <v>-5623</v>
      </c>
      <c r="K360">
        <v>-4949</v>
      </c>
      <c r="L360">
        <v>-5429</v>
      </c>
      <c r="M360">
        <v>-5974</v>
      </c>
      <c r="N360">
        <v>-5880</v>
      </c>
      <c r="O360">
        <v>-6612</v>
      </c>
    </row>
    <row r="361" spans="1:15" ht="12.75">
      <c r="A361" t="s">
        <v>37</v>
      </c>
      <c r="B361" s="4"/>
      <c r="C361">
        <v>0</v>
      </c>
      <c r="D361">
        <v>0</v>
      </c>
      <c r="E361">
        <v>0</v>
      </c>
      <c r="F361">
        <v>0</v>
      </c>
      <c r="G361">
        <v>0</v>
      </c>
      <c r="H361">
        <v>-1</v>
      </c>
      <c r="I361">
        <v>-11</v>
      </c>
      <c r="J361">
        <v>-1</v>
      </c>
      <c r="K361">
        <v>7</v>
      </c>
      <c r="L361">
        <v>21</v>
      </c>
      <c r="M361">
        <v>8</v>
      </c>
      <c r="N361">
        <v>-21</v>
      </c>
      <c r="O361">
        <v>43</v>
      </c>
    </row>
    <row r="362" spans="1:15" ht="12.75">
      <c r="A362" t="s">
        <v>38</v>
      </c>
      <c r="B362" s="4"/>
      <c r="C362">
        <v>2980</v>
      </c>
      <c r="D362">
        <v>3017</v>
      </c>
      <c r="E362">
        <v>3035</v>
      </c>
      <c r="F362">
        <v>3391</v>
      </c>
      <c r="G362">
        <v>3233</v>
      </c>
      <c r="H362">
        <v>3218</v>
      </c>
      <c r="I362">
        <v>3215</v>
      </c>
      <c r="J362">
        <v>3339</v>
      </c>
      <c r="K362">
        <v>3502</v>
      </c>
      <c r="L362">
        <v>3612</v>
      </c>
      <c r="M362">
        <v>3813</v>
      </c>
      <c r="N362">
        <v>4160</v>
      </c>
      <c r="O362">
        <v>4351</v>
      </c>
    </row>
    <row r="363" spans="1:2" ht="12.75">
      <c r="A363" t="s">
        <v>39</v>
      </c>
      <c r="B363" s="4"/>
    </row>
    <row r="364" spans="1:15" ht="12.75">
      <c r="A364" t="s">
        <v>40</v>
      </c>
      <c r="B364" s="4"/>
      <c r="C364">
        <v>308</v>
      </c>
      <c r="D364">
        <v>363</v>
      </c>
      <c r="E364">
        <v>351</v>
      </c>
      <c r="F364">
        <v>215</v>
      </c>
      <c r="G364">
        <v>156</v>
      </c>
      <c r="H364">
        <v>194</v>
      </c>
      <c r="I364">
        <v>277</v>
      </c>
      <c r="J364">
        <v>157</v>
      </c>
      <c r="K364">
        <v>46</v>
      </c>
      <c r="L364">
        <v>168</v>
      </c>
      <c r="M364">
        <v>154</v>
      </c>
      <c r="N364">
        <v>162</v>
      </c>
      <c r="O364">
        <v>202</v>
      </c>
    </row>
    <row r="365" spans="1:15" ht="12.75">
      <c r="A365" t="s">
        <v>41</v>
      </c>
      <c r="B365" s="4"/>
      <c r="C365">
        <v>-1030</v>
      </c>
      <c r="D365">
        <v>-1096</v>
      </c>
      <c r="E365">
        <v>-456</v>
      </c>
      <c r="F365">
        <v>-235</v>
      </c>
      <c r="G365">
        <v>94</v>
      </c>
      <c r="H365">
        <v>-230</v>
      </c>
      <c r="I365">
        <v>-444</v>
      </c>
      <c r="J365">
        <v>-303</v>
      </c>
      <c r="K365">
        <v>-523</v>
      </c>
      <c r="L365">
        <v>-231</v>
      </c>
      <c r="M365">
        <v>-115</v>
      </c>
      <c r="N365">
        <v>-341</v>
      </c>
      <c r="O365">
        <v>-558</v>
      </c>
    </row>
    <row r="366" spans="1:15" ht="12.75">
      <c r="A366" t="s">
        <v>42</v>
      </c>
      <c r="B366" s="4"/>
      <c r="C366">
        <v>336</v>
      </c>
      <c r="D366">
        <v>344</v>
      </c>
      <c r="E366">
        <v>342</v>
      </c>
      <c r="F366">
        <v>348</v>
      </c>
      <c r="G366">
        <v>383</v>
      </c>
      <c r="H366">
        <v>430</v>
      </c>
      <c r="I366">
        <v>422</v>
      </c>
      <c r="J366">
        <v>446</v>
      </c>
      <c r="K366">
        <v>466</v>
      </c>
      <c r="L366">
        <v>478</v>
      </c>
      <c r="M366">
        <v>492</v>
      </c>
      <c r="N366">
        <v>485</v>
      </c>
      <c r="O366">
        <v>296</v>
      </c>
    </row>
    <row r="367" spans="1:15" ht="12.75">
      <c r="A367" t="s">
        <v>43</v>
      </c>
      <c r="B367" s="4"/>
      <c r="C367">
        <v>958</v>
      </c>
      <c r="D367">
        <v>632</v>
      </c>
      <c r="E367">
        <v>298</v>
      </c>
      <c r="F367">
        <v>213</v>
      </c>
      <c r="G367">
        <v>175</v>
      </c>
      <c r="H367">
        <v>207</v>
      </c>
      <c r="I367">
        <v>189</v>
      </c>
      <c r="J367">
        <v>185</v>
      </c>
      <c r="K367">
        <v>64</v>
      </c>
      <c r="L367">
        <v>91</v>
      </c>
      <c r="M367">
        <v>296</v>
      </c>
      <c r="N367">
        <v>273</v>
      </c>
      <c r="O367">
        <v>366</v>
      </c>
    </row>
    <row r="368" spans="1:2" ht="12.75">
      <c r="A368" t="s">
        <v>44</v>
      </c>
      <c r="B368" s="4"/>
    </row>
    <row r="369" spans="1:15" ht="12.75">
      <c r="A369" t="s">
        <v>45</v>
      </c>
      <c r="B369" s="4"/>
      <c r="C369">
        <v>792</v>
      </c>
      <c r="D369">
        <v>787</v>
      </c>
      <c r="E369">
        <v>746</v>
      </c>
      <c r="F369">
        <v>886</v>
      </c>
      <c r="G369">
        <v>908</v>
      </c>
      <c r="H369">
        <v>980</v>
      </c>
      <c r="I369">
        <v>910</v>
      </c>
      <c r="J369">
        <v>1086</v>
      </c>
      <c r="K369">
        <v>1016</v>
      </c>
      <c r="L369">
        <v>1586</v>
      </c>
      <c r="M369">
        <v>1626</v>
      </c>
      <c r="N369">
        <v>1486</v>
      </c>
      <c r="O369">
        <v>1409</v>
      </c>
    </row>
    <row r="370" spans="1:15" ht="12.75">
      <c r="A370" t="s">
        <v>46</v>
      </c>
      <c r="B370" s="4"/>
      <c r="C370">
        <v>-40</v>
      </c>
      <c r="D370">
        <v>66</v>
      </c>
      <c r="E370">
        <v>48</v>
      </c>
      <c r="F370">
        <v>-63</v>
      </c>
      <c r="G370">
        <v>-71</v>
      </c>
      <c r="H370">
        <v>-212</v>
      </c>
      <c r="I370">
        <v>82</v>
      </c>
      <c r="J370">
        <v>-66</v>
      </c>
      <c r="K370">
        <v>-14</v>
      </c>
      <c r="L370">
        <v>-163</v>
      </c>
      <c r="M370">
        <v>-118</v>
      </c>
      <c r="N370">
        <v>18</v>
      </c>
      <c r="O370">
        <v>60</v>
      </c>
    </row>
    <row r="371" spans="1:15" ht="12.75">
      <c r="A371" t="s">
        <v>47</v>
      </c>
      <c r="B371" s="4"/>
      <c r="C371">
        <v>-90</v>
      </c>
      <c r="D371">
        <v>-225</v>
      </c>
      <c r="E371">
        <v>-347</v>
      </c>
      <c r="F371">
        <v>-207</v>
      </c>
      <c r="G371">
        <v>-230</v>
      </c>
      <c r="H371">
        <v>-241</v>
      </c>
      <c r="I371">
        <v>-269</v>
      </c>
      <c r="J371">
        <v>-188</v>
      </c>
      <c r="K371">
        <v>-299</v>
      </c>
      <c r="L371">
        <v>-424</v>
      </c>
      <c r="M371">
        <v>-548</v>
      </c>
      <c r="N371">
        <v>-579</v>
      </c>
      <c r="O371">
        <v>-608</v>
      </c>
    </row>
    <row r="372" spans="1:15" ht="12.75">
      <c r="A372" t="s">
        <v>48</v>
      </c>
      <c r="B372" s="4"/>
      <c r="C372">
        <v>3</v>
      </c>
      <c r="D372">
        <v>8</v>
      </c>
      <c r="E372">
        <v>115</v>
      </c>
      <c r="F372">
        <v>15</v>
      </c>
      <c r="G372">
        <v>76</v>
      </c>
      <c r="H372">
        <v>79</v>
      </c>
      <c r="I372">
        <v>96</v>
      </c>
      <c r="J372">
        <v>249</v>
      </c>
      <c r="K372">
        <v>24</v>
      </c>
      <c r="L372">
        <v>-74</v>
      </c>
      <c r="M372">
        <v>80</v>
      </c>
      <c r="N372">
        <v>21</v>
      </c>
      <c r="O372">
        <v>163</v>
      </c>
    </row>
    <row r="373" spans="1:15" ht="12.75">
      <c r="A373" t="s">
        <v>49</v>
      </c>
      <c r="B373" s="4"/>
      <c r="C373">
        <v>-85</v>
      </c>
      <c r="D373">
        <v>-174</v>
      </c>
      <c r="E373">
        <v>-156</v>
      </c>
      <c r="F373">
        <v>-122</v>
      </c>
      <c r="G373">
        <v>-166</v>
      </c>
      <c r="H373">
        <v>-142</v>
      </c>
      <c r="I373">
        <v>-143</v>
      </c>
      <c r="J373">
        <v>-146</v>
      </c>
      <c r="K373">
        <v>-165</v>
      </c>
      <c r="L373">
        <v>-115</v>
      </c>
      <c r="M373">
        <v>-114</v>
      </c>
      <c r="N373">
        <v>-152</v>
      </c>
      <c r="O373">
        <v>-98</v>
      </c>
    </row>
    <row r="374" spans="1:15" ht="12.75">
      <c r="A374" t="s">
        <v>50</v>
      </c>
      <c r="B374" s="4"/>
      <c r="C374">
        <v>447</v>
      </c>
      <c r="D374">
        <v>373</v>
      </c>
      <c r="E374">
        <v>298</v>
      </c>
      <c r="F374">
        <v>96</v>
      </c>
      <c r="G374">
        <v>38</v>
      </c>
      <c r="H374">
        <v>119</v>
      </c>
      <c r="I374">
        <v>309</v>
      </c>
      <c r="J374">
        <v>351</v>
      </c>
      <c r="K374">
        <v>194</v>
      </c>
      <c r="L374">
        <v>12</v>
      </c>
      <c r="M374">
        <v>-232</v>
      </c>
      <c r="N374">
        <v>-316</v>
      </c>
      <c r="O374">
        <v>-357</v>
      </c>
    </row>
    <row r="375" spans="1:15" ht="12.75">
      <c r="A375" t="s">
        <v>51</v>
      </c>
      <c r="B375" s="4"/>
      <c r="C375">
        <v>915</v>
      </c>
      <c r="D375">
        <v>627</v>
      </c>
      <c r="E375">
        <v>722</v>
      </c>
      <c r="F375">
        <v>652</v>
      </c>
      <c r="G375">
        <v>562</v>
      </c>
      <c r="H375">
        <v>600</v>
      </c>
      <c r="I375">
        <v>315</v>
      </c>
      <c r="J375">
        <v>658</v>
      </c>
      <c r="K375">
        <v>800</v>
      </c>
      <c r="L375">
        <v>956</v>
      </c>
      <c r="M375">
        <v>1021</v>
      </c>
      <c r="N375">
        <v>856</v>
      </c>
      <c r="O375">
        <v>1025</v>
      </c>
    </row>
    <row r="376" spans="1:15" ht="12.75">
      <c r="A376" t="s">
        <v>52</v>
      </c>
      <c r="B376" s="4"/>
      <c r="C376">
        <v>-152</v>
      </c>
      <c r="D376">
        <v>-111</v>
      </c>
      <c r="E376">
        <v>-185</v>
      </c>
      <c r="F376">
        <v>-50</v>
      </c>
      <c r="G376">
        <v>22</v>
      </c>
      <c r="H376">
        <v>-145</v>
      </c>
      <c r="I376">
        <v>528</v>
      </c>
      <c r="J376">
        <v>-233</v>
      </c>
      <c r="K376">
        <v>-920</v>
      </c>
      <c r="L376">
        <v>-643</v>
      </c>
      <c r="M376">
        <v>402</v>
      </c>
      <c r="N376">
        <v>-627</v>
      </c>
      <c r="O376">
        <v>461</v>
      </c>
    </row>
    <row r="377" spans="1:15" ht="12.75">
      <c r="A377" t="s">
        <v>53</v>
      </c>
      <c r="B377" s="4"/>
      <c r="C377">
        <v>1027</v>
      </c>
      <c r="D377">
        <v>1411</v>
      </c>
      <c r="E377">
        <v>1435</v>
      </c>
      <c r="F377">
        <v>1437</v>
      </c>
      <c r="G377">
        <v>1452</v>
      </c>
      <c r="H377">
        <v>1403</v>
      </c>
      <c r="I377">
        <v>1434</v>
      </c>
      <c r="J377">
        <v>1425</v>
      </c>
      <c r="K377">
        <v>1072</v>
      </c>
      <c r="L377">
        <v>1225</v>
      </c>
      <c r="M377">
        <v>1219</v>
      </c>
      <c r="N377">
        <v>894</v>
      </c>
      <c r="O377">
        <v>723</v>
      </c>
    </row>
    <row r="378" spans="1:2" ht="12.75">
      <c r="A378" t="s">
        <v>54</v>
      </c>
      <c r="B378" s="4"/>
    </row>
    <row r="379" spans="1:15" ht="12.75">
      <c r="A379" t="s">
        <v>55</v>
      </c>
      <c r="B379" s="4"/>
      <c r="C379">
        <v>-1368</v>
      </c>
      <c r="D379">
        <v>-239</v>
      </c>
      <c r="E379">
        <v>-751</v>
      </c>
      <c r="F379">
        <v>-669</v>
      </c>
      <c r="G379">
        <v>-11</v>
      </c>
      <c r="H379">
        <v>-573</v>
      </c>
      <c r="I379">
        <v>772</v>
      </c>
      <c r="J379">
        <v>328</v>
      </c>
      <c r="K379">
        <v>312</v>
      </c>
      <c r="L379">
        <v>-165</v>
      </c>
      <c r="M379">
        <v>-1638</v>
      </c>
      <c r="N379">
        <v>307</v>
      </c>
      <c r="O379">
        <v>-835</v>
      </c>
    </row>
    <row r="380" spans="1:15" ht="12.75">
      <c r="A380" t="s">
        <v>56</v>
      </c>
      <c r="B380" s="4"/>
      <c r="C380">
        <v>326</v>
      </c>
      <c r="D380">
        <v>183</v>
      </c>
      <c r="E380">
        <v>233</v>
      </c>
      <c r="F380">
        <v>9</v>
      </c>
      <c r="G380">
        <v>-6</v>
      </c>
      <c r="H380">
        <v>-14</v>
      </c>
      <c r="I380">
        <v>-39</v>
      </c>
      <c r="J380">
        <v>-305</v>
      </c>
      <c r="K380">
        <v>-314</v>
      </c>
      <c r="L380">
        <v>-168</v>
      </c>
      <c r="M380">
        <v>-397</v>
      </c>
      <c r="N380">
        <v>-595</v>
      </c>
      <c r="O380">
        <v>-541</v>
      </c>
    </row>
    <row r="381" spans="1:15" ht="12.75">
      <c r="A381" t="s">
        <v>57</v>
      </c>
      <c r="B381" s="4"/>
      <c r="C381">
        <v>815</v>
      </c>
      <c r="D381">
        <v>606</v>
      </c>
      <c r="E381">
        <v>361</v>
      </c>
      <c r="F381">
        <v>161</v>
      </c>
      <c r="G381">
        <v>62</v>
      </c>
      <c r="H381">
        <v>26</v>
      </c>
      <c r="I381">
        <v>69</v>
      </c>
      <c r="J381">
        <v>19</v>
      </c>
      <c r="K381">
        <v>40</v>
      </c>
      <c r="L381">
        <v>-71</v>
      </c>
      <c r="M381">
        <v>-60</v>
      </c>
      <c r="N381">
        <v>-113</v>
      </c>
      <c r="O381">
        <v>-245</v>
      </c>
    </row>
    <row r="382" spans="1:15" ht="12.75">
      <c r="A382" t="s">
        <v>58</v>
      </c>
      <c r="B382" s="4"/>
      <c r="C382">
        <v>-63</v>
      </c>
      <c r="D382">
        <v>22</v>
      </c>
      <c r="E382">
        <v>-11</v>
      </c>
      <c r="F382">
        <v>-32</v>
      </c>
      <c r="G382">
        <v>-46</v>
      </c>
      <c r="H382">
        <v>-60</v>
      </c>
      <c r="I382">
        <v>-6</v>
      </c>
      <c r="J382">
        <v>191</v>
      </c>
      <c r="K382">
        <v>258</v>
      </c>
      <c r="L382">
        <v>176</v>
      </c>
      <c r="M382">
        <v>288</v>
      </c>
      <c r="N382">
        <v>356</v>
      </c>
      <c r="O382">
        <v>271</v>
      </c>
    </row>
    <row r="385" spans="1:15" ht="12.75">
      <c r="A385" s="1" t="s">
        <v>190</v>
      </c>
      <c r="B385" s="4"/>
      <c r="C385" s="4"/>
      <c r="D385" s="4"/>
      <c r="E385" s="4"/>
      <c r="F385" s="4"/>
      <c r="G385" s="4"/>
      <c r="H385" s="4"/>
      <c r="I385" s="4"/>
      <c r="J385" s="4"/>
      <c r="K385" s="4"/>
      <c r="L385" s="4"/>
      <c r="M385" s="4"/>
      <c r="N385" s="4"/>
      <c r="O385" s="4"/>
    </row>
    <row r="386" spans="1:15" ht="12.75">
      <c r="A386" s="18"/>
      <c r="B386" s="4"/>
      <c r="C386" s="4"/>
      <c r="D386" s="4"/>
      <c r="E386" s="4"/>
      <c r="F386" s="4"/>
      <c r="G386" s="4"/>
      <c r="H386" s="4"/>
      <c r="I386" s="4"/>
      <c r="J386" s="4"/>
      <c r="K386" s="4"/>
      <c r="L386" s="4"/>
      <c r="M386" s="4"/>
      <c r="N386" s="4"/>
      <c r="O386" s="4"/>
    </row>
    <row r="387" spans="1:15" ht="12.75">
      <c r="A387" s="18"/>
      <c r="B387" s="4"/>
      <c r="C387" s="4"/>
      <c r="D387" s="4"/>
      <c r="E387" s="4"/>
      <c r="F387" s="4"/>
      <c r="G387" s="4"/>
      <c r="H387" s="4"/>
      <c r="I387" s="4"/>
      <c r="J387" s="4"/>
      <c r="K387" s="4"/>
      <c r="L387" s="4"/>
      <c r="M387" s="4"/>
      <c r="N387" s="4"/>
      <c r="O387" s="4"/>
    </row>
    <row r="388" spans="1:15" ht="12.75">
      <c r="A388" s="2"/>
      <c r="B388" s="2"/>
      <c r="C388" s="2" t="s">
        <v>14</v>
      </c>
      <c r="D388" s="2" t="s">
        <v>15</v>
      </c>
      <c r="E388" s="2" t="s">
        <v>16</v>
      </c>
      <c r="F388" s="2" t="s">
        <v>17</v>
      </c>
      <c r="G388" s="2" t="s">
        <v>18</v>
      </c>
      <c r="H388" s="2" t="s">
        <v>19</v>
      </c>
      <c r="I388" s="2" t="s">
        <v>20</v>
      </c>
      <c r="J388" s="2" t="s">
        <v>21</v>
      </c>
      <c r="K388" s="2" t="s">
        <v>22</v>
      </c>
      <c r="L388" s="2" t="s">
        <v>23</v>
      </c>
      <c r="M388" s="2" t="s">
        <v>24</v>
      </c>
      <c r="N388" s="2" t="s">
        <v>25</v>
      </c>
      <c r="O388" s="2" t="s">
        <v>26</v>
      </c>
    </row>
    <row r="389" spans="1:15" ht="12.75">
      <c r="A389" s="2"/>
      <c r="B389" s="2"/>
      <c r="C389" s="2"/>
      <c r="D389" s="2"/>
      <c r="E389" s="2"/>
      <c r="F389" s="2"/>
      <c r="G389" s="2"/>
      <c r="H389" s="2"/>
      <c r="I389" s="2"/>
      <c r="J389" s="2"/>
      <c r="K389" s="2"/>
      <c r="L389" s="2"/>
      <c r="M389" s="2"/>
      <c r="N389" s="2"/>
      <c r="O389" s="2"/>
    </row>
    <row r="390" spans="1:15" ht="12.75">
      <c r="A390" s="72" t="s">
        <v>255</v>
      </c>
      <c r="C390" s="72">
        <f>SUM(C394:C423)</f>
        <v>2</v>
      </c>
      <c r="D390" s="72">
        <f aca="true" t="shared" si="24" ref="D390:O390">SUM(D394:D423)</f>
        <v>-2</v>
      </c>
      <c r="E390" s="72">
        <f t="shared" si="24"/>
        <v>-1</v>
      </c>
      <c r="F390" s="72">
        <f t="shared" si="24"/>
        <v>-3</v>
      </c>
      <c r="G390" s="72">
        <f t="shared" si="24"/>
        <v>-1</v>
      </c>
      <c r="H390" s="72">
        <f t="shared" si="24"/>
        <v>-3</v>
      </c>
      <c r="I390" s="72">
        <f t="shared" si="24"/>
        <v>-2</v>
      </c>
      <c r="J390" s="72">
        <f t="shared" si="24"/>
        <v>-3</v>
      </c>
      <c r="K390" s="72">
        <f t="shared" si="24"/>
        <v>0</v>
      </c>
      <c r="L390" s="72">
        <f t="shared" si="24"/>
        <v>4</v>
      </c>
      <c r="M390" s="72">
        <f t="shared" si="24"/>
        <v>2</v>
      </c>
      <c r="N390" s="72">
        <f t="shared" si="24"/>
        <v>-4</v>
      </c>
      <c r="O390" s="72">
        <f t="shared" si="24"/>
        <v>5</v>
      </c>
    </row>
    <row r="391" spans="1:16" ht="12.75">
      <c r="A391" s="77" t="s">
        <v>28</v>
      </c>
      <c r="B391" s="2"/>
      <c r="C391" s="21">
        <f aca="true" t="shared" si="25" ref="C391:O391">C14-(C62+C110+C158+C206+C254+C302+C350)</f>
        <v>-1</v>
      </c>
      <c r="D391" s="21">
        <f t="shared" si="25"/>
        <v>0</v>
      </c>
      <c r="E391" s="21">
        <f t="shared" si="25"/>
        <v>0</v>
      </c>
      <c r="F391" s="21">
        <f t="shared" si="25"/>
        <v>1</v>
      </c>
      <c r="G391" s="21">
        <f t="shared" si="25"/>
        <v>0</v>
      </c>
      <c r="H391" s="21">
        <f t="shared" si="25"/>
        <v>0</v>
      </c>
      <c r="I391" s="21">
        <f t="shared" si="25"/>
        <v>-1</v>
      </c>
      <c r="J391" s="21">
        <f t="shared" si="25"/>
        <v>3</v>
      </c>
      <c r="K391" s="21">
        <f t="shared" si="25"/>
        <v>5</v>
      </c>
      <c r="L391" s="21">
        <f t="shared" si="25"/>
        <v>4</v>
      </c>
      <c r="M391" s="21">
        <f t="shared" si="25"/>
        <v>3</v>
      </c>
      <c r="N391" s="21">
        <f t="shared" si="25"/>
        <v>3</v>
      </c>
      <c r="O391" s="21">
        <f t="shared" si="25"/>
        <v>3</v>
      </c>
      <c r="P391" s="20"/>
    </row>
    <row r="392" spans="1:15" ht="12.75">
      <c r="A392" s="72" t="s">
        <v>256</v>
      </c>
      <c r="C392" s="72">
        <f>C394+C396+C397+C399+C400+C401+C402+C403+C407+C410+C411+C413+C416+C417+C418</f>
        <v>-3</v>
      </c>
      <c r="D392" s="72">
        <f aca="true" t="shared" si="26" ref="D392:O392">D394+D396+D397+D399+D400+D401+D402+D403+D407+D410+D411+D413+D416+D417+D418</f>
        <v>1</v>
      </c>
      <c r="E392" s="72">
        <f t="shared" si="26"/>
        <v>0</v>
      </c>
      <c r="F392" s="72">
        <f t="shared" si="26"/>
        <v>-2</v>
      </c>
      <c r="G392" s="72">
        <f t="shared" si="26"/>
        <v>-1</v>
      </c>
      <c r="H392" s="72">
        <f t="shared" si="26"/>
        <v>1</v>
      </c>
      <c r="I392" s="72">
        <f t="shared" si="26"/>
        <v>-3</v>
      </c>
      <c r="J392" s="72">
        <f t="shared" si="26"/>
        <v>2</v>
      </c>
      <c r="K392" s="72">
        <f t="shared" si="26"/>
        <v>-2</v>
      </c>
      <c r="L392" s="72">
        <f t="shared" si="26"/>
        <v>7</v>
      </c>
      <c r="M392" s="72">
        <f t="shared" si="26"/>
        <v>2</v>
      </c>
      <c r="N392" s="72">
        <f t="shared" si="26"/>
        <v>0</v>
      </c>
      <c r="O392" s="72">
        <f t="shared" si="26"/>
        <v>3</v>
      </c>
    </row>
    <row r="393" spans="1:15" ht="12.75">
      <c r="A393" s="72" t="s">
        <v>257</v>
      </c>
      <c r="C393" s="72">
        <f>C395+C398+C404+C405+C406+C408+C409+C412+C414+C415</f>
        <v>2</v>
      </c>
      <c r="D393" s="72">
        <f aca="true" t="shared" si="27" ref="D393:O393">D395+D398+D404+D405+D406+D408+D409+D412+D414+D415</f>
        <v>-1</v>
      </c>
      <c r="E393" s="72">
        <f t="shared" si="27"/>
        <v>-4</v>
      </c>
      <c r="F393" s="72">
        <f t="shared" si="27"/>
        <v>0</v>
      </c>
      <c r="G393" s="72">
        <f t="shared" si="27"/>
        <v>2</v>
      </c>
      <c r="H393" s="72">
        <f t="shared" si="27"/>
        <v>-3</v>
      </c>
      <c r="I393" s="72">
        <f t="shared" si="27"/>
        <v>0</v>
      </c>
      <c r="J393" s="72">
        <f t="shared" si="27"/>
        <v>-4</v>
      </c>
      <c r="K393" s="72">
        <f t="shared" si="27"/>
        <v>0</v>
      </c>
      <c r="L393" s="72">
        <f t="shared" si="27"/>
        <v>0</v>
      </c>
      <c r="M393" s="72">
        <f t="shared" si="27"/>
        <v>0</v>
      </c>
      <c r="N393" s="72">
        <f t="shared" si="27"/>
        <v>-4</v>
      </c>
      <c r="O393" s="72">
        <f t="shared" si="27"/>
        <v>3</v>
      </c>
    </row>
    <row r="394" spans="1:16" ht="12.75">
      <c r="A394" s="2" t="s">
        <v>29</v>
      </c>
      <c r="B394" s="2"/>
      <c r="C394" s="21">
        <f aca="true" t="shared" si="28" ref="C394:O394">C17-(C65+C113+C161+C209+C257+C305+C353)</f>
        <v>0</v>
      </c>
      <c r="D394" s="21">
        <f t="shared" si="28"/>
        <v>0</v>
      </c>
      <c r="E394" s="21">
        <f t="shared" si="28"/>
        <v>0</v>
      </c>
      <c r="F394" s="21">
        <f t="shared" si="28"/>
        <v>0</v>
      </c>
      <c r="G394" s="21">
        <f t="shared" si="28"/>
        <v>1</v>
      </c>
      <c r="H394" s="21">
        <f t="shared" si="28"/>
        <v>1</v>
      </c>
      <c r="I394" s="21">
        <f t="shared" si="28"/>
        <v>0</v>
      </c>
      <c r="J394" s="21">
        <f t="shared" si="28"/>
        <v>0</v>
      </c>
      <c r="K394" s="21">
        <f t="shared" si="28"/>
        <v>0</v>
      </c>
      <c r="L394" s="21">
        <f t="shared" si="28"/>
        <v>0</v>
      </c>
      <c r="M394" s="21">
        <f t="shared" si="28"/>
        <v>0</v>
      </c>
      <c r="N394" s="21">
        <f t="shared" si="28"/>
        <v>-1</v>
      </c>
      <c r="O394" s="21">
        <f t="shared" si="28"/>
        <v>0</v>
      </c>
      <c r="P394" s="20"/>
    </row>
    <row r="395" spans="1:16" ht="12.75">
      <c r="A395" s="2" t="s">
        <v>30</v>
      </c>
      <c r="B395" s="2"/>
      <c r="C395" s="21">
        <f aca="true" t="shared" si="29" ref="C395:O395">C18-(C66+C114+C162+C210+C258+C306+C354)</f>
        <v>1</v>
      </c>
      <c r="D395" s="21">
        <f t="shared" si="29"/>
        <v>-1</v>
      </c>
      <c r="E395" s="21">
        <f t="shared" si="29"/>
        <v>-1</v>
      </c>
      <c r="F395" s="21">
        <f t="shared" si="29"/>
        <v>1</v>
      </c>
      <c r="G395" s="21">
        <f t="shared" si="29"/>
        <v>1</v>
      </c>
      <c r="H395" s="21">
        <f t="shared" si="29"/>
        <v>-1</v>
      </c>
      <c r="I395" s="21">
        <f t="shared" si="29"/>
        <v>-1</v>
      </c>
      <c r="J395" s="21">
        <f t="shared" si="29"/>
        <v>-1</v>
      </c>
      <c r="K395" s="21">
        <f t="shared" si="29"/>
        <v>1</v>
      </c>
      <c r="L395" s="21">
        <f t="shared" si="29"/>
        <v>1</v>
      </c>
      <c r="M395" s="21">
        <f t="shared" si="29"/>
        <v>0</v>
      </c>
      <c r="N395" s="21">
        <f t="shared" si="29"/>
        <v>-1</v>
      </c>
      <c r="O395" s="21">
        <f t="shared" si="29"/>
        <v>1</v>
      </c>
      <c r="P395" s="20"/>
    </row>
    <row r="396" spans="1:16" ht="12.75">
      <c r="A396" s="2" t="s">
        <v>31</v>
      </c>
      <c r="B396" s="2"/>
      <c r="C396" s="21">
        <f aca="true" t="shared" si="30" ref="C396:O396">C19-(C67+C115+C163+C211+C259+C307+C355)</f>
        <v>-1</v>
      </c>
      <c r="D396" s="21">
        <f t="shared" si="30"/>
        <v>1</v>
      </c>
      <c r="E396" s="21">
        <f t="shared" si="30"/>
        <v>-1</v>
      </c>
      <c r="F396" s="21">
        <f t="shared" si="30"/>
        <v>0</v>
      </c>
      <c r="G396" s="21">
        <f t="shared" si="30"/>
        <v>0</v>
      </c>
      <c r="H396" s="21">
        <f t="shared" si="30"/>
        <v>0</v>
      </c>
      <c r="I396" s="21">
        <f t="shared" si="30"/>
        <v>-1</v>
      </c>
      <c r="J396" s="21">
        <f t="shared" si="30"/>
        <v>5</v>
      </c>
      <c r="K396" s="21">
        <f t="shared" si="30"/>
        <v>4</v>
      </c>
      <c r="L396" s="21">
        <f t="shared" si="30"/>
        <v>4</v>
      </c>
      <c r="M396" s="21">
        <f t="shared" si="30"/>
        <v>3</v>
      </c>
      <c r="N396" s="21">
        <f t="shared" si="30"/>
        <v>3</v>
      </c>
      <c r="O396" s="21">
        <f t="shared" si="30"/>
        <v>3</v>
      </c>
      <c r="P396" s="20"/>
    </row>
    <row r="397" spans="1:16" ht="12.75">
      <c r="A397" s="2" t="s">
        <v>32</v>
      </c>
      <c r="B397" s="2"/>
      <c r="C397" s="21">
        <f aca="true" t="shared" si="31" ref="C397:O397">C20-(C68+C116+C164+C212+C260+C308+C356)</f>
        <v>0</v>
      </c>
      <c r="D397" s="21">
        <f t="shared" si="31"/>
        <v>1</v>
      </c>
      <c r="E397" s="21">
        <f t="shared" si="31"/>
        <v>0</v>
      </c>
      <c r="F397" s="21">
        <f t="shared" si="31"/>
        <v>0</v>
      </c>
      <c r="G397" s="21">
        <f t="shared" si="31"/>
        <v>1</v>
      </c>
      <c r="H397" s="21">
        <f t="shared" si="31"/>
        <v>-1</v>
      </c>
      <c r="I397" s="21">
        <f t="shared" si="31"/>
        <v>0</v>
      </c>
      <c r="J397" s="21">
        <f t="shared" si="31"/>
        <v>0</v>
      </c>
      <c r="K397" s="21">
        <f t="shared" si="31"/>
        <v>0</v>
      </c>
      <c r="L397" s="21">
        <f t="shared" si="31"/>
        <v>0</v>
      </c>
      <c r="M397" s="21">
        <f t="shared" si="31"/>
        <v>0</v>
      </c>
      <c r="N397" s="21">
        <f t="shared" si="31"/>
        <v>-1</v>
      </c>
      <c r="O397" s="21">
        <f t="shared" si="31"/>
        <v>0</v>
      </c>
      <c r="P397" s="20"/>
    </row>
    <row r="398" spans="1:16" ht="12.75">
      <c r="A398" s="2" t="s">
        <v>33</v>
      </c>
      <c r="B398" s="2"/>
      <c r="C398" s="21">
        <f aca="true" t="shared" si="32" ref="C398:O398">C21-(C69+C117+C165+C213+C261+C309+C357)</f>
        <v>0</v>
      </c>
      <c r="D398" s="21">
        <f t="shared" si="32"/>
        <v>1</v>
      </c>
      <c r="E398" s="21">
        <f t="shared" si="32"/>
        <v>0</v>
      </c>
      <c r="F398" s="21">
        <f t="shared" si="32"/>
        <v>0</v>
      </c>
      <c r="G398" s="21">
        <f t="shared" si="32"/>
        <v>-1</v>
      </c>
      <c r="H398" s="21">
        <f t="shared" si="32"/>
        <v>0</v>
      </c>
      <c r="I398" s="21">
        <f t="shared" si="32"/>
        <v>0</v>
      </c>
      <c r="J398" s="21">
        <f t="shared" si="32"/>
        <v>-1</v>
      </c>
      <c r="K398" s="21">
        <f t="shared" si="32"/>
        <v>1</v>
      </c>
      <c r="L398" s="21">
        <f t="shared" si="32"/>
        <v>-1</v>
      </c>
      <c r="M398" s="21">
        <f t="shared" si="32"/>
        <v>0</v>
      </c>
      <c r="N398" s="21">
        <f t="shared" si="32"/>
        <v>0</v>
      </c>
      <c r="O398" s="21">
        <f t="shared" si="32"/>
        <v>0</v>
      </c>
      <c r="P398" s="20"/>
    </row>
    <row r="399" spans="1:16" ht="12.75">
      <c r="A399" s="2" t="s">
        <v>34</v>
      </c>
      <c r="B399" s="2"/>
      <c r="C399" s="21">
        <f aca="true" t="shared" si="33" ref="C399:O399">C22-(C70+C118+C166+C214+C262+C310+C358)</f>
        <v>-1</v>
      </c>
      <c r="D399" s="21">
        <f t="shared" si="33"/>
        <v>1</v>
      </c>
      <c r="E399" s="21">
        <f t="shared" si="33"/>
        <v>0</v>
      </c>
      <c r="F399" s="21">
        <f t="shared" si="33"/>
        <v>-1</v>
      </c>
      <c r="G399" s="21">
        <f t="shared" si="33"/>
        <v>-1</v>
      </c>
      <c r="H399" s="21">
        <f t="shared" si="33"/>
        <v>0</v>
      </c>
      <c r="I399" s="21">
        <f t="shared" si="33"/>
        <v>0</v>
      </c>
      <c r="J399" s="21">
        <f t="shared" si="33"/>
        <v>-1</v>
      </c>
      <c r="K399" s="21">
        <f t="shared" si="33"/>
        <v>0</v>
      </c>
      <c r="L399" s="21">
        <f t="shared" si="33"/>
        <v>-1</v>
      </c>
      <c r="M399" s="21">
        <f t="shared" si="33"/>
        <v>0</v>
      </c>
      <c r="N399" s="21">
        <f t="shared" si="33"/>
        <v>0</v>
      </c>
      <c r="O399" s="21">
        <f t="shared" si="33"/>
        <v>0</v>
      </c>
      <c r="P399" s="20"/>
    </row>
    <row r="400" spans="1:16" ht="12.75">
      <c r="A400" s="2" t="s">
        <v>35</v>
      </c>
      <c r="B400" s="2"/>
      <c r="C400" s="21">
        <f aca="true" t="shared" si="34" ref="C400:O400">C23-(C71+C119+C167+C215+C263+C311+C359)</f>
        <v>0</v>
      </c>
      <c r="D400" s="21">
        <f t="shared" si="34"/>
        <v>0</v>
      </c>
      <c r="E400" s="21">
        <f t="shared" si="34"/>
        <v>1</v>
      </c>
      <c r="F400" s="21">
        <f t="shared" si="34"/>
        <v>-1</v>
      </c>
      <c r="G400" s="21">
        <f t="shared" si="34"/>
        <v>-1</v>
      </c>
      <c r="H400" s="21">
        <f t="shared" si="34"/>
        <v>1</v>
      </c>
      <c r="I400" s="21">
        <f t="shared" si="34"/>
        <v>-1</v>
      </c>
      <c r="J400" s="21">
        <f t="shared" si="34"/>
        <v>0</v>
      </c>
      <c r="K400" s="21">
        <f t="shared" si="34"/>
        <v>-1</v>
      </c>
      <c r="L400" s="21">
        <f t="shared" si="34"/>
        <v>2</v>
      </c>
      <c r="M400" s="21">
        <f t="shared" si="34"/>
        <v>0</v>
      </c>
      <c r="N400" s="21">
        <f t="shared" si="34"/>
        <v>-1</v>
      </c>
      <c r="O400" s="21">
        <f t="shared" si="34"/>
        <v>1</v>
      </c>
      <c r="P400" s="20"/>
    </row>
    <row r="401" spans="1:16" ht="12.75">
      <c r="A401" s="2" t="s">
        <v>36</v>
      </c>
      <c r="B401" s="2"/>
      <c r="C401" s="21">
        <f aca="true" t="shared" si="35" ref="C401:O401">C24-(C72+C120+C168+C216+C264+C312+C360)</f>
        <v>1</v>
      </c>
      <c r="D401" s="21">
        <f t="shared" si="35"/>
        <v>0</v>
      </c>
      <c r="E401" s="21">
        <f t="shared" si="35"/>
        <v>0</v>
      </c>
      <c r="F401" s="21">
        <f t="shared" si="35"/>
        <v>0</v>
      </c>
      <c r="G401" s="21">
        <f t="shared" si="35"/>
        <v>0</v>
      </c>
      <c r="H401" s="21">
        <f t="shared" si="35"/>
        <v>0</v>
      </c>
      <c r="I401" s="21">
        <f t="shared" si="35"/>
        <v>0</v>
      </c>
      <c r="J401" s="21">
        <f t="shared" si="35"/>
        <v>0</v>
      </c>
      <c r="K401" s="21">
        <f t="shared" si="35"/>
        <v>-1</v>
      </c>
      <c r="L401" s="21">
        <f t="shared" si="35"/>
        <v>0</v>
      </c>
      <c r="M401" s="21">
        <f t="shared" si="35"/>
        <v>0</v>
      </c>
      <c r="N401" s="21">
        <f t="shared" si="35"/>
        <v>-1</v>
      </c>
      <c r="O401" s="21">
        <f t="shared" si="35"/>
        <v>0</v>
      </c>
      <c r="P401" s="20"/>
    </row>
    <row r="402" spans="1:16" ht="12.75">
      <c r="A402" s="2" t="s">
        <v>37</v>
      </c>
      <c r="B402" s="2"/>
      <c r="C402" s="21">
        <f aca="true" t="shared" si="36" ref="C402:O402">C25-(C73+C121+C169+C217+C265+C313+C361)</f>
        <v>-1</v>
      </c>
      <c r="D402" s="21">
        <f t="shared" si="36"/>
        <v>0</v>
      </c>
      <c r="E402" s="21">
        <f t="shared" si="36"/>
        <v>-1</v>
      </c>
      <c r="F402" s="21">
        <f t="shared" si="36"/>
        <v>0</v>
      </c>
      <c r="G402" s="21">
        <f t="shared" si="36"/>
        <v>0</v>
      </c>
      <c r="H402" s="21">
        <f t="shared" si="36"/>
        <v>0</v>
      </c>
      <c r="I402" s="21">
        <f t="shared" si="36"/>
        <v>1</v>
      </c>
      <c r="J402" s="21">
        <f t="shared" si="36"/>
        <v>0</v>
      </c>
      <c r="K402" s="21">
        <f t="shared" si="36"/>
        <v>-1</v>
      </c>
      <c r="L402" s="21">
        <f t="shared" si="36"/>
        <v>0</v>
      </c>
      <c r="M402" s="21">
        <f t="shared" si="36"/>
        <v>0</v>
      </c>
      <c r="N402" s="21">
        <f t="shared" si="36"/>
        <v>-1</v>
      </c>
      <c r="O402" s="21">
        <f t="shared" si="36"/>
        <v>0</v>
      </c>
      <c r="P402" s="20"/>
    </row>
    <row r="403" spans="1:16" ht="12.75">
      <c r="A403" s="2" t="s">
        <v>38</v>
      </c>
      <c r="B403" s="2"/>
      <c r="C403" s="21">
        <f aca="true" t="shared" si="37" ref="C403:O403">C26-(C74+C122+C170+C218+C266+C314+C362)</f>
        <v>0</v>
      </c>
      <c r="D403" s="21">
        <f t="shared" si="37"/>
        <v>-1</v>
      </c>
      <c r="E403" s="21">
        <f t="shared" si="37"/>
        <v>0</v>
      </c>
      <c r="F403" s="21">
        <f t="shared" si="37"/>
        <v>-1</v>
      </c>
      <c r="G403" s="21">
        <f t="shared" si="37"/>
        <v>-1</v>
      </c>
      <c r="H403" s="21">
        <f t="shared" si="37"/>
        <v>1</v>
      </c>
      <c r="I403" s="21">
        <f t="shared" si="37"/>
        <v>0</v>
      </c>
      <c r="J403" s="21">
        <f t="shared" si="37"/>
        <v>0</v>
      </c>
      <c r="K403" s="21">
        <f t="shared" si="37"/>
        <v>0</v>
      </c>
      <c r="L403" s="21">
        <f t="shared" si="37"/>
        <v>0</v>
      </c>
      <c r="M403" s="21">
        <f t="shared" si="37"/>
        <v>0</v>
      </c>
      <c r="N403" s="21">
        <f t="shared" si="37"/>
        <v>-1</v>
      </c>
      <c r="O403" s="21">
        <f t="shared" si="37"/>
        <v>0</v>
      </c>
      <c r="P403" s="20"/>
    </row>
    <row r="404" spans="1:16" ht="12.75">
      <c r="A404" s="2" t="s">
        <v>39</v>
      </c>
      <c r="B404" s="2"/>
      <c r="C404" s="21">
        <f aca="true" t="shared" si="38" ref="C404:O404">C27-(C75+C123+C171+C219+C267+C315+C363)</f>
        <v>0</v>
      </c>
      <c r="D404" s="21">
        <f t="shared" si="38"/>
        <v>0</v>
      </c>
      <c r="E404" s="21">
        <f t="shared" si="38"/>
        <v>0</v>
      </c>
      <c r="F404" s="21">
        <f t="shared" si="38"/>
        <v>1</v>
      </c>
      <c r="G404" s="21">
        <f t="shared" si="38"/>
        <v>0</v>
      </c>
      <c r="H404" s="21">
        <f t="shared" si="38"/>
        <v>1</v>
      </c>
      <c r="I404" s="21">
        <f t="shared" si="38"/>
        <v>0</v>
      </c>
      <c r="J404" s="21">
        <f t="shared" si="38"/>
        <v>-1</v>
      </c>
      <c r="K404" s="21">
        <f t="shared" si="38"/>
        <v>0</v>
      </c>
      <c r="L404" s="21">
        <f t="shared" si="38"/>
        <v>0</v>
      </c>
      <c r="M404" s="21">
        <f t="shared" si="38"/>
        <v>0</v>
      </c>
      <c r="N404" s="21">
        <f t="shared" si="38"/>
        <v>-1</v>
      </c>
      <c r="O404" s="21">
        <f t="shared" si="38"/>
        <v>-1</v>
      </c>
      <c r="P404" s="20"/>
    </row>
    <row r="405" spans="1:16" ht="12.75">
      <c r="A405" s="2" t="s">
        <v>40</v>
      </c>
      <c r="B405" s="2"/>
      <c r="C405" s="21">
        <f aca="true" t="shared" si="39" ref="C405:O405">C28-(C76+C124+C172+C220+C268+C316+C364)</f>
        <v>0</v>
      </c>
      <c r="D405" s="21">
        <f t="shared" si="39"/>
        <v>0</v>
      </c>
      <c r="E405" s="21">
        <f t="shared" si="39"/>
        <v>0</v>
      </c>
      <c r="F405" s="21">
        <f t="shared" si="39"/>
        <v>1</v>
      </c>
      <c r="G405" s="21">
        <f t="shared" si="39"/>
        <v>0</v>
      </c>
      <c r="H405" s="21">
        <f t="shared" si="39"/>
        <v>-1</v>
      </c>
      <c r="I405" s="21">
        <f t="shared" si="39"/>
        <v>0</v>
      </c>
      <c r="J405" s="21">
        <f t="shared" si="39"/>
        <v>0</v>
      </c>
      <c r="K405" s="21">
        <f t="shared" si="39"/>
        <v>0</v>
      </c>
      <c r="L405" s="21">
        <f t="shared" si="39"/>
        <v>0</v>
      </c>
      <c r="M405" s="21">
        <f t="shared" si="39"/>
        <v>0</v>
      </c>
      <c r="N405" s="21">
        <f t="shared" si="39"/>
        <v>0</v>
      </c>
      <c r="O405" s="21">
        <f t="shared" si="39"/>
        <v>1</v>
      </c>
      <c r="P405" s="20"/>
    </row>
    <row r="406" spans="1:16" ht="12.75">
      <c r="A406" s="2" t="s">
        <v>41</v>
      </c>
      <c r="B406" s="2"/>
      <c r="C406" s="21">
        <f aca="true" t="shared" si="40" ref="C406:O406">C29-(C77+C125+C173+C221+C269+C317+C365)</f>
        <v>-1</v>
      </c>
      <c r="D406" s="21">
        <f t="shared" si="40"/>
        <v>-1</v>
      </c>
      <c r="E406" s="21">
        <f t="shared" si="40"/>
        <v>-1</v>
      </c>
      <c r="F406" s="21">
        <f t="shared" si="40"/>
        <v>0</v>
      </c>
      <c r="G406" s="21">
        <f t="shared" si="40"/>
        <v>0</v>
      </c>
      <c r="H406" s="21">
        <f t="shared" si="40"/>
        <v>-1</v>
      </c>
      <c r="I406" s="21">
        <f t="shared" si="40"/>
        <v>1</v>
      </c>
      <c r="J406" s="21">
        <f t="shared" si="40"/>
        <v>0</v>
      </c>
      <c r="K406" s="21">
        <f t="shared" si="40"/>
        <v>0</v>
      </c>
      <c r="L406" s="21">
        <f t="shared" si="40"/>
        <v>1</v>
      </c>
      <c r="M406" s="21">
        <f t="shared" si="40"/>
        <v>0</v>
      </c>
      <c r="N406" s="21">
        <f t="shared" si="40"/>
        <v>0</v>
      </c>
      <c r="O406" s="21">
        <f t="shared" si="40"/>
        <v>0</v>
      </c>
      <c r="P406" s="20"/>
    </row>
    <row r="407" spans="1:16" ht="12.75">
      <c r="A407" s="2" t="s">
        <v>42</v>
      </c>
      <c r="B407" s="2"/>
      <c r="C407" s="21">
        <f aca="true" t="shared" si="41" ref="C407:O407">C30-(C78+C126+C174+C222+C270+C318+C366)</f>
        <v>-1</v>
      </c>
      <c r="D407" s="21">
        <f t="shared" si="41"/>
        <v>0</v>
      </c>
      <c r="E407" s="21">
        <f t="shared" si="41"/>
        <v>0</v>
      </c>
      <c r="F407" s="21">
        <f t="shared" si="41"/>
        <v>1</v>
      </c>
      <c r="G407" s="21">
        <f t="shared" si="41"/>
        <v>0</v>
      </c>
      <c r="H407" s="21">
        <f t="shared" si="41"/>
        <v>-1</v>
      </c>
      <c r="I407" s="21">
        <f t="shared" si="41"/>
        <v>0</v>
      </c>
      <c r="J407" s="21">
        <f t="shared" si="41"/>
        <v>-1</v>
      </c>
      <c r="K407" s="21">
        <f t="shared" si="41"/>
        <v>-1</v>
      </c>
      <c r="L407" s="21">
        <f t="shared" si="41"/>
        <v>0</v>
      </c>
      <c r="M407" s="21">
        <f t="shared" si="41"/>
        <v>1</v>
      </c>
      <c r="N407" s="21">
        <f t="shared" si="41"/>
        <v>0</v>
      </c>
      <c r="O407" s="21">
        <f t="shared" si="41"/>
        <v>-1</v>
      </c>
      <c r="P407" s="20"/>
    </row>
    <row r="408" spans="1:16" ht="12.75">
      <c r="A408" s="2" t="s">
        <v>43</v>
      </c>
      <c r="B408" s="2"/>
      <c r="C408" s="21">
        <f aca="true" t="shared" si="42" ref="C408:O408">C31-(C79+C127+C175+C223+C271+C319+C367)</f>
        <v>1</v>
      </c>
      <c r="D408" s="21">
        <f t="shared" si="42"/>
        <v>0</v>
      </c>
      <c r="E408" s="21">
        <f t="shared" si="42"/>
        <v>-1</v>
      </c>
      <c r="F408" s="21">
        <f t="shared" si="42"/>
        <v>-1</v>
      </c>
      <c r="G408" s="21">
        <f t="shared" si="42"/>
        <v>1</v>
      </c>
      <c r="H408" s="21">
        <f t="shared" si="42"/>
        <v>0</v>
      </c>
      <c r="I408" s="21">
        <f t="shared" si="42"/>
        <v>0</v>
      </c>
      <c r="J408" s="21">
        <f t="shared" si="42"/>
        <v>-1</v>
      </c>
      <c r="K408" s="21">
        <f t="shared" si="42"/>
        <v>-1</v>
      </c>
      <c r="L408" s="21">
        <f t="shared" si="42"/>
        <v>0</v>
      </c>
      <c r="M408" s="21">
        <f t="shared" si="42"/>
        <v>0</v>
      </c>
      <c r="N408" s="21">
        <f t="shared" si="42"/>
        <v>-2</v>
      </c>
      <c r="O408" s="21">
        <f t="shared" si="42"/>
        <v>1</v>
      </c>
      <c r="P408" s="20"/>
    </row>
    <row r="409" spans="1:16" ht="12.75">
      <c r="A409" s="2" t="s">
        <v>44</v>
      </c>
      <c r="B409" s="2"/>
      <c r="C409" s="21">
        <f aca="true" t="shared" si="43" ref="C409:O409">C32-(C80+C128+C176+C224+C272+C320+C368)</f>
        <v>0</v>
      </c>
      <c r="D409" s="21">
        <f t="shared" si="43"/>
        <v>0</v>
      </c>
      <c r="E409" s="21">
        <f t="shared" si="43"/>
        <v>0</v>
      </c>
      <c r="F409" s="21">
        <f t="shared" si="43"/>
        <v>0</v>
      </c>
      <c r="G409" s="21">
        <f t="shared" si="43"/>
        <v>0</v>
      </c>
      <c r="H409" s="21">
        <f t="shared" si="43"/>
        <v>0</v>
      </c>
      <c r="I409" s="21">
        <f t="shared" si="43"/>
        <v>0</v>
      </c>
      <c r="J409" s="21">
        <f t="shared" si="43"/>
        <v>0</v>
      </c>
      <c r="K409" s="21">
        <f t="shared" si="43"/>
        <v>0</v>
      </c>
      <c r="L409" s="21">
        <f t="shared" si="43"/>
        <v>0</v>
      </c>
      <c r="M409" s="21">
        <f t="shared" si="43"/>
        <v>0</v>
      </c>
      <c r="N409" s="21">
        <f t="shared" si="43"/>
        <v>0</v>
      </c>
      <c r="O409" s="21">
        <f t="shared" si="43"/>
        <v>0</v>
      </c>
      <c r="P409" s="20"/>
    </row>
    <row r="410" spans="1:16" ht="12.75">
      <c r="A410" s="2" t="s">
        <v>45</v>
      </c>
      <c r="B410" s="2"/>
      <c r="C410" s="21">
        <f aca="true" t="shared" si="44" ref="C410:O410">C33-(C81+C129+C177+C225+C273+C321+C369)</f>
        <v>-1</v>
      </c>
      <c r="D410" s="21">
        <f t="shared" si="44"/>
        <v>0</v>
      </c>
      <c r="E410" s="21">
        <f t="shared" si="44"/>
        <v>0</v>
      </c>
      <c r="F410" s="21">
        <f t="shared" si="44"/>
        <v>-1</v>
      </c>
      <c r="G410" s="21">
        <f t="shared" si="44"/>
        <v>0</v>
      </c>
      <c r="H410" s="21">
        <f t="shared" si="44"/>
        <v>-1</v>
      </c>
      <c r="I410" s="21">
        <f t="shared" si="44"/>
        <v>0</v>
      </c>
      <c r="J410" s="21">
        <f t="shared" si="44"/>
        <v>0</v>
      </c>
      <c r="K410" s="21">
        <f t="shared" si="44"/>
        <v>-1</v>
      </c>
      <c r="L410" s="21">
        <f t="shared" si="44"/>
        <v>-1</v>
      </c>
      <c r="M410" s="21">
        <f t="shared" si="44"/>
        <v>-2</v>
      </c>
      <c r="N410" s="21">
        <f t="shared" si="44"/>
        <v>1</v>
      </c>
      <c r="O410" s="21">
        <f t="shared" si="44"/>
        <v>0</v>
      </c>
      <c r="P410" s="20"/>
    </row>
    <row r="411" spans="1:16" ht="12.75">
      <c r="A411" s="2" t="s">
        <v>46</v>
      </c>
      <c r="B411" s="2"/>
      <c r="C411" s="21">
        <f aca="true" t="shared" si="45" ref="C411:O411">C34-(C82+C130+C178+C226+C274+C322+C370)</f>
        <v>0</v>
      </c>
      <c r="D411" s="21">
        <f t="shared" si="45"/>
        <v>0</v>
      </c>
      <c r="E411" s="21">
        <f t="shared" si="45"/>
        <v>0</v>
      </c>
      <c r="F411" s="21">
        <f t="shared" si="45"/>
        <v>-1</v>
      </c>
      <c r="G411" s="21">
        <f t="shared" si="45"/>
        <v>-1</v>
      </c>
      <c r="H411" s="21">
        <f t="shared" si="45"/>
        <v>-1</v>
      </c>
      <c r="I411" s="21">
        <f t="shared" si="45"/>
        <v>0</v>
      </c>
      <c r="J411" s="21">
        <f t="shared" si="45"/>
        <v>-1</v>
      </c>
      <c r="K411" s="21">
        <f t="shared" si="45"/>
        <v>1</v>
      </c>
      <c r="L411" s="21">
        <f t="shared" si="45"/>
        <v>0</v>
      </c>
      <c r="M411" s="21">
        <f t="shared" si="45"/>
        <v>0</v>
      </c>
      <c r="N411" s="21">
        <f t="shared" si="45"/>
        <v>0</v>
      </c>
      <c r="O411" s="21">
        <f t="shared" si="45"/>
        <v>0</v>
      </c>
      <c r="P411" s="20"/>
    </row>
    <row r="412" spans="1:16" ht="12.75">
      <c r="A412" s="2" t="s">
        <v>47</v>
      </c>
      <c r="B412" s="2"/>
      <c r="C412" s="21">
        <f aca="true" t="shared" si="46" ref="C412:O412">C35-(C83+C131+C179+C227+C275+C323+C371)</f>
        <v>1</v>
      </c>
      <c r="D412" s="21">
        <f t="shared" si="46"/>
        <v>-1</v>
      </c>
      <c r="E412" s="21">
        <f t="shared" si="46"/>
        <v>0</v>
      </c>
      <c r="F412" s="21">
        <f t="shared" si="46"/>
        <v>-2</v>
      </c>
      <c r="G412" s="21">
        <f t="shared" si="46"/>
        <v>0</v>
      </c>
      <c r="H412" s="21">
        <f t="shared" si="46"/>
        <v>-1</v>
      </c>
      <c r="I412" s="21">
        <f t="shared" si="46"/>
        <v>1</v>
      </c>
      <c r="J412" s="21">
        <f t="shared" si="46"/>
        <v>1</v>
      </c>
      <c r="K412" s="21">
        <f t="shared" si="46"/>
        <v>0</v>
      </c>
      <c r="L412" s="21">
        <f t="shared" si="46"/>
        <v>-1</v>
      </c>
      <c r="M412" s="21">
        <f t="shared" si="46"/>
        <v>0</v>
      </c>
      <c r="N412" s="21">
        <f t="shared" si="46"/>
        <v>0</v>
      </c>
      <c r="O412" s="21">
        <f t="shared" si="46"/>
        <v>1</v>
      </c>
      <c r="P412" s="20"/>
    </row>
    <row r="413" spans="1:16" ht="12.75">
      <c r="A413" s="2" t="s">
        <v>48</v>
      </c>
      <c r="B413" s="2"/>
      <c r="C413" s="21">
        <f aca="true" t="shared" si="47" ref="C413:O413">C36-(C84+C132+C180+C228+C276+C324+C372)</f>
        <v>1</v>
      </c>
      <c r="D413" s="21">
        <f t="shared" si="47"/>
        <v>1</v>
      </c>
      <c r="E413" s="21">
        <f t="shared" si="47"/>
        <v>0</v>
      </c>
      <c r="F413" s="21">
        <f t="shared" si="47"/>
        <v>-1</v>
      </c>
      <c r="G413" s="21">
        <f t="shared" si="47"/>
        <v>0</v>
      </c>
      <c r="H413" s="21">
        <f t="shared" si="47"/>
        <v>0</v>
      </c>
      <c r="I413" s="21">
        <f t="shared" si="47"/>
        <v>-1</v>
      </c>
      <c r="J413" s="21">
        <f t="shared" si="47"/>
        <v>0</v>
      </c>
      <c r="K413" s="21">
        <f t="shared" si="47"/>
        <v>-1</v>
      </c>
      <c r="L413" s="21">
        <f t="shared" si="47"/>
        <v>1</v>
      </c>
      <c r="M413" s="21">
        <f t="shared" si="47"/>
        <v>-1</v>
      </c>
      <c r="N413" s="21">
        <f t="shared" si="47"/>
        <v>1</v>
      </c>
      <c r="O413" s="21">
        <f t="shared" si="47"/>
        <v>0</v>
      </c>
      <c r="P413" s="20"/>
    </row>
    <row r="414" spans="1:16" ht="12.75">
      <c r="A414" s="2" t="s">
        <v>49</v>
      </c>
      <c r="B414" s="2"/>
      <c r="C414" s="21">
        <f aca="true" t="shared" si="48" ref="C414:O414">C37-(C85+C133+C181+C229+C277+C325+C373)</f>
        <v>0</v>
      </c>
      <c r="D414" s="21">
        <f t="shared" si="48"/>
        <v>1</v>
      </c>
      <c r="E414" s="21">
        <f t="shared" si="48"/>
        <v>-2</v>
      </c>
      <c r="F414" s="21">
        <f t="shared" si="48"/>
        <v>0</v>
      </c>
      <c r="G414" s="21">
        <f t="shared" si="48"/>
        <v>0</v>
      </c>
      <c r="H414" s="21">
        <f t="shared" si="48"/>
        <v>0</v>
      </c>
      <c r="I414" s="21">
        <f t="shared" si="48"/>
        <v>-1</v>
      </c>
      <c r="J414" s="21">
        <f t="shared" si="48"/>
        <v>-1</v>
      </c>
      <c r="K414" s="21">
        <f t="shared" si="48"/>
        <v>-1</v>
      </c>
      <c r="L414" s="21">
        <f t="shared" si="48"/>
        <v>1</v>
      </c>
      <c r="M414" s="21">
        <f t="shared" si="48"/>
        <v>0</v>
      </c>
      <c r="N414" s="21">
        <f t="shared" si="48"/>
        <v>0</v>
      </c>
      <c r="O414" s="21">
        <f t="shared" si="48"/>
        <v>0</v>
      </c>
      <c r="P414" s="20"/>
    </row>
    <row r="415" spans="1:16" ht="12.75">
      <c r="A415" s="2" t="s">
        <v>50</v>
      </c>
      <c r="B415" s="2"/>
      <c r="C415" s="21">
        <f aca="true" t="shared" si="49" ref="C415:O415">C38-(C86+C134+C182+C230+C278+C326+C374)</f>
        <v>0</v>
      </c>
      <c r="D415" s="21">
        <f t="shared" si="49"/>
        <v>0</v>
      </c>
      <c r="E415" s="21">
        <f t="shared" si="49"/>
        <v>1</v>
      </c>
      <c r="F415" s="21">
        <f t="shared" si="49"/>
        <v>0</v>
      </c>
      <c r="G415" s="21">
        <f t="shared" si="49"/>
        <v>1</v>
      </c>
      <c r="H415" s="21">
        <f t="shared" si="49"/>
        <v>0</v>
      </c>
      <c r="I415" s="21">
        <f t="shared" si="49"/>
        <v>0</v>
      </c>
      <c r="J415" s="21">
        <f t="shared" si="49"/>
        <v>0</v>
      </c>
      <c r="K415" s="21">
        <f t="shared" si="49"/>
        <v>0</v>
      </c>
      <c r="L415" s="21">
        <f t="shared" si="49"/>
        <v>-1</v>
      </c>
      <c r="M415" s="21">
        <f t="shared" si="49"/>
        <v>0</v>
      </c>
      <c r="N415" s="21">
        <f t="shared" si="49"/>
        <v>0</v>
      </c>
      <c r="O415" s="21">
        <f t="shared" si="49"/>
        <v>0</v>
      </c>
      <c r="P415" s="20"/>
    </row>
    <row r="416" spans="1:16" ht="12.75">
      <c r="A416" s="2" t="s">
        <v>51</v>
      </c>
      <c r="B416" s="2"/>
      <c r="C416" s="21">
        <f aca="true" t="shared" si="50" ref="C416:O416">C39-(C87+C135+C183+C231+C279+C327+C375)</f>
        <v>0</v>
      </c>
      <c r="D416" s="21">
        <f t="shared" si="50"/>
        <v>-1</v>
      </c>
      <c r="E416" s="21">
        <f t="shared" si="50"/>
        <v>1</v>
      </c>
      <c r="F416" s="21">
        <f t="shared" si="50"/>
        <v>1</v>
      </c>
      <c r="G416" s="21">
        <f t="shared" si="50"/>
        <v>1</v>
      </c>
      <c r="H416" s="21">
        <f t="shared" si="50"/>
        <v>1</v>
      </c>
      <c r="I416" s="21">
        <f t="shared" si="50"/>
        <v>-1</v>
      </c>
      <c r="J416" s="21">
        <f t="shared" si="50"/>
        <v>0</v>
      </c>
      <c r="K416" s="21">
        <f t="shared" si="50"/>
        <v>-1</v>
      </c>
      <c r="L416" s="21">
        <f t="shared" si="50"/>
        <v>1</v>
      </c>
      <c r="M416" s="21">
        <f t="shared" si="50"/>
        <v>0</v>
      </c>
      <c r="N416" s="21">
        <f t="shared" si="50"/>
        <v>1</v>
      </c>
      <c r="O416" s="21">
        <f t="shared" si="50"/>
        <v>0</v>
      </c>
      <c r="P416" s="20"/>
    </row>
    <row r="417" spans="1:16" ht="12.75">
      <c r="A417" s="2" t="s">
        <v>52</v>
      </c>
      <c r="B417" s="2"/>
      <c r="C417" s="21">
        <f aca="true" t="shared" si="51" ref="C417:O417">C40-(C88+C136+C184+C232+C280+C328+C376)</f>
        <v>0</v>
      </c>
      <c r="D417" s="21">
        <f t="shared" si="51"/>
        <v>0</v>
      </c>
      <c r="E417" s="21">
        <f t="shared" si="51"/>
        <v>1</v>
      </c>
      <c r="F417" s="21">
        <f t="shared" si="51"/>
        <v>0</v>
      </c>
      <c r="G417" s="21">
        <f t="shared" si="51"/>
        <v>1</v>
      </c>
      <c r="H417" s="21">
        <f t="shared" si="51"/>
        <v>1</v>
      </c>
      <c r="I417" s="21">
        <f t="shared" si="51"/>
        <v>0</v>
      </c>
      <c r="J417" s="21">
        <f t="shared" si="51"/>
        <v>0</v>
      </c>
      <c r="K417" s="21">
        <f t="shared" si="51"/>
        <v>0</v>
      </c>
      <c r="L417" s="21">
        <f t="shared" si="51"/>
        <v>0</v>
      </c>
      <c r="M417" s="21">
        <f t="shared" si="51"/>
        <v>1</v>
      </c>
      <c r="N417" s="21">
        <f t="shared" si="51"/>
        <v>-1</v>
      </c>
      <c r="O417" s="21">
        <f t="shared" si="51"/>
        <v>0</v>
      </c>
      <c r="P417" s="20"/>
    </row>
    <row r="418" spans="1:16" ht="12.75">
      <c r="A418" s="2" t="s">
        <v>53</v>
      </c>
      <c r="B418" s="2"/>
      <c r="C418" s="21">
        <f aca="true" t="shared" si="52" ref="C418:O418">C41-(C89+C137+C185+C233+C281+C329+C377)</f>
        <v>0</v>
      </c>
      <c r="D418" s="21">
        <f t="shared" si="52"/>
        <v>-1</v>
      </c>
      <c r="E418" s="21">
        <f t="shared" si="52"/>
        <v>-1</v>
      </c>
      <c r="F418" s="21">
        <f t="shared" si="52"/>
        <v>2</v>
      </c>
      <c r="G418" s="21">
        <f t="shared" si="52"/>
        <v>-1</v>
      </c>
      <c r="H418" s="21">
        <f t="shared" si="52"/>
        <v>0</v>
      </c>
      <c r="I418" s="21">
        <f t="shared" si="52"/>
        <v>0</v>
      </c>
      <c r="J418" s="21">
        <f t="shared" si="52"/>
        <v>0</v>
      </c>
      <c r="K418" s="21">
        <f t="shared" si="52"/>
        <v>0</v>
      </c>
      <c r="L418" s="21">
        <f t="shared" si="52"/>
        <v>1</v>
      </c>
      <c r="M418" s="21">
        <f t="shared" si="52"/>
        <v>0</v>
      </c>
      <c r="N418" s="21">
        <f t="shared" si="52"/>
        <v>1</v>
      </c>
      <c r="O418" s="21">
        <f t="shared" si="52"/>
        <v>0</v>
      </c>
      <c r="P418" s="20"/>
    </row>
    <row r="419" spans="1:16" ht="12.75">
      <c r="A419" s="2" t="s">
        <v>54</v>
      </c>
      <c r="B419" s="2"/>
      <c r="C419" s="21">
        <f aca="true" t="shared" si="53" ref="C419:O419">C42-(C90+C138+C186+C234+C282+C330+C378)</f>
        <v>0</v>
      </c>
      <c r="D419" s="21">
        <f t="shared" si="53"/>
        <v>0</v>
      </c>
      <c r="E419" s="21">
        <f t="shared" si="53"/>
        <v>0</v>
      </c>
      <c r="F419" s="21">
        <f t="shared" si="53"/>
        <v>0</v>
      </c>
      <c r="G419" s="21">
        <f t="shared" si="53"/>
        <v>0</v>
      </c>
      <c r="H419" s="21">
        <f t="shared" si="53"/>
        <v>-1</v>
      </c>
      <c r="I419" s="21">
        <f t="shared" si="53"/>
        <v>0</v>
      </c>
      <c r="J419" s="21">
        <f t="shared" si="53"/>
        <v>0</v>
      </c>
      <c r="K419" s="21">
        <f t="shared" si="53"/>
        <v>0</v>
      </c>
      <c r="L419" s="21">
        <f t="shared" si="53"/>
        <v>-1</v>
      </c>
      <c r="M419" s="21">
        <f t="shared" si="53"/>
        <v>0</v>
      </c>
      <c r="N419" s="21">
        <f t="shared" si="53"/>
        <v>0</v>
      </c>
      <c r="O419" s="21">
        <f t="shared" si="53"/>
        <v>0</v>
      </c>
      <c r="P419" s="20"/>
    </row>
    <row r="420" spans="1:16" ht="12.75">
      <c r="A420" s="2" t="s">
        <v>55</v>
      </c>
      <c r="B420" s="2"/>
      <c r="C420" s="21">
        <f aca="true" t="shared" si="54" ref="C420:O420">C43-(C91+C139+C187+C235+C283+C331+C379)</f>
        <v>1</v>
      </c>
      <c r="D420" s="21">
        <f t="shared" si="54"/>
        <v>0</v>
      </c>
      <c r="E420" s="21">
        <f t="shared" si="54"/>
        <v>1</v>
      </c>
      <c r="F420" s="21">
        <f t="shared" si="54"/>
        <v>-1</v>
      </c>
      <c r="G420" s="21">
        <f t="shared" si="54"/>
        <v>0</v>
      </c>
      <c r="H420" s="21">
        <f t="shared" si="54"/>
        <v>1</v>
      </c>
      <c r="I420" s="21">
        <f t="shared" si="54"/>
        <v>0</v>
      </c>
      <c r="J420" s="21">
        <f t="shared" si="54"/>
        <v>0</v>
      </c>
      <c r="K420" s="21">
        <f t="shared" si="54"/>
        <v>1</v>
      </c>
      <c r="L420" s="21">
        <f t="shared" si="54"/>
        <v>-1</v>
      </c>
      <c r="M420" s="21">
        <f t="shared" si="54"/>
        <v>0</v>
      </c>
      <c r="N420" s="21">
        <f t="shared" si="54"/>
        <v>0</v>
      </c>
      <c r="O420" s="21">
        <f t="shared" si="54"/>
        <v>-1</v>
      </c>
      <c r="P420" s="20"/>
    </row>
    <row r="421" spans="1:16" ht="12.75">
      <c r="A421" s="2" t="s">
        <v>56</v>
      </c>
      <c r="B421" s="2"/>
      <c r="C421" s="21">
        <f aca="true" t="shared" si="55" ref="C421:O421">C44-(C92+C140+C188+C236+C284+C332+C380)</f>
        <v>1</v>
      </c>
      <c r="D421" s="21">
        <f t="shared" si="55"/>
        <v>-1</v>
      </c>
      <c r="E421" s="21">
        <f t="shared" si="55"/>
        <v>0</v>
      </c>
      <c r="F421" s="21">
        <f t="shared" si="55"/>
        <v>1</v>
      </c>
      <c r="G421" s="21">
        <f t="shared" si="55"/>
        <v>-1</v>
      </c>
      <c r="H421" s="21">
        <f t="shared" si="55"/>
        <v>0</v>
      </c>
      <c r="I421" s="21">
        <f t="shared" si="55"/>
        <v>1</v>
      </c>
      <c r="J421" s="21">
        <f t="shared" si="55"/>
        <v>0</v>
      </c>
      <c r="K421" s="21">
        <f t="shared" si="55"/>
        <v>1</v>
      </c>
      <c r="L421" s="21">
        <f t="shared" si="55"/>
        <v>0</v>
      </c>
      <c r="M421" s="21">
        <f t="shared" si="55"/>
        <v>0</v>
      </c>
      <c r="N421" s="21">
        <f t="shared" si="55"/>
        <v>-1</v>
      </c>
      <c r="O421" s="21">
        <f t="shared" si="55"/>
        <v>0</v>
      </c>
      <c r="P421" s="20"/>
    </row>
    <row r="422" spans="1:16" ht="12.75">
      <c r="A422" s="2" t="s">
        <v>57</v>
      </c>
      <c r="B422" s="2"/>
      <c r="C422" s="21">
        <f aca="true" t="shared" si="56" ref="C422:O422">C45-(C93+C141+C189+C237+C285+C333+C381)</f>
        <v>1</v>
      </c>
      <c r="D422" s="21">
        <f t="shared" si="56"/>
        <v>-1</v>
      </c>
      <c r="E422" s="21">
        <f t="shared" si="56"/>
        <v>1</v>
      </c>
      <c r="F422" s="21">
        <f t="shared" si="56"/>
        <v>0</v>
      </c>
      <c r="G422" s="21">
        <f t="shared" si="56"/>
        <v>0</v>
      </c>
      <c r="H422" s="21">
        <f t="shared" si="56"/>
        <v>-1</v>
      </c>
      <c r="I422" s="21">
        <f t="shared" si="56"/>
        <v>0</v>
      </c>
      <c r="J422" s="21">
        <f t="shared" si="56"/>
        <v>0</v>
      </c>
      <c r="K422" s="21">
        <f t="shared" si="56"/>
        <v>0</v>
      </c>
      <c r="L422" s="21">
        <f t="shared" si="56"/>
        <v>-1</v>
      </c>
      <c r="M422" s="21">
        <f t="shared" si="56"/>
        <v>0</v>
      </c>
      <c r="N422" s="21">
        <f t="shared" si="56"/>
        <v>0</v>
      </c>
      <c r="O422" s="21">
        <f t="shared" si="56"/>
        <v>-2</v>
      </c>
      <c r="P422" s="20"/>
    </row>
    <row r="423" spans="1:16" ht="12.75">
      <c r="A423" s="2" t="s">
        <v>58</v>
      </c>
      <c r="B423" s="2"/>
      <c r="C423" s="21">
        <f aca="true" t="shared" si="57" ref="C423:O423">C46-(C94+C142+C190+C238+C286+C334+C382)</f>
        <v>0</v>
      </c>
      <c r="D423" s="21">
        <f t="shared" si="57"/>
        <v>0</v>
      </c>
      <c r="E423" s="21">
        <f t="shared" si="57"/>
        <v>1</v>
      </c>
      <c r="F423" s="21">
        <f t="shared" si="57"/>
        <v>-1</v>
      </c>
      <c r="G423" s="21">
        <f t="shared" si="57"/>
        <v>-1</v>
      </c>
      <c r="H423" s="21">
        <f t="shared" si="57"/>
        <v>0</v>
      </c>
      <c r="I423" s="21">
        <f t="shared" si="57"/>
        <v>0</v>
      </c>
      <c r="J423" s="21">
        <f t="shared" si="57"/>
        <v>-1</v>
      </c>
      <c r="K423" s="21">
        <f t="shared" si="57"/>
        <v>0</v>
      </c>
      <c r="L423" s="21">
        <f t="shared" si="57"/>
        <v>0</v>
      </c>
      <c r="M423" s="21">
        <f t="shared" si="57"/>
        <v>0</v>
      </c>
      <c r="N423" s="21">
        <f t="shared" si="57"/>
        <v>1</v>
      </c>
      <c r="O423" s="21">
        <f t="shared" si="57"/>
        <v>2</v>
      </c>
      <c r="P423" s="20"/>
    </row>
    <row r="425" ht="15.75">
      <c r="A425" s="89" t="s">
        <v>225</v>
      </c>
    </row>
    <row r="426" spans="1:19" ht="63.75">
      <c r="A426" s="78" t="s">
        <v>264</v>
      </c>
      <c r="B426" s="13" t="s">
        <v>196</v>
      </c>
      <c r="C426" s="13" t="s">
        <v>197</v>
      </c>
      <c r="D426" s="13" t="s">
        <v>198</v>
      </c>
      <c r="E426" s="13" t="s">
        <v>199</v>
      </c>
      <c r="F426" s="13" t="s">
        <v>200</v>
      </c>
      <c r="G426" s="13" t="s">
        <v>201</v>
      </c>
      <c r="H426" s="13" t="s">
        <v>203</v>
      </c>
      <c r="I426" s="47" t="s">
        <v>202</v>
      </c>
      <c r="J426" s="13" t="s">
        <v>204</v>
      </c>
      <c r="K426" s="13" t="s">
        <v>205</v>
      </c>
      <c r="L426" s="47" t="s">
        <v>196</v>
      </c>
      <c r="M426" s="47" t="s">
        <v>197</v>
      </c>
      <c r="N426" s="47" t="s">
        <v>198</v>
      </c>
      <c r="O426" s="47" t="s">
        <v>199</v>
      </c>
      <c r="P426" s="47" t="s">
        <v>200</v>
      </c>
      <c r="Q426" s="47" t="s">
        <v>201</v>
      </c>
      <c r="R426" s="47" t="s">
        <v>203</v>
      </c>
      <c r="S426" s="13" t="s">
        <v>202</v>
      </c>
    </row>
    <row r="427" spans="1:19" ht="12.75">
      <c r="A427" s="79" t="s">
        <v>255</v>
      </c>
      <c r="B427" s="80">
        <f>H109</f>
        <v>381563</v>
      </c>
      <c r="C427">
        <f>H157</f>
        <v>678835</v>
      </c>
      <c r="D427">
        <f>H205</f>
        <v>339179</v>
      </c>
      <c r="E427">
        <f>H253</f>
        <v>219710</v>
      </c>
      <c r="F427">
        <f>H61</f>
        <v>105373</v>
      </c>
      <c r="G427">
        <f>H301</f>
        <v>2702</v>
      </c>
      <c r="H427">
        <f>H349</f>
        <v>756</v>
      </c>
      <c r="I427" s="31">
        <f>H13</f>
        <v>1728115</v>
      </c>
      <c r="J427">
        <f aca="true" t="shared" si="58" ref="J427:J460">SUM(B427:H427)</f>
        <v>1728118</v>
      </c>
      <c r="K427">
        <f>I427-J427</f>
        <v>-3</v>
      </c>
      <c r="L427" s="32">
        <f aca="true" t="shared" si="59" ref="L427:Q427">B427*100/$I427</f>
        <v>22.079722703639515</v>
      </c>
      <c r="M427" s="32">
        <f t="shared" si="59"/>
        <v>39.28181862896856</v>
      </c>
      <c r="N427" s="32">
        <f t="shared" si="59"/>
        <v>19.627108149631244</v>
      </c>
      <c r="O427" s="32">
        <f t="shared" si="59"/>
        <v>12.713852955387807</v>
      </c>
      <c r="P427" s="32">
        <f t="shared" si="59"/>
        <v>6.0975687381916135</v>
      </c>
      <c r="Q427" s="32">
        <f t="shared" si="59"/>
        <v>0.15635533514841315</v>
      </c>
      <c r="R427" s="32">
        <f>(H427+K427)*100/$I427</f>
        <v>0.04357348903284793</v>
      </c>
      <c r="S427" s="17">
        <f>SUM(L427:R427)</f>
        <v>100</v>
      </c>
    </row>
    <row r="428" spans="1:19" ht="12.75">
      <c r="A428" s="79" t="s">
        <v>117</v>
      </c>
      <c r="B428" s="80">
        <f>H110</f>
        <v>345411</v>
      </c>
      <c r="C428">
        <f>H158</f>
        <v>621086</v>
      </c>
      <c r="D428">
        <f>H206</f>
        <v>307959</v>
      </c>
      <c r="E428">
        <f>H254</f>
        <v>215258</v>
      </c>
      <c r="F428">
        <f>H62</f>
        <v>78473</v>
      </c>
      <c r="G428">
        <f>H302</f>
        <v>2336</v>
      </c>
      <c r="H428">
        <f>H350</f>
        <v>1373</v>
      </c>
      <c r="I428" s="31">
        <f>H14</f>
        <v>1571896</v>
      </c>
      <c r="J428">
        <f t="shared" si="58"/>
        <v>1571896</v>
      </c>
      <c r="K428">
        <f>I428-J428</f>
        <v>0</v>
      </c>
      <c r="L428" s="32">
        <f aca="true" t="shared" si="60" ref="L428:L460">B428*100/$I428</f>
        <v>21.974163685129295</v>
      </c>
      <c r="M428" s="32">
        <f aca="true" t="shared" si="61" ref="M428:M460">C428*100/$I428</f>
        <v>39.51190155073873</v>
      </c>
      <c r="N428" s="32">
        <f aca="true" t="shared" si="62" ref="N428:N460">D428*100/$I428</f>
        <v>19.591563309531928</v>
      </c>
      <c r="O428" s="32">
        <f aca="true" t="shared" si="63" ref="O428:O460">E428*100/$I428</f>
        <v>13.694162972613965</v>
      </c>
      <c r="P428" s="32">
        <f aca="true" t="shared" si="64" ref="P428:P460">F428*100/$I428</f>
        <v>4.992251395766641</v>
      </c>
      <c r="Q428" s="32">
        <f aca="true" t="shared" si="65" ref="Q428:Q460">G428*100/$I428</f>
        <v>0.14861034063322257</v>
      </c>
      <c r="R428" s="32">
        <f>(H428+K428)*100/$I428</f>
        <v>0.08734674558622199</v>
      </c>
      <c r="S428" s="17">
        <f>SUM(L428:R428)</f>
        <v>100.00000000000001</v>
      </c>
    </row>
    <row r="429" spans="1:19" ht="12.75">
      <c r="A429" s="79" t="s">
        <v>258</v>
      </c>
      <c r="B429" s="80">
        <f>H111</f>
        <v>237106</v>
      </c>
      <c r="C429">
        <f>H159</f>
        <v>575633</v>
      </c>
      <c r="D429">
        <f>H207</f>
        <v>274184</v>
      </c>
      <c r="E429">
        <f>H255</f>
        <v>201239</v>
      </c>
      <c r="F429">
        <f>H63</f>
        <v>72024</v>
      </c>
      <c r="G429">
        <f>H303</f>
        <v>1470</v>
      </c>
      <c r="H429">
        <f>H351</f>
        <v>1499</v>
      </c>
      <c r="I429" s="31">
        <f>H15</f>
        <v>1363156</v>
      </c>
      <c r="J429">
        <f t="shared" si="58"/>
        <v>1363155</v>
      </c>
      <c r="K429">
        <f>I429-J429</f>
        <v>1</v>
      </c>
      <c r="L429" s="32">
        <f aca="true" t="shared" si="66" ref="L429:Q430">B429*100/$I429</f>
        <v>17.393900624726736</v>
      </c>
      <c r="M429" s="32">
        <f t="shared" si="66"/>
        <v>42.227962170140465</v>
      </c>
      <c r="N429" s="32">
        <f t="shared" si="66"/>
        <v>20.113912127445428</v>
      </c>
      <c r="O429" s="32">
        <f t="shared" si="66"/>
        <v>14.76272708332722</v>
      </c>
      <c r="P429" s="32">
        <f t="shared" si="66"/>
        <v>5.283621243643427</v>
      </c>
      <c r="Q429" s="32">
        <f t="shared" si="66"/>
        <v>0.10783798772847715</v>
      </c>
      <c r="R429" s="32">
        <f>(H429+K429)*100/$I429</f>
        <v>0.11003876298824199</v>
      </c>
      <c r="S429" s="17">
        <f>SUM(L429:R429)</f>
        <v>99.99999999999999</v>
      </c>
    </row>
    <row r="430" spans="1:19" ht="12.75">
      <c r="A430" s="79" t="s">
        <v>259</v>
      </c>
      <c r="B430" s="80">
        <f>H112</f>
        <v>108304</v>
      </c>
      <c r="C430">
        <f>H160</f>
        <v>45453</v>
      </c>
      <c r="D430">
        <f>H208</f>
        <v>33774</v>
      </c>
      <c r="E430">
        <f>H256</f>
        <v>14018</v>
      </c>
      <c r="F430">
        <f>H64</f>
        <v>6449</v>
      </c>
      <c r="G430">
        <f>H304</f>
        <v>867</v>
      </c>
      <c r="H430">
        <f>H352</f>
        <v>-122</v>
      </c>
      <c r="I430" s="31">
        <f>H16</f>
        <v>208740</v>
      </c>
      <c r="J430">
        <f t="shared" si="58"/>
        <v>208743</v>
      </c>
      <c r="K430">
        <f>I430-J430</f>
        <v>-3</v>
      </c>
      <c r="L430" s="32">
        <f t="shared" si="66"/>
        <v>51.88464118041583</v>
      </c>
      <c r="M430" s="32">
        <f t="shared" si="66"/>
        <v>21.774935326243174</v>
      </c>
      <c r="N430" s="32">
        <f t="shared" si="66"/>
        <v>16.17993676343777</v>
      </c>
      <c r="O430" s="32">
        <f t="shared" si="66"/>
        <v>6.71553128293571</v>
      </c>
      <c r="P430" s="32">
        <f t="shared" si="66"/>
        <v>3.089489316853502</v>
      </c>
      <c r="Q430" s="32">
        <f t="shared" si="66"/>
        <v>0.41534923828686404</v>
      </c>
      <c r="R430" s="32">
        <f>(H430+K430)*100/$I430</f>
        <v>-0.0598831081728466</v>
      </c>
      <c r="S430" s="17">
        <f>SUM(L430:R430)</f>
        <v>100</v>
      </c>
    </row>
    <row r="431" spans="1:19" ht="12.75">
      <c r="A431" s="31" t="s">
        <v>82</v>
      </c>
      <c r="B431" s="2">
        <f aca="true" t="shared" si="67" ref="B431:B460">H113</f>
        <v>8551</v>
      </c>
      <c r="C431">
        <f aca="true" t="shared" si="68" ref="C431:C460">H161</f>
        <v>19794</v>
      </c>
      <c r="D431">
        <f aca="true" t="shared" si="69" ref="D431:D460">H209</f>
        <v>10611</v>
      </c>
      <c r="E431">
        <f aca="true" t="shared" si="70" ref="E431:E460">H257</f>
        <v>10340</v>
      </c>
      <c r="F431">
        <f aca="true" t="shared" si="71" ref="F431:F460">H65</f>
        <v>684</v>
      </c>
      <c r="G431">
        <f aca="true" t="shared" si="72" ref="G431:G460">H305</f>
        <v>128</v>
      </c>
      <c r="H431">
        <f aca="true" t="shared" si="73" ref="H431:H460">H353</f>
        <v>350</v>
      </c>
      <c r="I431" s="31">
        <f aca="true" t="shared" si="74" ref="I431:I460">H17</f>
        <v>50459</v>
      </c>
      <c r="J431">
        <f t="shared" si="58"/>
        <v>50458</v>
      </c>
      <c r="K431">
        <f aca="true" t="shared" si="75" ref="K431:K460">I431-J431</f>
        <v>1</v>
      </c>
      <c r="L431" s="32">
        <f t="shared" si="60"/>
        <v>16.946431756475555</v>
      </c>
      <c r="M431" s="32">
        <f t="shared" si="61"/>
        <v>39.2278879882677</v>
      </c>
      <c r="N431" s="32">
        <f t="shared" si="62"/>
        <v>21.028954200439962</v>
      </c>
      <c r="O431" s="32">
        <f t="shared" si="63"/>
        <v>20.491884500287362</v>
      </c>
      <c r="P431" s="32">
        <f t="shared" si="64"/>
        <v>1.3555559959571137</v>
      </c>
      <c r="Q431" s="32">
        <f t="shared" si="65"/>
        <v>0.25367129748905054</v>
      </c>
      <c r="R431" s="32">
        <f aca="true" t="shared" si="76" ref="R431:R460">(H431+K431)*100/$I431</f>
        <v>0.6956142610832557</v>
      </c>
      <c r="S431" s="17">
        <f aca="true" t="shared" si="77" ref="S431:S460">SUM(L431:R431)</f>
        <v>100</v>
      </c>
    </row>
    <row r="432" spans="1:19" ht="12.75">
      <c r="A432" s="31" t="s">
        <v>83</v>
      </c>
      <c r="B432" s="2">
        <f t="shared" si="67"/>
        <v>22577</v>
      </c>
      <c r="C432">
        <f t="shared" si="68"/>
        <v>7748</v>
      </c>
      <c r="D432">
        <f t="shared" si="69"/>
        <v>6552</v>
      </c>
      <c r="E432">
        <f t="shared" si="70"/>
        <v>3155</v>
      </c>
      <c r="F432">
        <f t="shared" si="71"/>
        <v>598</v>
      </c>
      <c r="G432">
        <f t="shared" si="72"/>
        <v>28</v>
      </c>
      <c r="H432">
        <f t="shared" si="73"/>
        <v>36</v>
      </c>
      <c r="I432" s="31">
        <f t="shared" si="74"/>
        <v>40693</v>
      </c>
      <c r="J432">
        <f t="shared" si="58"/>
        <v>40694</v>
      </c>
      <c r="K432">
        <f t="shared" si="75"/>
        <v>-1</v>
      </c>
      <c r="L432" s="32">
        <f t="shared" si="60"/>
        <v>55.48128670778758</v>
      </c>
      <c r="M432" s="32">
        <f t="shared" si="61"/>
        <v>19.040129752045807</v>
      </c>
      <c r="N432" s="32">
        <f t="shared" si="62"/>
        <v>16.101049320521955</v>
      </c>
      <c r="O432" s="32">
        <f t="shared" si="63"/>
        <v>7.753176221954636</v>
      </c>
      <c r="P432" s="32">
        <f t="shared" si="64"/>
        <v>1.4695402157619246</v>
      </c>
      <c r="Q432" s="32">
        <f t="shared" si="65"/>
        <v>0.06880790307915366</v>
      </c>
      <c r="R432" s="32">
        <f t="shared" si="76"/>
        <v>0.08600987884894208</v>
      </c>
      <c r="S432" s="17">
        <f t="shared" si="77"/>
        <v>99.99999999999999</v>
      </c>
    </row>
    <row r="433" spans="1:19" ht="12.75">
      <c r="A433" s="31" t="s">
        <v>84</v>
      </c>
      <c r="B433" s="2">
        <f t="shared" si="67"/>
        <v>6498</v>
      </c>
      <c r="C433">
        <f t="shared" si="68"/>
        <v>9105</v>
      </c>
      <c r="D433">
        <f t="shared" si="69"/>
        <v>3170</v>
      </c>
      <c r="E433">
        <f t="shared" si="70"/>
        <v>0</v>
      </c>
      <c r="F433">
        <f t="shared" si="71"/>
        <v>1538</v>
      </c>
      <c r="G433">
        <f t="shared" si="72"/>
        <v>0</v>
      </c>
      <c r="H433">
        <f t="shared" si="73"/>
        <v>-68</v>
      </c>
      <c r="I433" s="31">
        <f t="shared" si="74"/>
        <v>20243</v>
      </c>
      <c r="J433">
        <f t="shared" si="58"/>
        <v>20243</v>
      </c>
      <c r="K433">
        <f t="shared" si="75"/>
        <v>0</v>
      </c>
      <c r="L433" s="32">
        <f t="shared" si="60"/>
        <v>32.09998518006224</v>
      </c>
      <c r="M433" s="32">
        <f t="shared" si="61"/>
        <v>44.97851109025342</v>
      </c>
      <c r="N433" s="32">
        <f t="shared" si="62"/>
        <v>15.659734229116237</v>
      </c>
      <c r="O433" s="32">
        <f t="shared" si="63"/>
        <v>0</v>
      </c>
      <c r="P433" s="32">
        <f t="shared" si="64"/>
        <v>7.597688089710023</v>
      </c>
      <c r="Q433" s="32">
        <f t="shared" si="65"/>
        <v>0</v>
      </c>
      <c r="R433" s="32">
        <f t="shared" si="76"/>
        <v>-0.3359185891419256</v>
      </c>
      <c r="S433" s="17">
        <f t="shared" si="77"/>
        <v>100</v>
      </c>
    </row>
    <row r="434" spans="1:19" ht="12.75">
      <c r="A434" s="31" t="s">
        <v>85</v>
      </c>
      <c r="B434" s="2">
        <f t="shared" si="67"/>
        <v>92173</v>
      </c>
      <c r="C434">
        <f t="shared" si="68"/>
        <v>133569</v>
      </c>
      <c r="D434">
        <f t="shared" si="69"/>
        <v>66421</v>
      </c>
      <c r="E434">
        <f t="shared" si="70"/>
        <v>37322</v>
      </c>
      <c r="F434">
        <f t="shared" si="71"/>
        <v>6342</v>
      </c>
      <c r="G434">
        <f t="shared" si="72"/>
        <v>901</v>
      </c>
      <c r="H434">
        <f t="shared" si="73"/>
        <v>415</v>
      </c>
      <c r="I434" s="31">
        <f t="shared" si="74"/>
        <v>337142</v>
      </c>
      <c r="J434">
        <f t="shared" si="58"/>
        <v>337143</v>
      </c>
      <c r="K434">
        <f t="shared" si="75"/>
        <v>-1</v>
      </c>
      <c r="L434" s="32">
        <f t="shared" si="60"/>
        <v>27.339518659793203</v>
      </c>
      <c r="M434" s="32">
        <f t="shared" si="61"/>
        <v>39.61802445260454</v>
      </c>
      <c r="N434" s="32">
        <f t="shared" si="62"/>
        <v>19.70119415557836</v>
      </c>
      <c r="O434" s="32">
        <f t="shared" si="63"/>
        <v>11.070112890117517</v>
      </c>
      <c r="P434" s="32">
        <f t="shared" si="64"/>
        <v>1.8811064773893493</v>
      </c>
      <c r="Q434" s="32">
        <f t="shared" si="65"/>
        <v>0.2672464421519716</v>
      </c>
      <c r="R434" s="32">
        <f t="shared" si="76"/>
        <v>0.12279692236505686</v>
      </c>
      <c r="S434" s="17">
        <f t="shared" si="77"/>
        <v>100</v>
      </c>
    </row>
    <row r="435" spans="1:19" ht="12.75">
      <c r="A435" s="31" t="s">
        <v>86</v>
      </c>
      <c r="B435" s="2">
        <f t="shared" si="67"/>
        <v>3305</v>
      </c>
      <c r="C435">
        <f t="shared" si="68"/>
        <v>1035</v>
      </c>
      <c r="D435">
        <f t="shared" si="69"/>
        <v>524</v>
      </c>
      <c r="E435">
        <f t="shared" si="70"/>
        <v>0</v>
      </c>
      <c r="F435">
        <f t="shared" si="71"/>
        <v>481</v>
      </c>
      <c r="G435">
        <f t="shared" si="72"/>
        <v>0</v>
      </c>
      <c r="H435">
        <f t="shared" si="73"/>
        <v>-65</v>
      </c>
      <c r="I435" s="31">
        <f t="shared" si="74"/>
        <v>5280</v>
      </c>
      <c r="J435">
        <f t="shared" si="58"/>
        <v>5280</v>
      </c>
      <c r="K435">
        <f t="shared" si="75"/>
        <v>0</v>
      </c>
      <c r="L435" s="32">
        <f t="shared" si="60"/>
        <v>62.59469696969697</v>
      </c>
      <c r="M435" s="32">
        <f t="shared" si="61"/>
        <v>19.602272727272727</v>
      </c>
      <c r="N435" s="32">
        <f t="shared" si="62"/>
        <v>9.924242424242424</v>
      </c>
      <c r="O435" s="32">
        <f t="shared" si="63"/>
        <v>0</v>
      </c>
      <c r="P435" s="32">
        <f t="shared" si="64"/>
        <v>9.109848484848484</v>
      </c>
      <c r="Q435" s="32">
        <f t="shared" si="65"/>
        <v>0</v>
      </c>
      <c r="R435" s="32">
        <f t="shared" si="76"/>
        <v>-1.231060606060606</v>
      </c>
      <c r="S435" s="17">
        <f t="shared" si="77"/>
        <v>99.99999999999999</v>
      </c>
    </row>
    <row r="436" spans="1:19" ht="12.75">
      <c r="A436" s="31" t="s">
        <v>87</v>
      </c>
      <c r="B436" s="2">
        <f t="shared" si="67"/>
        <v>8783</v>
      </c>
      <c r="C436">
        <f t="shared" si="68"/>
        <v>13952</v>
      </c>
      <c r="D436">
        <f t="shared" si="69"/>
        <v>44</v>
      </c>
      <c r="E436">
        <f t="shared" si="70"/>
        <v>0</v>
      </c>
      <c r="F436">
        <f t="shared" si="71"/>
        <v>1289</v>
      </c>
      <c r="G436">
        <f t="shared" si="72"/>
        <v>0</v>
      </c>
      <c r="H436">
        <f t="shared" si="73"/>
        <v>69</v>
      </c>
      <c r="I436" s="31">
        <f t="shared" si="74"/>
        <v>24137</v>
      </c>
      <c r="J436">
        <f t="shared" si="58"/>
        <v>24137</v>
      </c>
      <c r="K436">
        <f t="shared" si="75"/>
        <v>0</v>
      </c>
      <c r="L436" s="32">
        <f t="shared" si="60"/>
        <v>36.38811782740191</v>
      </c>
      <c r="M436" s="32">
        <f t="shared" si="61"/>
        <v>57.80337241579318</v>
      </c>
      <c r="N436" s="32">
        <f t="shared" si="62"/>
        <v>0.1822927455773294</v>
      </c>
      <c r="O436" s="32">
        <f t="shared" si="63"/>
        <v>0</v>
      </c>
      <c r="P436" s="32">
        <f t="shared" si="64"/>
        <v>5.3403488420267635</v>
      </c>
      <c r="Q436" s="32">
        <f t="shared" si="65"/>
        <v>0</v>
      </c>
      <c r="R436" s="32">
        <f t="shared" si="76"/>
        <v>0.28586816920081204</v>
      </c>
      <c r="S436" s="17">
        <f t="shared" si="77"/>
        <v>99.99999999999999</v>
      </c>
    </row>
    <row r="437" spans="1:19" ht="12.75">
      <c r="A437" s="31" t="s">
        <v>88</v>
      </c>
      <c r="B437" s="2">
        <f t="shared" si="67"/>
        <v>19515</v>
      </c>
      <c r="C437">
        <f t="shared" si="68"/>
        <v>54556</v>
      </c>
      <c r="D437">
        <f t="shared" si="69"/>
        <v>7722</v>
      </c>
      <c r="E437">
        <f t="shared" si="70"/>
        <v>14305</v>
      </c>
      <c r="F437">
        <f t="shared" si="71"/>
        <v>5602</v>
      </c>
      <c r="G437">
        <f t="shared" si="72"/>
        <v>120</v>
      </c>
      <c r="H437">
        <f t="shared" si="73"/>
        <v>386</v>
      </c>
      <c r="I437" s="31">
        <f t="shared" si="74"/>
        <v>102207</v>
      </c>
      <c r="J437">
        <f t="shared" si="58"/>
        <v>102206</v>
      </c>
      <c r="K437">
        <f t="shared" si="75"/>
        <v>1</v>
      </c>
      <c r="L437" s="32">
        <f t="shared" si="60"/>
        <v>19.0936041562711</v>
      </c>
      <c r="M437" s="32">
        <f t="shared" si="61"/>
        <v>53.37794867279149</v>
      </c>
      <c r="N437" s="32">
        <f t="shared" si="62"/>
        <v>7.555255510874989</v>
      </c>
      <c r="O437" s="32">
        <f t="shared" si="63"/>
        <v>13.996105941863082</v>
      </c>
      <c r="P437" s="32">
        <f t="shared" si="64"/>
        <v>5.481033588697447</v>
      </c>
      <c r="Q437" s="32">
        <f t="shared" si="65"/>
        <v>0.11740878804778537</v>
      </c>
      <c r="R437" s="32">
        <f t="shared" si="76"/>
        <v>0.37864334145410783</v>
      </c>
      <c r="S437" s="17">
        <f t="shared" si="77"/>
        <v>99.99999999999999</v>
      </c>
    </row>
    <row r="438" spans="1:19" ht="12.75">
      <c r="A438" s="31" t="s">
        <v>89</v>
      </c>
      <c r="B438" s="2">
        <f t="shared" si="67"/>
        <v>15287</v>
      </c>
      <c r="C438">
        <f t="shared" si="68"/>
        <v>85500</v>
      </c>
      <c r="D438">
        <f t="shared" si="69"/>
        <v>29577</v>
      </c>
      <c r="E438">
        <f t="shared" si="70"/>
        <v>93990</v>
      </c>
      <c r="F438">
        <f t="shared" si="71"/>
        <v>17896</v>
      </c>
      <c r="G438">
        <f t="shared" si="72"/>
        <v>0</v>
      </c>
      <c r="H438">
        <f t="shared" si="73"/>
        <v>-6005</v>
      </c>
      <c r="I438" s="31">
        <f t="shared" si="74"/>
        <v>236245</v>
      </c>
      <c r="J438">
        <f t="shared" si="58"/>
        <v>236245</v>
      </c>
      <c r="K438">
        <f t="shared" si="75"/>
        <v>0</v>
      </c>
      <c r="L438" s="32">
        <f t="shared" si="60"/>
        <v>6.4708247793604095</v>
      </c>
      <c r="M438" s="32">
        <f t="shared" si="61"/>
        <v>36.191242142690854</v>
      </c>
      <c r="N438" s="32">
        <f t="shared" si="62"/>
        <v>12.51963004508032</v>
      </c>
      <c r="O438" s="32">
        <f t="shared" si="63"/>
        <v>39.78496899405278</v>
      </c>
      <c r="P438" s="32">
        <f t="shared" si="64"/>
        <v>7.575186776439713</v>
      </c>
      <c r="Q438" s="32">
        <f t="shared" si="65"/>
        <v>0</v>
      </c>
      <c r="R438" s="32">
        <f t="shared" si="76"/>
        <v>-2.5418527376240765</v>
      </c>
      <c r="S438" s="17">
        <f t="shared" si="77"/>
        <v>99.99999999999999</v>
      </c>
    </row>
    <row r="439" spans="1:19" ht="12.75">
      <c r="A439" s="31" t="s">
        <v>90</v>
      </c>
      <c r="B439" s="2">
        <f t="shared" si="67"/>
        <v>2897</v>
      </c>
      <c r="C439">
        <f t="shared" si="68"/>
        <v>5571</v>
      </c>
      <c r="D439">
        <f t="shared" si="69"/>
        <v>2334</v>
      </c>
      <c r="E439">
        <f t="shared" si="70"/>
        <v>0</v>
      </c>
      <c r="F439">
        <f t="shared" si="71"/>
        <v>224</v>
      </c>
      <c r="G439">
        <f t="shared" si="72"/>
        <v>0</v>
      </c>
      <c r="H439">
        <f t="shared" si="73"/>
        <v>-1</v>
      </c>
      <c r="I439" s="31">
        <f t="shared" si="74"/>
        <v>11025</v>
      </c>
      <c r="J439">
        <f t="shared" si="58"/>
        <v>11025</v>
      </c>
      <c r="K439">
        <f t="shared" si="75"/>
        <v>0</v>
      </c>
      <c r="L439" s="32">
        <f t="shared" si="60"/>
        <v>26.276643990929706</v>
      </c>
      <c r="M439" s="32">
        <f t="shared" si="61"/>
        <v>50.53061224489796</v>
      </c>
      <c r="N439" s="32">
        <f t="shared" si="62"/>
        <v>21.170068027210885</v>
      </c>
      <c r="O439" s="32">
        <f t="shared" si="63"/>
        <v>0</v>
      </c>
      <c r="P439" s="32">
        <f t="shared" si="64"/>
        <v>2.0317460317460316</v>
      </c>
      <c r="Q439" s="32">
        <f t="shared" si="65"/>
        <v>0</v>
      </c>
      <c r="R439" s="32">
        <f t="shared" si="76"/>
        <v>-0.009070294784580499</v>
      </c>
      <c r="S439" s="17">
        <f t="shared" si="77"/>
        <v>100</v>
      </c>
    </row>
    <row r="440" spans="1:19" ht="12.75">
      <c r="A440" s="31" t="s">
        <v>91</v>
      </c>
      <c r="B440" s="2">
        <f t="shared" si="67"/>
        <v>12272</v>
      </c>
      <c r="C440">
        <f t="shared" si="68"/>
        <v>93432</v>
      </c>
      <c r="D440">
        <f t="shared" si="69"/>
        <v>44652</v>
      </c>
      <c r="E440">
        <f t="shared" si="70"/>
        <v>0</v>
      </c>
      <c r="F440">
        <f t="shared" si="71"/>
        <v>7771</v>
      </c>
      <c r="G440">
        <f t="shared" si="72"/>
        <v>100</v>
      </c>
      <c r="H440">
        <f t="shared" si="73"/>
        <v>3218</v>
      </c>
      <c r="I440" s="31">
        <f t="shared" si="74"/>
        <v>161446</v>
      </c>
      <c r="J440">
        <f t="shared" si="58"/>
        <v>161445</v>
      </c>
      <c r="K440">
        <f t="shared" si="75"/>
        <v>1</v>
      </c>
      <c r="L440" s="32">
        <f t="shared" si="60"/>
        <v>7.60130322213</v>
      </c>
      <c r="M440" s="32">
        <f t="shared" si="61"/>
        <v>57.871981963009304</v>
      </c>
      <c r="N440" s="32">
        <f t="shared" si="62"/>
        <v>27.657544937626202</v>
      </c>
      <c r="O440" s="32">
        <f t="shared" si="63"/>
        <v>0</v>
      </c>
      <c r="P440" s="32">
        <f t="shared" si="64"/>
        <v>4.81337413128848</v>
      </c>
      <c r="Q440" s="32">
        <f t="shared" si="65"/>
        <v>0.0619402153041884</v>
      </c>
      <c r="R440" s="32">
        <f t="shared" si="76"/>
        <v>1.9938555306418244</v>
      </c>
      <c r="S440" s="17">
        <f t="shared" si="77"/>
        <v>100</v>
      </c>
    </row>
    <row r="441" spans="1:19" ht="12.75">
      <c r="A441" s="31" t="s">
        <v>92</v>
      </c>
      <c r="B441" s="2">
        <f t="shared" si="67"/>
        <v>13</v>
      </c>
      <c r="C441">
        <f t="shared" si="68"/>
        <v>1914</v>
      </c>
      <c r="D441">
        <f t="shared" si="69"/>
        <v>0</v>
      </c>
      <c r="E441">
        <f t="shared" si="70"/>
        <v>0</v>
      </c>
      <c r="F441">
        <f t="shared" si="71"/>
        <v>42</v>
      </c>
      <c r="G441">
        <f t="shared" si="72"/>
        <v>0</v>
      </c>
      <c r="H441">
        <f t="shared" si="73"/>
        <v>0</v>
      </c>
      <c r="I441" s="31">
        <f t="shared" si="74"/>
        <v>1970</v>
      </c>
      <c r="J441">
        <f t="shared" si="58"/>
        <v>1969</v>
      </c>
      <c r="K441">
        <f t="shared" si="75"/>
        <v>1</v>
      </c>
      <c r="L441" s="32">
        <f t="shared" si="60"/>
        <v>0.6598984771573604</v>
      </c>
      <c r="M441" s="32">
        <f t="shared" si="61"/>
        <v>97.15736040609137</v>
      </c>
      <c r="N441" s="32">
        <f t="shared" si="62"/>
        <v>0</v>
      </c>
      <c r="O441" s="32">
        <f t="shared" si="63"/>
        <v>0</v>
      </c>
      <c r="P441" s="32">
        <f t="shared" si="64"/>
        <v>2.1319796954314723</v>
      </c>
      <c r="Q441" s="32">
        <f t="shared" si="65"/>
        <v>0</v>
      </c>
      <c r="R441" s="32">
        <f t="shared" si="76"/>
        <v>0.050761421319796954</v>
      </c>
      <c r="S441" s="17">
        <f t="shared" si="77"/>
        <v>99.99999999999999</v>
      </c>
    </row>
    <row r="442" spans="1:19" ht="12.75">
      <c r="A442" s="31" t="s">
        <v>93</v>
      </c>
      <c r="B442" s="2">
        <f t="shared" si="67"/>
        <v>259</v>
      </c>
      <c r="C442">
        <f t="shared" si="68"/>
        <v>2003</v>
      </c>
      <c r="D442">
        <f t="shared" si="69"/>
        <v>1010</v>
      </c>
      <c r="E442">
        <f t="shared" si="70"/>
        <v>0</v>
      </c>
      <c r="F442">
        <f t="shared" si="71"/>
        <v>253</v>
      </c>
      <c r="G442">
        <f t="shared" si="72"/>
        <v>0</v>
      </c>
      <c r="H442">
        <f t="shared" si="73"/>
        <v>194</v>
      </c>
      <c r="I442" s="31">
        <f t="shared" si="74"/>
        <v>3718</v>
      </c>
      <c r="J442">
        <f t="shared" si="58"/>
        <v>3719</v>
      </c>
      <c r="K442">
        <f t="shared" si="75"/>
        <v>-1</v>
      </c>
      <c r="L442" s="32">
        <f t="shared" si="60"/>
        <v>6.966110812264659</v>
      </c>
      <c r="M442" s="32">
        <f t="shared" si="61"/>
        <v>53.87305002689618</v>
      </c>
      <c r="N442" s="32">
        <f t="shared" si="62"/>
        <v>27.165142549757935</v>
      </c>
      <c r="O442" s="32">
        <f t="shared" si="63"/>
        <v>0</v>
      </c>
      <c r="P442" s="32">
        <f t="shared" si="64"/>
        <v>6.804733727810651</v>
      </c>
      <c r="Q442" s="32">
        <f t="shared" si="65"/>
        <v>0</v>
      </c>
      <c r="R442" s="32">
        <f t="shared" si="76"/>
        <v>5.190962883270576</v>
      </c>
      <c r="S442" s="17">
        <f t="shared" si="77"/>
        <v>100</v>
      </c>
    </row>
    <row r="443" spans="1:19" ht="12.75">
      <c r="A443" s="31" t="s">
        <v>94</v>
      </c>
      <c r="B443" s="2">
        <f t="shared" si="67"/>
        <v>284</v>
      </c>
      <c r="C443">
        <f t="shared" si="68"/>
        <v>3112</v>
      </c>
      <c r="D443">
        <f t="shared" si="69"/>
        <v>2029</v>
      </c>
      <c r="E443">
        <f t="shared" si="70"/>
        <v>3050</v>
      </c>
      <c r="F443">
        <f t="shared" si="71"/>
        <v>32</v>
      </c>
      <c r="G443">
        <f t="shared" si="72"/>
        <v>0</v>
      </c>
      <c r="H443">
        <f t="shared" si="73"/>
        <v>-230</v>
      </c>
      <c r="I443" s="31">
        <f t="shared" si="74"/>
        <v>8276</v>
      </c>
      <c r="J443">
        <f t="shared" si="58"/>
        <v>8277</v>
      </c>
      <c r="K443">
        <f t="shared" si="75"/>
        <v>-1</v>
      </c>
      <c r="L443" s="32">
        <f t="shared" si="60"/>
        <v>3.431609473175447</v>
      </c>
      <c r="M443" s="32">
        <f t="shared" si="61"/>
        <v>37.60270662155631</v>
      </c>
      <c r="N443" s="32">
        <f t="shared" si="62"/>
        <v>24.516674722087966</v>
      </c>
      <c r="O443" s="32">
        <f t="shared" si="63"/>
        <v>36.853552440792654</v>
      </c>
      <c r="P443" s="32">
        <f t="shared" si="64"/>
        <v>0.3866602223296278</v>
      </c>
      <c r="Q443" s="32">
        <f t="shared" si="65"/>
        <v>0</v>
      </c>
      <c r="R443" s="32">
        <f t="shared" si="76"/>
        <v>-2.791203479942001</v>
      </c>
      <c r="S443" s="17">
        <f t="shared" si="77"/>
        <v>100</v>
      </c>
    </row>
    <row r="444" spans="1:19" ht="12.75">
      <c r="A444" s="31" t="s">
        <v>95</v>
      </c>
      <c r="B444" s="2">
        <f t="shared" si="67"/>
        <v>514</v>
      </c>
      <c r="C444">
        <f t="shared" si="68"/>
        <v>1788</v>
      </c>
      <c r="D444">
        <f t="shared" si="69"/>
        <v>557</v>
      </c>
      <c r="E444">
        <f t="shared" si="70"/>
        <v>0</v>
      </c>
      <c r="F444">
        <f t="shared" si="71"/>
        <v>47</v>
      </c>
      <c r="G444">
        <f t="shared" si="72"/>
        <v>0</v>
      </c>
      <c r="H444">
        <f t="shared" si="73"/>
        <v>430</v>
      </c>
      <c r="I444" s="31">
        <f t="shared" si="74"/>
        <v>3335</v>
      </c>
      <c r="J444">
        <f t="shared" si="58"/>
        <v>3336</v>
      </c>
      <c r="K444">
        <f t="shared" si="75"/>
        <v>-1</v>
      </c>
      <c r="L444" s="32">
        <f t="shared" si="60"/>
        <v>15.412293853073463</v>
      </c>
      <c r="M444" s="32">
        <f t="shared" si="61"/>
        <v>53.613193403298354</v>
      </c>
      <c r="N444" s="32">
        <f t="shared" si="62"/>
        <v>16.701649175412292</v>
      </c>
      <c r="O444" s="32">
        <f t="shared" si="63"/>
        <v>0</v>
      </c>
      <c r="P444" s="32">
        <f t="shared" si="64"/>
        <v>1.409295352323838</v>
      </c>
      <c r="Q444" s="32">
        <f t="shared" si="65"/>
        <v>0</v>
      </c>
      <c r="R444" s="32">
        <f t="shared" si="76"/>
        <v>12.863568215892053</v>
      </c>
      <c r="S444" s="17">
        <f t="shared" si="77"/>
        <v>100.00000000000001</v>
      </c>
    </row>
    <row r="445" spans="1:19" ht="12.75">
      <c r="A445" s="31" t="s">
        <v>96</v>
      </c>
      <c r="B445" s="2">
        <f t="shared" si="67"/>
        <v>4549</v>
      </c>
      <c r="C445">
        <f t="shared" si="68"/>
        <v>7689</v>
      </c>
      <c r="D445">
        <f t="shared" si="69"/>
        <v>9175</v>
      </c>
      <c r="E445">
        <f t="shared" si="70"/>
        <v>3618</v>
      </c>
      <c r="F445">
        <f t="shared" si="71"/>
        <v>14</v>
      </c>
      <c r="G445">
        <f t="shared" si="72"/>
        <v>0</v>
      </c>
      <c r="H445">
        <f t="shared" si="73"/>
        <v>207</v>
      </c>
      <c r="I445" s="31">
        <f t="shared" si="74"/>
        <v>25252</v>
      </c>
      <c r="J445">
        <f t="shared" si="58"/>
        <v>25252</v>
      </c>
      <c r="K445">
        <f t="shared" si="75"/>
        <v>0</v>
      </c>
      <c r="L445" s="32">
        <f t="shared" si="60"/>
        <v>18.014414699825757</v>
      </c>
      <c r="M445" s="32">
        <f t="shared" si="61"/>
        <v>30.449073340725487</v>
      </c>
      <c r="N445" s="32">
        <f t="shared" si="62"/>
        <v>36.333755742119436</v>
      </c>
      <c r="O445" s="32">
        <f t="shared" si="63"/>
        <v>14.327578013622684</v>
      </c>
      <c r="P445" s="32">
        <f t="shared" si="64"/>
        <v>0.05544115317598606</v>
      </c>
      <c r="Q445" s="32">
        <f t="shared" si="65"/>
        <v>0</v>
      </c>
      <c r="R445" s="32">
        <f t="shared" si="76"/>
        <v>0.819737050530651</v>
      </c>
      <c r="S445" s="17">
        <f t="shared" si="77"/>
        <v>100</v>
      </c>
    </row>
    <row r="446" spans="1:19" ht="12.75">
      <c r="A446" s="31" t="s">
        <v>97</v>
      </c>
      <c r="B446" s="2">
        <f t="shared" si="67"/>
        <v>0</v>
      </c>
      <c r="C446">
        <f t="shared" si="68"/>
        <v>795</v>
      </c>
      <c r="D446">
        <f t="shared" si="69"/>
        <v>0</v>
      </c>
      <c r="E446">
        <f t="shared" si="70"/>
        <v>0</v>
      </c>
      <c r="F446">
        <f t="shared" si="71"/>
        <v>0</v>
      </c>
      <c r="G446">
        <f t="shared" si="72"/>
        <v>0</v>
      </c>
      <c r="H446">
        <f t="shared" si="73"/>
        <v>0</v>
      </c>
      <c r="I446" s="31">
        <f t="shared" si="74"/>
        <v>795</v>
      </c>
      <c r="J446">
        <f t="shared" si="58"/>
        <v>795</v>
      </c>
      <c r="K446">
        <f t="shared" si="75"/>
        <v>0</v>
      </c>
      <c r="L446" s="32">
        <f t="shared" si="60"/>
        <v>0</v>
      </c>
      <c r="M446" s="32">
        <f t="shared" si="61"/>
        <v>100</v>
      </c>
      <c r="N446" s="32">
        <f t="shared" si="62"/>
        <v>0</v>
      </c>
      <c r="O446" s="32">
        <f t="shared" si="63"/>
        <v>0</v>
      </c>
      <c r="P446" s="32">
        <f t="shared" si="64"/>
        <v>0</v>
      </c>
      <c r="Q446" s="32">
        <f t="shared" si="65"/>
        <v>0</v>
      </c>
      <c r="R446" s="32">
        <f t="shared" si="76"/>
        <v>0</v>
      </c>
      <c r="S446" s="17">
        <f t="shared" si="77"/>
        <v>100</v>
      </c>
    </row>
    <row r="447" spans="1:19" ht="12.75">
      <c r="A447" s="31" t="s">
        <v>98</v>
      </c>
      <c r="B447" s="2">
        <f t="shared" si="67"/>
        <v>9079</v>
      </c>
      <c r="C447">
        <f t="shared" si="68"/>
        <v>27242</v>
      </c>
      <c r="D447">
        <f t="shared" si="69"/>
        <v>34085</v>
      </c>
      <c r="E447">
        <f t="shared" si="70"/>
        <v>1036</v>
      </c>
      <c r="F447">
        <f t="shared" si="71"/>
        <v>899</v>
      </c>
      <c r="G447">
        <f t="shared" si="72"/>
        <v>35</v>
      </c>
      <c r="H447">
        <f t="shared" si="73"/>
        <v>980</v>
      </c>
      <c r="I447" s="31">
        <f t="shared" si="74"/>
        <v>73355</v>
      </c>
      <c r="J447">
        <f t="shared" si="58"/>
        <v>73356</v>
      </c>
      <c r="K447">
        <f t="shared" si="75"/>
        <v>-1</v>
      </c>
      <c r="L447" s="32">
        <f t="shared" si="60"/>
        <v>12.376797764296912</v>
      </c>
      <c r="M447" s="32">
        <f t="shared" si="61"/>
        <v>37.13720946084111</v>
      </c>
      <c r="N447" s="32">
        <f t="shared" si="62"/>
        <v>46.46581691772885</v>
      </c>
      <c r="O447" s="32">
        <f t="shared" si="63"/>
        <v>1.4123099993183832</v>
      </c>
      <c r="P447" s="32">
        <f t="shared" si="64"/>
        <v>1.2255469974780178</v>
      </c>
      <c r="Q447" s="32">
        <f t="shared" si="65"/>
        <v>0.04771317565264808</v>
      </c>
      <c r="R447" s="32">
        <f t="shared" si="76"/>
        <v>1.3346056846840706</v>
      </c>
      <c r="S447" s="17">
        <f t="shared" si="77"/>
        <v>99.99999999999999</v>
      </c>
    </row>
    <row r="448" spans="1:19" ht="12.75">
      <c r="A448" s="31" t="s">
        <v>99</v>
      </c>
      <c r="B448" s="2">
        <f t="shared" si="67"/>
        <v>3336</v>
      </c>
      <c r="C448">
        <f t="shared" si="68"/>
        <v>11211</v>
      </c>
      <c r="D448">
        <f t="shared" si="69"/>
        <v>6374</v>
      </c>
      <c r="E448">
        <f t="shared" si="70"/>
        <v>0</v>
      </c>
      <c r="F448">
        <f t="shared" si="71"/>
        <v>5889</v>
      </c>
      <c r="G448">
        <f t="shared" si="72"/>
        <v>138</v>
      </c>
      <c r="H448">
        <f t="shared" si="73"/>
        <v>-212</v>
      </c>
      <c r="I448" s="31">
        <f t="shared" si="74"/>
        <v>26735</v>
      </c>
      <c r="J448">
        <f t="shared" si="58"/>
        <v>26736</v>
      </c>
      <c r="K448">
        <f t="shared" si="75"/>
        <v>-1</v>
      </c>
      <c r="L448" s="32">
        <f t="shared" si="60"/>
        <v>12.478025060781746</v>
      </c>
      <c r="M448" s="32">
        <f t="shared" si="61"/>
        <v>41.933794651206284</v>
      </c>
      <c r="N448" s="32">
        <f t="shared" si="62"/>
        <v>23.841406396109967</v>
      </c>
      <c r="O448" s="32">
        <f t="shared" si="63"/>
        <v>0</v>
      </c>
      <c r="P448" s="32">
        <f t="shared" si="64"/>
        <v>22.027305030858425</v>
      </c>
      <c r="Q448" s="32">
        <f t="shared" si="65"/>
        <v>0.5161772956798205</v>
      </c>
      <c r="R448" s="32">
        <f t="shared" si="76"/>
        <v>-0.7967084346362446</v>
      </c>
      <c r="S448" s="17">
        <f t="shared" si="77"/>
        <v>100.00000000000001</v>
      </c>
    </row>
    <row r="449" spans="1:19" ht="12.75">
      <c r="A449" s="31" t="s">
        <v>100</v>
      </c>
      <c r="B449" s="2">
        <f t="shared" si="67"/>
        <v>70500</v>
      </c>
      <c r="C449">
        <f t="shared" si="68"/>
        <v>15929</v>
      </c>
      <c r="D449">
        <f t="shared" si="69"/>
        <v>8995</v>
      </c>
      <c r="E449">
        <f t="shared" si="70"/>
        <v>0</v>
      </c>
      <c r="F449">
        <f t="shared" si="71"/>
        <v>3983</v>
      </c>
      <c r="G449">
        <f t="shared" si="72"/>
        <v>839</v>
      </c>
      <c r="H449">
        <f t="shared" si="73"/>
        <v>-241</v>
      </c>
      <c r="I449" s="31">
        <f t="shared" si="74"/>
        <v>100004</v>
      </c>
      <c r="J449">
        <f t="shared" si="58"/>
        <v>100005</v>
      </c>
      <c r="K449">
        <f t="shared" si="75"/>
        <v>-1</v>
      </c>
      <c r="L449" s="32">
        <f t="shared" si="60"/>
        <v>70.49718011279549</v>
      </c>
      <c r="M449" s="32">
        <f t="shared" si="61"/>
        <v>15.928362865485381</v>
      </c>
      <c r="N449" s="32">
        <f t="shared" si="62"/>
        <v>8.994640214391424</v>
      </c>
      <c r="O449" s="32">
        <f t="shared" si="63"/>
        <v>0</v>
      </c>
      <c r="P449" s="32">
        <f t="shared" si="64"/>
        <v>3.982840686372545</v>
      </c>
      <c r="Q449" s="32">
        <f t="shared" si="65"/>
        <v>0.8389664413423463</v>
      </c>
      <c r="R449" s="32">
        <f t="shared" si="76"/>
        <v>-0.24199032038718452</v>
      </c>
      <c r="S449" s="17">
        <f t="shared" si="77"/>
        <v>100</v>
      </c>
    </row>
    <row r="450" spans="1:19" ht="12.75">
      <c r="A450" s="31" t="s">
        <v>101</v>
      </c>
      <c r="B450" s="2">
        <f t="shared" si="67"/>
        <v>3493</v>
      </c>
      <c r="C450">
        <f t="shared" si="68"/>
        <v>13437</v>
      </c>
      <c r="D450">
        <f t="shared" si="69"/>
        <v>0</v>
      </c>
      <c r="E450">
        <f t="shared" si="70"/>
        <v>0</v>
      </c>
      <c r="F450">
        <f t="shared" si="71"/>
        <v>2602</v>
      </c>
      <c r="G450">
        <f t="shared" si="72"/>
        <v>0</v>
      </c>
      <c r="H450">
        <f t="shared" si="73"/>
        <v>79</v>
      </c>
      <c r="I450" s="31">
        <f t="shared" si="74"/>
        <v>19611</v>
      </c>
      <c r="J450">
        <f t="shared" si="58"/>
        <v>19611</v>
      </c>
      <c r="K450">
        <f t="shared" si="75"/>
        <v>0</v>
      </c>
      <c r="L450" s="32">
        <f t="shared" si="60"/>
        <v>17.81143235939014</v>
      </c>
      <c r="M450" s="32">
        <f t="shared" si="61"/>
        <v>68.51766865534648</v>
      </c>
      <c r="N450" s="32">
        <f t="shared" si="62"/>
        <v>0</v>
      </c>
      <c r="O450" s="32">
        <f t="shared" si="63"/>
        <v>0</v>
      </c>
      <c r="P450" s="32">
        <f t="shared" si="64"/>
        <v>13.268063841721483</v>
      </c>
      <c r="Q450" s="32">
        <f t="shared" si="65"/>
        <v>0</v>
      </c>
      <c r="R450" s="32">
        <f t="shared" si="76"/>
        <v>0.40283514354188976</v>
      </c>
      <c r="S450" s="17">
        <f t="shared" si="77"/>
        <v>100</v>
      </c>
    </row>
    <row r="451" spans="1:19" ht="12.75">
      <c r="A451" s="31" t="s">
        <v>102</v>
      </c>
      <c r="B451" s="2">
        <f t="shared" si="67"/>
        <v>1402</v>
      </c>
      <c r="C451">
        <f t="shared" si="68"/>
        <v>2294</v>
      </c>
      <c r="D451">
        <f t="shared" si="69"/>
        <v>746</v>
      </c>
      <c r="E451">
        <f t="shared" si="70"/>
        <v>1245</v>
      </c>
      <c r="F451">
        <f t="shared" si="71"/>
        <v>542</v>
      </c>
      <c r="G451">
        <f t="shared" si="72"/>
        <v>0</v>
      </c>
      <c r="H451">
        <f t="shared" si="73"/>
        <v>-142</v>
      </c>
      <c r="I451" s="31">
        <f t="shared" si="74"/>
        <v>6087</v>
      </c>
      <c r="J451">
        <f t="shared" si="58"/>
        <v>6087</v>
      </c>
      <c r="K451">
        <f t="shared" si="75"/>
        <v>0</v>
      </c>
      <c r="L451" s="32">
        <f t="shared" si="60"/>
        <v>23.03269262362412</v>
      </c>
      <c r="M451" s="32">
        <f t="shared" si="61"/>
        <v>37.68687366518811</v>
      </c>
      <c r="N451" s="32">
        <f t="shared" si="62"/>
        <v>12.255626745523246</v>
      </c>
      <c r="O451" s="32">
        <f t="shared" si="63"/>
        <v>20.453425332676193</v>
      </c>
      <c r="P451" s="32">
        <f t="shared" si="64"/>
        <v>8.904222112699195</v>
      </c>
      <c r="Q451" s="32">
        <f t="shared" si="65"/>
        <v>0</v>
      </c>
      <c r="R451" s="32">
        <f t="shared" si="76"/>
        <v>-2.332840479710859</v>
      </c>
      <c r="S451" s="17">
        <f t="shared" si="77"/>
        <v>100</v>
      </c>
    </row>
    <row r="452" spans="1:19" ht="12.75">
      <c r="A452" s="31" t="s">
        <v>103</v>
      </c>
      <c r="B452" s="2">
        <f t="shared" si="67"/>
        <v>5415</v>
      </c>
      <c r="C452">
        <f t="shared" si="68"/>
        <v>2934</v>
      </c>
      <c r="D452">
        <f t="shared" si="69"/>
        <v>4743</v>
      </c>
      <c r="E452">
        <f t="shared" si="70"/>
        <v>2950</v>
      </c>
      <c r="F452">
        <f t="shared" si="71"/>
        <v>504</v>
      </c>
      <c r="G452">
        <f t="shared" si="72"/>
        <v>0</v>
      </c>
      <c r="H452">
        <f t="shared" si="73"/>
        <v>119</v>
      </c>
      <c r="I452" s="31">
        <f t="shared" si="74"/>
        <v>16665</v>
      </c>
      <c r="J452">
        <f t="shared" si="58"/>
        <v>16665</v>
      </c>
      <c r="K452">
        <f t="shared" si="75"/>
        <v>0</v>
      </c>
      <c r="L452" s="32">
        <f t="shared" si="60"/>
        <v>32.49324932493249</v>
      </c>
      <c r="M452" s="32">
        <f t="shared" si="61"/>
        <v>17.605760576057605</v>
      </c>
      <c r="N452" s="32">
        <f t="shared" si="62"/>
        <v>28.460846084608463</v>
      </c>
      <c r="O452" s="32">
        <f t="shared" si="63"/>
        <v>17.701770177017703</v>
      </c>
      <c r="P452" s="32">
        <f t="shared" si="64"/>
        <v>3.0243024302430244</v>
      </c>
      <c r="Q452" s="32">
        <f t="shared" si="65"/>
        <v>0</v>
      </c>
      <c r="R452" s="32">
        <f t="shared" si="76"/>
        <v>0.714071407140714</v>
      </c>
      <c r="S452" s="17">
        <f t="shared" si="77"/>
        <v>100</v>
      </c>
    </row>
    <row r="453" spans="1:19" ht="12.75">
      <c r="A453" s="31" t="s">
        <v>104</v>
      </c>
      <c r="B453" s="2">
        <f t="shared" si="67"/>
        <v>5949</v>
      </c>
      <c r="C453">
        <f t="shared" si="68"/>
        <v>8344</v>
      </c>
      <c r="D453">
        <f t="shared" si="69"/>
        <v>2839</v>
      </c>
      <c r="E453">
        <f t="shared" si="70"/>
        <v>4957</v>
      </c>
      <c r="F453">
        <f t="shared" si="71"/>
        <v>6144</v>
      </c>
      <c r="G453">
        <f t="shared" si="72"/>
        <v>0</v>
      </c>
      <c r="H453">
        <f t="shared" si="73"/>
        <v>600</v>
      </c>
      <c r="I453" s="31">
        <f t="shared" si="74"/>
        <v>28834</v>
      </c>
      <c r="J453">
        <f t="shared" si="58"/>
        <v>28833</v>
      </c>
      <c r="K453">
        <f t="shared" si="75"/>
        <v>1</v>
      </c>
      <c r="L453" s="32">
        <f t="shared" si="60"/>
        <v>20.631892904210307</v>
      </c>
      <c r="M453" s="32">
        <f t="shared" si="61"/>
        <v>28.93805923562461</v>
      </c>
      <c r="N453" s="32">
        <f t="shared" si="62"/>
        <v>9.846015121037665</v>
      </c>
      <c r="O453" s="32">
        <f t="shared" si="63"/>
        <v>17.191510022889645</v>
      </c>
      <c r="P453" s="32">
        <f t="shared" si="64"/>
        <v>21.308177845598944</v>
      </c>
      <c r="Q453" s="32">
        <f t="shared" si="65"/>
        <v>0</v>
      </c>
      <c r="R453" s="32">
        <f t="shared" si="76"/>
        <v>2.0843448706388292</v>
      </c>
      <c r="S453" s="17">
        <f t="shared" si="77"/>
        <v>100</v>
      </c>
    </row>
    <row r="454" spans="1:19" ht="12.75">
      <c r="A454" s="31" t="s">
        <v>105</v>
      </c>
      <c r="B454" s="2">
        <f t="shared" si="67"/>
        <v>2893</v>
      </c>
      <c r="C454">
        <f t="shared" si="68"/>
        <v>15754</v>
      </c>
      <c r="D454">
        <f t="shared" si="69"/>
        <v>679</v>
      </c>
      <c r="E454">
        <f t="shared" si="70"/>
        <v>18040</v>
      </c>
      <c r="F454">
        <f t="shared" si="71"/>
        <v>13147</v>
      </c>
      <c r="G454">
        <f t="shared" si="72"/>
        <v>2</v>
      </c>
      <c r="H454">
        <f t="shared" si="73"/>
        <v>-145</v>
      </c>
      <c r="I454" s="31">
        <f t="shared" si="74"/>
        <v>50371</v>
      </c>
      <c r="J454">
        <f t="shared" si="58"/>
        <v>50370</v>
      </c>
      <c r="K454">
        <f t="shared" si="75"/>
        <v>1</v>
      </c>
      <c r="L454" s="32">
        <f t="shared" si="60"/>
        <v>5.743384090051816</v>
      </c>
      <c r="M454" s="32">
        <f t="shared" si="61"/>
        <v>31.275932580254512</v>
      </c>
      <c r="N454" s="32">
        <f t="shared" si="62"/>
        <v>1.347997855909154</v>
      </c>
      <c r="O454" s="32">
        <f t="shared" si="63"/>
        <v>35.81425820412539</v>
      </c>
      <c r="P454" s="32">
        <f t="shared" si="64"/>
        <v>26.100335510512</v>
      </c>
      <c r="Q454" s="32">
        <f t="shared" si="65"/>
        <v>0.003970538603561573</v>
      </c>
      <c r="R454" s="32">
        <f t="shared" si="76"/>
        <v>-0.28587877945643325</v>
      </c>
      <c r="S454" s="17">
        <f t="shared" si="77"/>
        <v>99.99999999999999</v>
      </c>
    </row>
    <row r="455" spans="1:19" ht="12.75">
      <c r="A455" s="31" t="s">
        <v>106</v>
      </c>
      <c r="B455" s="2">
        <f t="shared" si="67"/>
        <v>45866</v>
      </c>
      <c r="C455">
        <f t="shared" si="68"/>
        <v>82378</v>
      </c>
      <c r="D455">
        <f t="shared" si="69"/>
        <v>65119</v>
      </c>
      <c r="E455">
        <f t="shared" si="70"/>
        <v>21249</v>
      </c>
      <c r="F455">
        <f t="shared" si="71"/>
        <v>1950</v>
      </c>
      <c r="G455">
        <f t="shared" si="72"/>
        <v>46</v>
      </c>
      <c r="H455">
        <f t="shared" si="73"/>
        <v>1403</v>
      </c>
      <c r="I455" s="31">
        <f t="shared" si="74"/>
        <v>218011</v>
      </c>
      <c r="J455">
        <f t="shared" si="58"/>
        <v>218011</v>
      </c>
      <c r="K455">
        <f t="shared" si="75"/>
        <v>0</v>
      </c>
      <c r="L455" s="32">
        <f t="shared" si="60"/>
        <v>21.038387971249158</v>
      </c>
      <c r="M455" s="32">
        <f t="shared" si="61"/>
        <v>37.78616675305374</v>
      </c>
      <c r="N455" s="32">
        <f t="shared" si="62"/>
        <v>29.869593736095887</v>
      </c>
      <c r="O455" s="32">
        <f t="shared" si="63"/>
        <v>9.746755897638193</v>
      </c>
      <c r="P455" s="32">
        <f t="shared" si="64"/>
        <v>0.8944502800317415</v>
      </c>
      <c r="Q455" s="32">
        <f t="shared" si="65"/>
        <v>0.021099852759723134</v>
      </c>
      <c r="R455" s="32">
        <f t="shared" si="76"/>
        <v>0.6435455091715556</v>
      </c>
      <c r="S455" s="17">
        <f t="shared" si="77"/>
        <v>100.00000000000001</v>
      </c>
    </row>
    <row r="456" spans="1:19" ht="12.75">
      <c r="A456" s="31" t="s">
        <v>115</v>
      </c>
      <c r="B456" s="2">
        <f t="shared" si="67"/>
        <v>56</v>
      </c>
      <c r="C456">
        <f t="shared" si="68"/>
        <v>696</v>
      </c>
      <c r="D456">
        <f t="shared" si="69"/>
        <v>0</v>
      </c>
      <c r="E456">
        <f t="shared" si="70"/>
        <v>0</v>
      </c>
      <c r="F456">
        <f t="shared" si="71"/>
        <v>1390</v>
      </c>
      <c r="G456">
        <f t="shared" si="72"/>
        <v>0</v>
      </c>
      <c r="H456">
        <f t="shared" si="73"/>
        <v>0</v>
      </c>
      <c r="I456" s="31">
        <f t="shared" si="74"/>
        <v>2141</v>
      </c>
      <c r="J456">
        <f t="shared" si="58"/>
        <v>2142</v>
      </c>
      <c r="K456">
        <f t="shared" si="75"/>
        <v>-1</v>
      </c>
      <c r="L456" s="32">
        <f t="shared" si="60"/>
        <v>2.6156001868285848</v>
      </c>
      <c r="M456" s="32">
        <f t="shared" si="61"/>
        <v>32.508173750583836</v>
      </c>
      <c r="N456" s="32">
        <f t="shared" si="62"/>
        <v>0</v>
      </c>
      <c r="O456" s="32">
        <f t="shared" si="63"/>
        <v>0</v>
      </c>
      <c r="P456" s="32">
        <f t="shared" si="64"/>
        <v>64.92293320878095</v>
      </c>
      <c r="Q456" s="32">
        <f t="shared" si="65"/>
        <v>0</v>
      </c>
      <c r="R456" s="32">
        <f t="shared" si="76"/>
        <v>-0.046707146193367584</v>
      </c>
      <c r="S456" s="17">
        <f t="shared" si="77"/>
        <v>100</v>
      </c>
    </row>
    <row r="457" spans="1:19" ht="12.75">
      <c r="A457" s="31" t="s">
        <v>114</v>
      </c>
      <c r="B457" s="2">
        <f t="shared" si="67"/>
        <v>1015</v>
      </c>
      <c r="C457">
        <f t="shared" si="68"/>
        <v>8206</v>
      </c>
      <c r="D457">
        <f t="shared" si="69"/>
        <v>3461</v>
      </c>
      <c r="E457">
        <f t="shared" si="70"/>
        <v>0</v>
      </c>
      <c r="F457">
        <f t="shared" si="71"/>
        <v>11574</v>
      </c>
      <c r="G457">
        <f t="shared" si="72"/>
        <v>0</v>
      </c>
      <c r="H457">
        <f t="shared" si="73"/>
        <v>-573</v>
      </c>
      <c r="I457" s="31">
        <f t="shared" si="74"/>
        <v>23684</v>
      </c>
      <c r="J457">
        <f t="shared" si="58"/>
        <v>23683</v>
      </c>
      <c r="K457">
        <f t="shared" si="75"/>
        <v>1</v>
      </c>
      <c r="L457" s="32">
        <f t="shared" si="60"/>
        <v>4.2855936497213305</v>
      </c>
      <c r="M457" s="32">
        <f t="shared" si="61"/>
        <v>34.64786353656477</v>
      </c>
      <c r="N457" s="32">
        <f t="shared" si="62"/>
        <v>14.613241006586724</v>
      </c>
      <c r="O457" s="32">
        <f t="shared" si="63"/>
        <v>0</v>
      </c>
      <c r="P457" s="32">
        <f t="shared" si="64"/>
        <v>48.86843438608343</v>
      </c>
      <c r="Q457" s="32">
        <f t="shared" si="65"/>
        <v>0</v>
      </c>
      <c r="R457" s="32">
        <f t="shared" si="76"/>
        <v>-2.4151325789562574</v>
      </c>
      <c r="S457" s="17">
        <f t="shared" si="77"/>
        <v>99.99999999999999</v>
      </c>
    </row>
    <row r="458" spans="1:19" ht="12.75">
      <c r="A458" s="31" t="s">
        <v>108</v>
      </c>
      <c r="B458" s="2">
        <f t="shared" si="67"/>
        <v>7673</v>
      </c>
      <c r="C458">
        <f t="shared" si="68"/>
        <v>6245</v>
      </c>
      <c r="D458">
        <f t="shared" si="69"/>
        <v>4584</v>
      </c>
      <c r="E458">
        <f t="shared" si="70"/>
        <v>4453</v>
      </c>
      <c r="F458">
        <f t="shared" si="71"/>
        <v>363</v>
      </c>
      <c r="G458">
        <f t="shared" si="72"/>
        <v>0</v>
      </c>
      <c r="H458">
        <f t="shared" si="73"/>
        <v>-14</v>
      </c>
      <c r="I458" s="31">
        <f t="shared" si="74"/>
        <v>23304</v>
      </c>
      <c r="J458">
        <f t="shared" si="58"/>
        <v>23304</v>
      </c>
      <c r="K458">
        <f t="shared" si="75"/>
        <v>0</v>
      </c>
      <c r="L458" s="32">
        <f t="shared" si="60"/>
        <v>32.92567799519396</v>
      </c>
      <c r="M458" s="32">
        <f t="shared" si="61"/>
        <v>26.797974596635772</v>
      </c>
      <c r="N458" s="32">
        <f t="shared" si="62"/>
        <v>19.670442842430486</v>
      </c>
      <c r="O458" s="32">
        <f t="shared" si="63"/>
        <v>19.108307586680397</v>
      </c>
      <c r="P458" s="32">
        <f t="shared" si="64"/>
        <v>1.5576725025746654</v>
      </c>
      <c r="Q458" s="32">
        <f t="shared" si="65"/>
        <v>0</v>
      </c>
      <c r="R458" s="32">
        <f t="shared" si="76"/>
        <v>-0.06007552351527635</v>
      </c>
      <c r="S458" s="17">
        <f t="shared" si="77"/>
        <v>100</v>
      </c>
    </row>
    <row r="459" spans="1:19" ht="12.75">
      <c r="A459" s="31" t="s">
        <v>109</v>
      </c>
      <c r="B459" s="2">
        <f t="shared" si="67"/>
        <v>10793</v>
      </c>
      <c r="C459">
        <f t="shared" si="68"/>
        <v>13694</v>
      </c>
      <c r="D459">
        <f t="shared" si="69"/>
        <v>17389</v>
      </c>
      <c r="E459">
        <f t="shared" si="70"/>
        <v>0</v>
      </c>
      <c r="F459">
        <f t="shared" si="71"/>
        <v>2797</v>
      </c>
      <c r="G459">
        <f t="shared" si="72"/>
        <v>365</v>
      </c>
      <c r="H459">
        <f t="shared" si="73"/>
        <v>26</v>
      </c>
      <c r="I459" s="31">
        <f t="shared" si="74"/>
        <v>45063</v>
      </c>
      <c r="J459">
        <f t="shared" si="58"/>
        <v>45064</v>
      </c>
      <c r="K459">
        <f t="shared" si="75"/>
        <v>-1</v>
      </c>
      <c r="L459" s="32">
        <f t="shared" si="60"/>
        <v>23.95091316601203</v>
      </c>
      <c r="M459" s="32">
        <f t="shared" si="61"/>
        <v>30.388567117147105</v>
      </c>
      <c r="N459" s="32">
        <f t="shared" si="62"/>
        <v>38.58819874398065</v>
      </c>
      <c r="O459" s="32">
        <f t="shared" si="63"/>
        <v>0</v>
      </c>
      <c r="P459" s="32">
        <f t="shared" si="64"/>
        <v>6.206865943235027</v>
      </c>
      <c r="Q459" s="32">
        <f t="shared" si="65"/>
        <v>0.8099771431107561</v>
      </c>
      <c r="R459" s="32">
        <f t="shared" si="76"/>
        <v>0.055477886514435346</v>
      </c>
      <c r="S459" s="17">
        <f t="shared" si="77"/>
        <v>100.00000000000001</v>
      </c>
    </row>
    <row r="460" spans="1:19" ht="12.75">
      <c r="A460" s="31" t="s">
        <v>110</v>
      </c>
      <c r="B460" s="2">
        <f t="shared" si="67"/>
        <v>16616</v>
      </c>
      <c r="C460">
        <f t="shared" si="68"/>
        <v>28908</v>
      </c>
      <c r="D460">
        <f t="shared" si="69"/>
        <v>5787</v>
      </c>
      <c r="E460">
        <f t="shared" si="70"/>
        <v>0</v>
      </c>
      <c r="F460">
        <f t="shared" si="71"/>
        <v>10776</v>
      </c>
      <c r="G460">
        <f t="shared" si="72"/>
        <v>0</v>
      </c>
      <c r="H460">
        <f t="shared" si="73"/>
        <v>-60</v>
      </c>
      <c r="I460" s="31">
        <f t="shared" si="74"/>
        <v>62027</v>
      </c>
      <c r="J460">
        <f t="shared" si="58"/>
        <v>62027</v>
      </c>
      <c r="K460">
        <f t="shared" si="75"/>
        <v>0</v>
      </c>
      <c r="L460" s="32">
        <f t="shared" si="60"/>
        <v>26.788334112563884</v>
      </c>
      <c r="M460" s="32">
        <f t="shared" si="61"/>
        <v>46.605510503490414</v>
      </c>
      <c r="N460" s="32">
        <f t="shared" si="62"/>
        <v>9.329807986844438</v>
      </c>
      <c r="O460" s="32">
        <f t="shared" si="63"/>
        <v>0</v>
      </c>
      <c r="P460" s="32">
        <f t="shared" si="64"/>
        <v>17.373079465394103</v>
      </c>
      <c r="Q460" s="32">
        <f t="shared" si="65"/>
        <v>0</v>
      </c>
      <c r="R460" s="32">
        <f t="shared" si="76"/>
        <v>-0.09673206829284021</v>
      </c>
      <c r="S460" s="17">
        <f t="shared" si="77"/>
        <v>100</v>
      </c>
    </row>
    <row r="462" spans="1:19" ht="63.75">
      <c r="A462" s="22" t="s">
        <v>265</v>
      </c>
      <c r="B462" s="13" t="s">
        <v>196</v>
      </c>
      <c r="C462" s="13" t="s">
        <v>197</v>
      </c>
      <c r="D462" s="13" t="s">
        <v>198</v>
      </c>
      <c r="E462" s="13" t="s">
        <v>199</v>
      </c>
      <c r="F462" s="13" t="s">
        <v>200</v>
      </c>
      <c r="G462" s="13" t="s">
        <v>201</v>
      </c>
      <c r="H462" s="13" t="s">
        <v>203</v>
      </c>
      <c r="I462" s="47" t="s">
        <v>202</v>
      </c>
      <c r="J462" s="13" t="s">
        <v>204</v>
      </c>
      <c r="K462" s="13" t="s">
        <v>205</v>
      </c>
      <c r="L462" s="47" t="s">
        <v>196</v>
      </c>
      <c r="M462" s="47" t="s">
        <v>197</v>
      </c>
      <c r="N462" s="47" t="s">
        <v>198</v>
      </c>
      <c r="O462" s="47" t="s">
        <v>199</v>
      </c>
      <c r="P462" s="47" t="s">
        <v>200</v>
      </c>
      <c r="Q462" s="47" t="s">
        <v>201</v>
      </c>
      <c r="R462" s="47" t="s">
        <v>203</v>
      </c>
      <c r="S462" s="13" t="s">
        <v>202</v>
      </c>
    </row>
    <row r="463" spans="1:19" ht="12.75">
      <c r="A463" s="79" t="s">
        <v>255</v>
      </c>
      <c r="B463" s="2">
        <f>O109</f>
        <v>341142</v>
      </c>
      <c r="C463">
        <f>O157</f>
        <v>693039</v>
      </c>
      <c r="D463">
        <f>O205</f>
        <v>425330</v>
      </c>
      <c r="E463">
        <f>O253</f>
        <v>255127</v>
      </c>
      <c r="F463">
        <f>O61</f>
        <v>124884</v>
      </c>
      <c r="G463">
        <f>O301</f>
        <v>3264</v>
      </c>
      <c r="H463">
        <f>O349</f>
        <v>519</v>
      </c>
      <c r="I463" s="31">
        <f>O13</f>
        <v>1843310</v>
      </c>
      <c r="J463">
        <f>SUM(B463:H463)</f>
        <v>1843305</v>
      </c>
      <c r="K463">
        <f>I463-J463</f>
        <v>5</v>
      </c>
      <c r="L463" s="32">
        <f aca="true" t="shared" si="78" ref="L463:Q463">B463*100/$I463</f>
        <v>18.507033542920073</v>
      </c>
      <c r="M463" s="32">
        <f t="shared" si="78"/>
        <v>37.597528359310154</v>
      </c>
      <c r="N463" s="32">
        <f t="shared" si="78"/>
        <v>23.074252296141182</v>
      </c>
      <c r="O463" s="32">
        <f t="shared" si="78"/>
        <v>13.840699611025817</v>
      </c>
      <c r="P463" s="32">
        <f t="shared" si="78"/>
        <v>6.774986301815756</v>
      </c>
      <c r="Q463" s="32">
        <f t="shared" si="78"/>
        <v>0.17707276583971227</v>
      </c>
      <c r="R463" s="32">
        <f>(H463+K463)*100/$I463</f>
        <v>0.028427122947306746</v>
      </c>
      <c r="S463" s="17">
        <f>SUM(L463:R463)</f>
        <v>100</v>
      </c>
    </row>
    <row r="464" spans="1:19" ht="12.75">
      <c r="A464" s="79" t="s">
        <v>117</v>
      </c>
      <c r="B464" s="2">
        <f>O110</f>
        <v>305944</v>
      </c>
      <c r="C464">
        <f>O158</f>
        <v>640011</v>
      </c>
      <c r="D464">
        <f>O206</f>
        <v>388981</v>
      </c>
      <c r="E464">
        <f>O254</f>
        <v>248488</v>
      </c>
      <c r="F464">
        <f>O62</f>
        <v>95613</v>
      </c>
      <c r="G464">
        <f>O302</f>
        <v>3133</v>
      </c>
      <c r="H464">
        <f>O350</f>
        <v>1869</v>
      </c>
      <c r="I464" s="31">
        <f>O14</f>
        <v>1684042</v>
      </c>
      <c r="J464">
        <f aca="true" t="shared" si="79" ref="J464:J496">SUM(B464:H464)</f>
        <v>1684039</v>
      </c>
      <c r="K464">
        <f>I464-J464</f>
        <v>3</v>
      </c>
      <c r="L464" s="32">
        <f aca="true" t="shared" si="80" ref="L464:L496">B464*100/$I464</f>
        <v>18.167242859738653</v>
      </c>
      <c r="M464" s="32">
        <f aca="true" t="shared" si="81" ref="M464:M496">C464*100/$I464</f>
        <v>38.00445594587308</v>
      </c>
      <c r="N464" s="32">
        <f aca="true" t="shared" si="82" ref="N464:N496">D464*100/$I464</f>
        <v>23.098058124441078</v>
      </c>
      <c r="O464" s="32">
        <f aca="true" t="shared" si="83" ref="O464:O496">E464*100/$I464</f>
        <v>14.755451467362453</v>
      </c>
      <c r="P464" s="32">
        <f aca="true" t="shared" si="84" ref="P464:P496">F464*100/$I464</f>
        <v>5.6775899888482595</v>
      </c>
      <c r="Q464" s="32">
        <f aca="true" t="shared" si="85" ref="Q464:Q496">G464*100/$I464</f>
        <v>0.18604049067659834</v>
      </c>
      <c r="R464" s="32">
        <f>(H464+K464)*100/$I464</f>
        <v>0.11116112305987617</v>
      </c>
      <c r="S464" s="17">
        <f>SUM(L464:R464)</f>
        <v>100</v>
      </c>
    </row>
    <row r="465" spans="1:19" ht="12.75">
      <c r="A465" s="79" t="s">
        <v>258</v>
      </c>
      <c r="B465" s="2">
        <f>O111</f>
        <v>218124</v>
      </c>
      <c r="C465">
        <f>O159</f>
        <v>591852</v>
      </c>
      <c r="D465">
        <f>O207</f>
        <v>349573</v>
      </c>
      <c r="E465">
        <f>O255</f>
        <v>230649</v>
      </c>
      <c r="F465">
        <f>O63</f>
        <v>85480</v>
      </c>
      <c r="G465">
        <f>O303</f>
        <v>2440</v>
      </c>
      <c r="H465">
        <f>O351</f>
        <v>3960</v>
      </c>
      <c r="I465" s="31">
        <f>O15</f>
        <v>1482081</v>
      </c>
      <c r="J465">
        <f>SUM(B465:H465)</f>
        <v>1482078</v>
      </c>
      <c r="K465">
        <f>I465-J465</f>
        <v>3</v>
      </c>
      <c r="L465" s="32">
        <f aca="true" t="shared" si="86" ref="L465:Q466">B465*100/$I465</f>
        <v>14.717414230396315</v>
      </c>
      <c r="M465" s="32">
        <f t="shared" si="86"/>
        <v>39.93384976934459</v>
      </c>
      <c r="N465" s="32">
        <f t="shared" si="86"/>
        <v>23.586632579460908</v>
      </c>
      <c r="O465" s="32">
        <f t="shared" si="86"/>
        <v>15.56250974137041</v>
      </c>
      <c r="P465" s="32">
        <f t="shared" si="86"/>
        <v>5.7675660102248125</v>
      </c>
      <c r="Q465" s="32">
        <f t="shared" si="86"/>
        <v>0.16463337698816732</v>
      </c>
      <c r="R465" s="32">
        <f>(H465+K465)*100/$I465</f>
        <v>0.267394292214798</v>
      </c>
      <c r="S465" s="17">
        <f>SUM(L465:R465)</f>
        <v>100</v>
      </c>
    </row>
    <row r="466" spans="1:19" ht="12.75">
      <c r="A466" s="79" t="s">
        <v>259</v>
      </c>
      <c r="B466" s="2">
        <f>O112</f>
        <v>87819</v>
      </c>
      <c r="C466">
        <f>O160</f>
        <v>48159</v>
      </c>
      <c r="D466">
        <f>O208</f>
        <v>39406</v>
      </c>
      <c r="E466">
        <f>O256</f>
        <v>17840</v>
      </c>
      <c r="F466">
        <f>O64</f>
        <v>10132</v>
      </c>
      <c r="G466">
        <f>O304</f>
        <v>693</v>
      </c>
      <c r="H466">
        <f>O352</f>
        <v>-2091</v>
      </c>
      <c r="I466" s="31">
        <f>O16</f>
        <v>201961</v>
      </c>
      <c r="J466">
        <f>SUM(B466:H466)</f>
        <v>201958</v>
      </c>
      <c r="K466">
        <f>I466-J466</f>
        <v>3</v>
      </c>
      <c r="L466" s="32">
        <f t="shared" si="86"/>
        <v>43.48314773644417</v>
      </c>
      <c r="M466" s="32">
        <f t="shared" si="86"/>
        <v>23.845692980327886</v>
      </c>
      <c r="N466" s="32">
        <f t="shared" si="86"/>
        <v>19.511687900139137</v>
      </c>
      <c r="O466" s="32">
        <f t="shared" si="86"/>
        <v>8.83338862453642</v>
      </c>
      <c r="P466" s="32">
        <f t="shared" si="86"/>
        <v>5.016810176222142</v>
      </c>
      <c r="Q466" s="32">
        <f t="shared" si="86"/>
        <v>0.34313555587464906</v>
      </c>
      <c r="R466" s="32">
        <f>(H466+K466)*100/$I466</f>
        <v>-1.0338629735443972</v>
      </c>
      <c r="S466" s="17">
        <f>SUM(L466:R466)</f>
        <v>100</v>
      </c>
    </row>
    <row r="467" spans="1:19" ht="12.75">
      <c r="A467" s="31" t="s">
        <v>82</v>
      </c>
      <c r="B467" s="2">
        <f aca="true" t="shared" si="87" ref="B467:B496">O113</f>
        <v>6653</v>
      </c>
      <c r="C467">
        <f aca="true" t="shared" si="88" ref="C467:C496">O161</f>
        <v>18662</v>
      </c>
      <c r="D467">
        <f aca="true" t="shared" si="89" ref="D467:D496">O209</f>
        <v>13378</v>
      </c>
      <c r="E467">
        <f aca="true" t="shared" si="90" ref="E467:E496">O257</f>
        <v>12217</v>
      </c>
      <c r="F467">
        <f aca="true" t="shared" si="91" ref="F467:F496">O65</f>
        <v>819</v>
      </c>
      <c r="G467">
        <f aca="true" t="shared" si="92" ref="G467:G496">O305</f>
        <v>189</v>
      </c>
      <c r="H467">
        <f aca="true" t="shared" si="93" ref="H467:H496">O353</f>
        <v>652</v>
      </c>
      <c r="I467" s="31">
        <f aca="true" t="shared" si="94" ref="I467:I496">O17</f>
        <v>52570</v>
      </c>
      <c r="J467">
        <f t="shared" si="79"/>
        <v>52570</v>
      </c>
      <c r="K467">
        <f aca="true" t="shared" si="95" ref="K467:K496">I467-J467</f>
        <v>0</v>
      </c>
      <c r="L467" s="32">
        <f t="shared" si="80"/>
        <v>12.655506943123454</v>
      </c>
      <c r="M467" s="32">
        <f t="shared" si="81"/>
        <v>35.499334221038616</v>
      </c>
      <c r="N467" s="32">
        <f t="shared" si="82"/>
        <v>25.447974129731787</v>
      </c>
      <c r="O467" s="32">
        <f t="shared" si="83"/>
        <v>23.23949020353814</v>
      </c>
      <c r="P467" s="32">
        <f t="shared" si="84"/>
        <v>1.5579227696404794</v>
      </c>
      <c r="Q467" s="32">
        <f t="shared" si="85"/>
        <v>0.3595206391478029</v>
      </c>
      <c r="R467" s="32">
        <f aca="true" t="shared" si="96" ref="R467:R496">(H467+K467)*100/$I467</f>
        <v>1.2402510937797222</v>
      </c>
      <c r="S467" s="17">
        <f aca="true" t="shared" si="97" ref="S467:S496">SUM(L467:R467)</f>
        <v>100</v>
      </c>
    </row>
    <row r="468" spans="1:19" ht="12.75">
      <c r="A468" s="31" t="s">
        <v>83</v>
      </c>
      <c r="B468" s="2">
        <f t="shared" si="87"/>
        <v>20465</v>
      </c>
      <c r="C468">
        <f t="shared" si="88"/>
        <v>8163</v>
      </c>
      <c r="D468">
        <f t="shared" si="89"/>
        <v>7762</v>
      </c>
      <c r="E468">
        <f t="shared" si="90"/>
        <v>4536</v>
      </c>
      <c r="F468">
        <f t="shared" si="91"/>
        <v>910</v>
      </c>
      <c r="G468">
        <f t="shared" si="92"/>
        <v>133</v>
      </c>
      <c r="H468">
        <f t="shared" si="93"/>
        <v>-979</v>
      </c>
      <c r="I468" s="31">
        <f t="shared" si="94"/>
        <v>40991</v>
      </c>
      <c r="J468">
        <f t="shared" si="79"/>
        <v>40990</v>
      </c>
      <c r="K468">
        <f t="shared" si="95"/>
        <v>1</v>
      </c>
      <c r="L468" s="32">
        <f t="shared" si="80"/>
        <v>49.9255934229465</v>
      </c>
      <c r="M468" s="32">
        <f t="shared" si="81"/>
        <v>19.914127491400553</v>
      </c>
      <c r="N468" s="32">
        <f t="shared" si="82"/>
        <v>18.93586397013979</v>
      </c>
      <c r="O468" s="32">
        <f t="shared" si="83"/>
        <v>11.06584372179259</v>
      </c>
      <c r="P468" s="32">
        <f t="shared" si="84"/>
        <v>2.219999512088019</v>
      </c>
      <c r="Q468" s="32">
        <f t="shared" si="85"/>
        <v>0.3244614671513259</v>
      </c>
      <c r="R468" s="32">
        <f t="shared" si="96"/>
        <v>-2.3858895855187723</v>
      </c>
      <c r="S468" s="17">
        <f t="shared" si="97"/>
        <v>100.00000000000001</v>
      </c>
    </row>
    <row r="469" spans="1:19" ht="12.75">
      <c r="A469" s="31" t="s">
        <v>84</v>
      </c>
      <c r="B469" s="2">
        <f t="shared" si="87"/>
        <v>4187</v>
      </c>
      <c r="C469">
        <f t="shared" si="88"/>
        <v>8736</v>
      </c>
      <c r="D469">
        <f t="shared" si="89"/>
        <v>4627</v>
      </c>
      <c r="E469">
        <f t="shared" si="90"/>
        <v>0</v>
      </c>
      <c r="F469">
        <f t="shared" si="91"/>
        <v>2446</v>
      </c>
      <c r="G469">
        <f t="shared" si="92"/>
        <v>0</v>
      </c>
      <c r="H469">
        <f t="shared" si="93"/>
        <v>-178</v>
      </c>
      <c r="I469" s="31">
        <f t="shared" si="94"/>
        <v>19821</v>
      </c>
      <c r="J469">
        <f t="shared" si="79"/>
        <v>19818</v>
      </c>
      <c r="K469">
        <f t="shared" si="95"/>
        <v>3</v>
      </c>
      <c r="L469" s="32">
        <f t="shared" si="80"/>
        <v>21.12406034004339</v>
      </c>
      <c r="M469" s="32">
        <f t="shared" si="81"/>
        <v>44.07446647495081</v>
      </c>
      <c r="N469" s="32">
        <f t="shared" si="82"/>
        <v>23.343928157005198</v>
      </c>
      <c r="O469" s="32">
        <f t="shared" si="83"/>
        <v>0</v>
      </c>
      <c r="P469" s="32">
        <f t="shared" si="84"/>
        <v>12.34044700065587</v>
      </c>
      <c r="Q469" s="32">
        <f t="shared" si="85"/>
        <v>0</v>
      </c>
      <c r="R469" s="32">
        <f t="shared" si="96"/>
        <v>-0.8829019726552646</v>
      </c>
      <c r="S469" s="17">
        <f t="shared" si="97"/>
        <v>100</v>
      </c>
    </row>
    <row r="470" spans="1:19" ht="12.75">
      <c r="A470" s="31" t="s">
        <v>85</v>
      </c>
      <c r="B470" s="2">
        <f t="shared" si="87"/>
        <v>85468</v>
      </c>
      <c r="C470">
        <f t="shared" si="88"/>
        <v>127424</v>
      </c>
      <c r="D470">
        <f t="shared" si="89"/>
        <v>75571</v>
      </c>
      <c r="E470">
        <f t="shared" si="90"/>
        <v>42522</v>
      </c>
      <c r="F470">
        <f t="shared" si="91"/>
        <v>10605</v>
      </c>
      <c r="G470">
        <f t="shared" si="92"/>
        <v>1221</v>
      </c>
      <c r="H470">
        <f t="shared" si="93"/>
        <v>860</v>
      </c>
      <c r="I470" s="31">
        <f t="shared" si="94"/>
        <v>343671</v>
      </c>
      <c r="J470">
        <f t="shared" si="79"/>
        <v>343671</v>
      </c>
      <c r="K470">
        <f t="shared" si="95"/>
        <v>0</v>
      </c>
      <c r="L470" s="32">
        <f t="shared" si="80"/>
        <v>24.869133560876534</v>
      </c>
      <c r="M470" s="32">
        <f t="shared" si="81"/>
        <v>37.07732104250868</v>
      </c>
      <c r="N470" s="32">
        <f t="shared" si="82"/>
        <v>21.989344460254138</v>
      </c>
      <c r="O470" s="32">
        <f t="shared" si="83"/>
        <v>12.37287987639341</v>
      </c>
      <c r="P470" s="32">
        <f t="shared" si="84"/>
        <v>3.0858000820552216</v>
      </c>
      <c r="Q470" s="32">
        <f t="shared" si="85"/>
        <v>0.3552816501828784</v>
      </c>
      <c r="R470" s="32">
        <f t="shared" si="96"/>
        <v>0.2502393277291363</v>
      </c>
      <c r="S470" s="17">
        <f t="shared" si="97"/>
        <v>99.99999999999999</v>
      </c>
    </row>
    <row r="471" spans="1:19" ht="12.75">
      <c r="A471" s="31" t="s">
        <v>86</v>
      </c>
      <c r="B471" s="2">
        <f t="shared" si="87"/>
        <v>2837</v>
      </c>
      <c r="C471">
        <f t="shared" si="88"/>
        <v>1066</v>
      </c>
      <c r="D471">
        <f t="shared" si="89"/>
        <v>596</v>
      </c>
      <c r="E471">
        <f t="shared" si="90"/>
        <v>0</v>
      </c>
      <c r="F471">
        <f t="shared" si="91"/>
        <v>523</v>
      </c>
      <c r="G471">
        <f t="shared" si="92"/>
        <v>0</v>
      </c>
      <c r="H471">
        <f t="shared" si="93"/>
        <v>-59</v>
      </c>
      <c r="I471" s="31">
        <f t="shared" si="94"/>
        <v>4963</v>
      </c>
      <c r="J471">
        <f t="shared" si="79"/>
        <v>4963</v>
      </c>
      <c r="K471">
        <f t="shared" si="95"/>
        <v>0</v>
      </c>
      <c r="L471" s="32">
        <f t="shared" si="80"/>
        <v>57.16300624622205</v>
      </c>
      <c r="M471" s="32">
        <f t="shared" si="81"/>
        <v>21.47894418698368</v>
      </c>
      <c r="N471" s="32">
        <f t="shared" si="82"/>
        <v>12.008865605480556</v>
      </c>
      <c r="O471" s="32">
        <f t="shared" si="83"/>
        <v>0</v>
      </c>
      <c r="P471" s="32">
        <f t="shared" si="84"/>
        <v>10.537981059842837</v>
      </c>
      <c r="Q471" s="32">
        <f t="shared" si="85"/>
        <v>0</v>
      </c>
      <c r="R471" s="32">
        <f t="shared" si="96"/>
        <v>-1.1887970985291154</v>
      </c>
      <c r="S471" s="17">
        <f t="shared" si="97"/>
        <v>99.99999999999999</v>
      </c>
    </row>
    <row r="472" spans="1:19" ht="12.75">
      <c r="A472" s="31" t="s">
        <v>87</v>
      </c>
      <c r="B472" s="2">
        <f t="shared" si="87"/>
        <v>9336</v>
      </c>
      <c r="C472">
        <f t="shared" si="88"/>
        <v>16954</v>
      </c>
      <c r="D472">
        <f t="shared" si="89"/>
        <v>1801</v>
      </c>
      <c r="E472">
        <f t="shared" si="90"/>
        <v>0</v>
      </c>
      <c r="F472">
        <f t="shared" si="91"/>
        <v>1396</v>
      </c>
      <c r="G472">
        <f t="shared" si="92"/>
        <v>0</v>
      </c>
      <c r="H472">
        <f t="shared" si="93"/>
        <v>249</v>
      </c>
      <c r="I472" s="31">
        <f t="shared" si="94"/>
        <v>29736</v>
      </c>
      <c r="J472">
        <f t="shared" si="79"/>
        <v>29736</v>
      </c>
      <c r="K472">
        <f t="shared" si="95"/>
        <v>0</v>
      </c>
      <c r="L472" s="32">
        <f t="shared" si="80"/>
        <v>31.39628732849072</v>
      </c>
      <c r="M472" s="32">
        <f t="shared" si="81"/>
        <v>57.015065913371</v>
      </c>
      <c r="N472" s="32">
        <f t="shared" si="82"/>
        <v>6.056631692224912</v>
      </c>
      <c r="O472" s="32">
        <f t="shared" si="83"/>
        <v>0</v>
      </c>
      <c r="P472" s="32">
        <f t="shared" si="84"/>
        <v>4.694646220069949</v>
      </c>
      <c r="Q472" s="32">
        <f t="shared" si="85"/>
        <v>0</v>
      </c>
      <c r="R472" s="32">
        <f t="shared" si="96"/>
        <v>0.8373688458434221</v>
      </c>
      <c r="S472" s="17">
        <f t="shared" si="97"/>
        <v>100</v>
      </c>
    </row>
    <row r="473" spans="1:19" ht="12.75">
      <c r="A473" s="31" t="s">
        <v>88</v>
      </c>
      <c r="B473" s="2">
        <f t="shared" si="87"/>
        <v>21686</v>
      </c>
      <c r="C473">
        <f t="shared" si="88"/>
        <v>65628</v>
      </c>
      <c r="D473">
        <f t="shared" si="89"/>
        <v>18751</v>
      </c>
      <c r="E473">
        <f t="shared" si="90"/>
        <v>16255</v>
      </c>
      <c r="F473">
        <f t="shared" si="91"/>
        <v>7284</v>
      </c>
      <c r="G473">
        <f t="shared" si="92"/>
        <v>0</v>
      </c>
      <c r="H473">
        <f t="shared" si="93"/>
        <v>458</v>
      </c>
      <c r="I473" s="31">
        <f t="shared" si="94"/>
        <v>130063</v>
      </c>
      <c r="J473">
        <f t="shared" si="79"/>
        <v>130062</v>
      </c>
      <c r="K473">
        <f t="shared" si="95"/>
        <v>1</v>
      </c>
      <c r="L473" s="32">
        <f t="shared" si="80"/>
        <v>16.673458247157146</v>
      </c>
      <c r="M473" s="32">
        <f t="shared" si="81"/>
        <v>50.4586238976496</v>
      </c>
      <c r="N473" s="32">
        <f t="shared" si="82"/>
        <v>14.41685952192399</v>
      </c>
      <c r="O473" s="32">
        <f t="shared" si="83"/>
        <v>12.497789532764891</v>
      </c>
      <c r="P473" s="32">
        <f t="shared" si="84"/>
        <v>5.600362901055642</v>
      </c>
      <c r="Q473" s="32">
        <f t="shared" si="85"/>
        <v>0</v>
      </c>
      <c r="R473" s="32">
        <f t="shared" si="96"/>
        <v>0.3529058994487287</v>
      </c>
      <c r="S473" s="17">
        <f t="shared" si="97"/>
        <v>100.00000000000001</v>
      </c>
    </row>
    <row r="474" spans="1:19" ht="12.75">
      <c r="A474" s="31" t="s">
        <v>89</v>
      </c>
      <c r="B474" s="2">
        <f t="shared" si="87"/>
        <v>13773</v>
      </c>
      <c r="C474">
        <f t="shared" si="88"/>
        <v>92134</v>
      </c>
      <c r="D474">
        <f t="shared" si="89"/>
        <v>37484</v>
      </c>
      <c r="E474">
        <f t="shared" si="90"/>
        <v>112664</v>
      </c>
      <c r="F474">
        <f t="shared" si="91"/>
        <v>16094</v>
      </c>
      <c r="G474">
        <f t="shared" si="92"/>
        <v>0</v>
      </c>
      <c r="H474">
        <f t="shared" si="93"/>
        <v>-6612</v>
      </c>
      <c r="I474" s="31">
        <f t="shared" si="94"/>
        <v>265537</v>
      </c>
      <c r="J474">
        <f t="shared" si="79"/>
        <v>265537</v>
      </c>
      <c r="K474">
        <f t="shared" si="95"/>
        <v>0</v>
      </c>
      <c r="L474" s="32">
        <f t="shared" si="80"/>
        <v>5.186847783924651</v>
      </c>
      <c r="M474" s="32">
        <f t="shared" si="81"/>
        <v>34.69723616671123</v>
      </c>
      <c r="N474" s="32">
        <f t="shared" si="82"/>
        <v>14.11630017662322</v>
      </c>
      <c r="O474" s="32">
        <f t="shared" si="83"/>
        <v>42.42873874450642</v>
      </c>
      <c r="P474" s="32">
        <f t="shared" si="84"/>
        <v>6.060925596056293</v>
      </c>
      <c r="Q474" s="32">
        <f t="shared" si="85"/>
        <v>0</v>
      </c>
      <c r="R474" s="32">
        <f t="shared" si="96"/>
        <v>-2.49004846782181</v>
      </c>
      <c r="S474" s="17">
        <f t="shared" si="97"/>
        <v>100</v>
      </c>
    </row>
    <row r="475" spans="1:19" ht="12.75">
      <c r="A475" s="31" t="s">
        <v>90</v>
      </c>
      <c r="B475" s="2">
        <f t="shared" si="87"/>
        <v>2567</v>
      </c>
      <c r="C475">
        <f t="shared" si="88"/>
        <v>8562</v>
      </c>
      <c r="D475">
        <f t="shared" si="89"/>
        <v>3679</v>
      </c>
      <c r="E475">
        <f t="shared" si="90"/>
        <v>0</v>
      </c>
      <c r="F475">
        <f t="shared" si="91"/>
        <v>288</v>
      </c>
      <c r="G475">
        <f t="shared" si="92"/>
        <v>0</v>
      </c>
      <c r="H475">
        <f t="shared" si="93"/>
        <v>43</v>
      </c>
      <c r="I475" s="31">
        <f t="shared" si="94"/>
        <v>15139</v>
      </c>
      <c r="J475">
        <f t="shared" si="79"/>
        <v>15139</v>
      </c>
      <c r="K475">
        <f t="shared" si="95"/>
        <v>0</v>
      </c>
      <c r="L475" s="32">
        <f t="shared" si="80"/>
        <v>16.956205826012287</v>
      </c>
      <c r="M475" s="32">
        <f t="shared" si="81"/>
        <v>56.55591518594359</v>
      </c>
      <c r="N475" s="32">
        <f t="shared" si="82"/>
        <v>24.301473016711803</v>
      </c>
      <c r="O475" s="32">
        <f t="shared" si="83"/>
        <v>0</v>
      </c>
      <c r="P475" s="32">
        <f t="shared" si="84"/>
        <v>1.9023713587423212</v>
      </c>
      <c r="Q475" s="32">
        <f t="shared" si="85"/>
        <v>0</v>
      </c>
      <c r="R475" s="32">
        <f t="shared" si="96"/>
        <v>0.28403461258999935</v>
      </c>
      <c r="S475" s="17">
        <f t="shared" si="97"/>
        <v>100.00000000000001</v>
      </c>
    </row>
    <row r="476" spans="1:19" ht="12.75">
      <c r="A476" s="31" t="s">
        <v>91</v>
      </c>
      <c r="B476" s="2">
        <f t="shared" si="87"/>
        <v>13717</v>
      </c>
      <c r="C476">
        <f t="shared" si="88"/>
        <v>88325</v>
      </c>
      <c r="D476">
        <f t="shared" si="89"/>
        <v>57705</v>
      </c>
      <c r="E476">
        <f t="shared" si="90"/>
        <v>0</v>
      </c>
      <c r="F476">
        <f t="shared" si="91"/>
        <v>9126</v>
      </c>
      <c r="G476">
        <f t="shared" si="92"/>
        <v>326</v>
      </c>
      <c r="H476">
        <f t="shared" si="93"/>
        <v>4351</v>
      </c>
      <c r="I476" s="31">
        <f t="shared" si="94"/>
        <v>173550</v>
      </c>
      <c r="J476">
        <f t="shared" si="79"/>
        <v>173550</v>
      </c>
      <c r="K476">
        <f t="shared" si="95"/>
        <v>0</v>
      </c>
      <c r="L476" s="32">
        <f t="shared" si="80"/>
        <v>7.90377412849323</v>
      </c>
      <c r="M476" s="32">
        <f t="shared" si="81"/>
        <v>50.89311437626044</v>
      </c>
      <c r="N476" s="32">
        <f t="shared" si="82"/>
        <v>33.24978392394123</v>
      </c>
      <c r="O476" s="32">
        <f t="shared" si="83"/>
        <v>0</v>
      </c>
      <c r="P476" s="32">
        <f t="shared" si="84"/>
        <v>5.258426966292135</v>
      </c>
      <c r="Q476" s="32">
        <f t="shared" si="85"/>
        <v>0.1878421204263901</v>
      </c>
      <c r="R476" s="32">
        <f t="shared" si="96"/>
        <v>2.5070584845865747</v>
      </c>
      <c r="S476" s="17">
        <f t="shared" si="97"/>
        <v>100.00000000000001</v>
      </c>
    </row>
    <row r="477" spans="1:19" ht="12.75">
      <c r="A477" s="31" t="s">
        <v>92</v>
      </c>
      <c r="B477" s="2">
        <f t="shared" si="87"/>
        <v>37</v>
      </c>
      <c r="C477">
        <f t="shared" si="88"/>
        <v>2339</v>
      </c>
      <c r="D477">
        <f t="shared" si="89"/>
        <v>0</v>
      </c>
      <c r="E477">
        <f t="shared" si="90"/>
        <v>0</v>
      </c>
      <c r="F477">
        <f t="shared" si="91"/>
        <v>45</v>
      </c>
      <c r="G477">
        <f t="shared" si="92"/>
        <v>0</v>
      </c>
      <c r="H477">
        <f t="shared" si="93"/>
        <v>0</v>
      </c>
      <c r="I477" s="31">
        <f t="shared" si="94"/>
        <v>2420</v>
      </c>
      <c r="J477">
        <f t="shared" si="79"/>
        <v>2421</v>
      </c>
      <c r="K477">
        <f t="shared" si="95"/>
        <v>-1</v>
      </c>
      <c r="L477" s="32">
        <f t="shared" si="80"/>
        <v>1.5289256198347108</v>
      </c>
      <c r="M477" s="32">
        <f t="shared" si="81"/>
        <v>96.65289256198348</v>
      </c>
      <c r="N477" s="32">
        <f t="shared" si="82"/>
        <v>0</v>
      </c>
      <c r="O477" s="32">
        <f t="shared" si="83"/>
        <v>0</v>
      </c>
      <c r="P477" s="32">
        <f t="shared" si="84"/>
        <v>1.859504132231405</v>
      </c>
      <c r="Q477" s="32">
        <f t="shared" si="85"/>
        <v>0</v>
      </c>
      <c r="R477" s="32">
        <f t="shared" si="96"/>
        <v>-0.04132231404958678</v>
      </c>
      <c r="S477" s="17">
        <f t="shared" si="97"/>
        <v>100.00000000000001</v>
      </c>
    </row>
    <row r="478" spans="1:19" ht="12.75">
      <c r="A478" s="31" t="s">
        <v>93</v>
      </c>
      <c r="B478" s="2">
        <f t="shared" si="87"/>
        <v>99</v>
      </c>
      <c r="C478">
        <f t="shared" si="88"/>
        <v>1140</v>
      </c>
      <c r="D478">
        <f t="shared" si="89"/>
        <v>1291</v>
      </c>
      <c r="E478">
        <f t="shared" si="90"/>
        <v>0</v>
      </c>
      <c r="F478">
        <f t="shared" si="91"/>
        <v>1456</v>
      </c>
      <c r="G478">
        <f t="shared" si="92"/>
        <v>0</v>
      </c>
      <c r="H478">
        <f t="shared" si="93"/>
        <v>202</v>
      </c>
      <c r="I478" s="31">
        <f t="shared" si="94"/>
        <v>4189</v>
      </c>
      <c r="J478">
        <f t="shared" si="79"/>
        <v>4188</v>
      </c>
      <c r="K478">
        <f t="shared" si="95"/>
        <v>1</v>
      </c>
      <c r="L478" s="32">
        <f t="shared" si="80"/>
        <v>2.363332537598472</v>
      </c>
      <c r="M478" s="32">
        <f t="shared" si="81"/>
        <v>27.214132251133922</v>
      </c>
      <c r="N478" s="32">
        <f t="shared" si="82"/>
        <v>30.81881117211745</v>
      </c>
      <c r="O478" s="32">
        <f t="shared" si="83"/>
        <v>0</v>
      </c>
      <c r="P478" s="32">
        <f t="shared" si="84"/>
        <v>34.75769873478157</v>
      </c>
      <c r="Q478" s="32">
        <f t="shared" si="85"/>
        <v>0</v>
      </c>
      <c r="R478" s="32">
        <f t="shared" si="96"/>
        <v>4.846025304368585</v>
      </c>
      <c r="S478" s="17">
        <f t="shared" si="97"/>
        <v>99.99999999999999</v>
      </c>
    </row>
    <row r="479" spans="1:19" ht="12.75">
      <c r="A479" s="31" t="s">
        <v>94</v>
      </c>
      <c r="B479" s="2">
        <f t="shared" si="87"/>
        <v>147</v>
      </c>
      <c r="C479">
        <f t="shared" si="88"/>
        <v>2545</v>
      </c>
      <c r="D479">
        <f t="shared" si="89"/>
        <v>2195</v>
      </c>
      <c r="E479">
        <f t="shared" si="90"/>
        <v>3648</v>
      </c>
      <c r="F479">
        <f t="shared" si="91"/>
        <v>694</v>
      </c>
      <c r="G479">
        <f t="shared" si="92"/>
        <v>0</v>
      </c>
      <c r="H479">
        <f t="shared" si="93"/>
        <v>-558</v>
      </c>
      <c r="I479" s="31">
        <f t="shared" si="94"/>
        <v>8671</v>
      </c>
      <c r="J479">
        <f t="shared" si="79"/>
        <v>8671</v>
      </c>
      <c r="K479">
        <f t="shared" si="95"/>
        <v>0</v>
      </c>
      <c r="L479" s="32">
        <f t="shared" si="80"/>
        <v>1.6953061930573174</v>
      </c>
      <c r="M479" s="32">
        <f t="shared" si="81"/>
        <v>29.35070926075424</v>
      </c>
      <c r="N479" s="32">
        <f t="shared" si="82"/>
        <v>25.314265943951103</v>
      </c>
      <c r="O479" s="32">
        <f t="shared" si="83"/>
        <v>42.071272056279554</v>
      </c>
      <c r="P479" s="32">
        <f t="shared" si="84"/>
        <v>8.003690462461076</v>
      </c>
      <c r="Q479" s="32">
        <f t="shared" si="85"/>
        <v>0</v>
      </c>
      <c r="R479" s="32">
        <f t="shared" si="96"/>
        <v>-6.435243916503286</v>
      </c>
      <c r="S479" s="17">
        <f t="shared" si="97"/>
        <v>100.00000000000001</v>
      </c>
    </row>
    <row r="480" spans="1:19" ht="12.75">
      <c r="A480" s="31" t="s">
        <v>95</v>
      </c>
      <c r="B480" s="2">
        <f t="shared" si="87"/>
        <v>93</v>
      </c>
      <c r="C480">
        <f t="shared" si="88"/>
        <v>2482</v>
      </c>
      <c r="D480">
        <f t="shared" si="89"/>
        <v>1053</v>
      </c>
      <c r="E480">
        <f t="shared" si="90"/>
        <v>0</v>
      </c>
      <c r="F480">
        <f t="shared" si="91"/>
        <v>56</v>
      </c>
      <c r="G480">
        <f t="shared" si="92"/>
        <v>0</v>
      </c>
      <c r="H480">
        <f t="shared" si="93"/>
        <v>296</v>
      </c>
      <c r="I480" s="31">
        <f t="shared" si="94"/>
        <v>3979</v>
      </c>
      <c r="J480">
        <f t="shared" si="79"/>
        <v>3980</v>
      </c>
      <c r="K480">
        <f t="shared" si="95"/>
        <v>-1</v>
      </c>
      <c r="L480" s="32">
        <f t="shared" si="80"/>
        <v>2.33727067102287</v>
      </c>
      <c r="M480" s="32">
        <f t="shared" si="81"/>
        <v>62.377481779341544</v>
      </c>
      <c r="N480" s="32">
        <f t="shared" si="82"/>
        <v>26.46393566222669</v>
      </c>
      <c r="O480" s="32">
        <f t="shared" si="83"/>
        <v>0</v>
      </c>
      <c r="P480" s="32">
        <f t="shared" si="84"/>
        <v>1.407388791153556</v>
      </c>
      <c r="Q480" s="32">
        <f t="shared" si="85"/>
        <v>0</v>
      </c>
      <c r="R480" s="32">
        <f t="shared" si="96"/>
        <v>7.41392309625534</v>
      </c>
      <c r="S480" s="17">
        <f t="shared" si="97"/>
        <v>100</v>
      </c>
    </row>
    <row r="481" spans="1:19" ht="12.75">
      <c r="A481" s="31" t="s">
        <v>96</v>
      </c>
      <c r="B481" s="2">
        <f t="shared" si="87"/>
        <v>3615</v>
      </c>
      <c r="C481">
        <f t="shared" si="88"/>
        <v>6347</v>
      </c>
      <c r="D481">
        <f t="shared" si="89"/>
        <v>10805</v>
      </c>
      <c r="E481">
        <f t="shared" si="90"/>
        <v>3599</v>
      </c>
      <c r="F481">
        <f t="shared" si="91"/>
        <v>889</v>
      </c>
      <c r="G481">
        <f t="shared" si="92"/>
        <v>11</v>
      </c>
      <c r="H481">
        <f t="shared" si="93"/>
        <v>366</v>
      </c>
      <c r="I481" s="31">
        <f t="shared" si="94"/>
        <v>25633</v>
      </c>
      <c r="J481">
        <f t="shared" si="79"/>
        <v>25632</v>
      </c>
      <c r="K481">
        <f t="shared" si="95"/>
        <v>1</v>
      </c>
      <c r="L481" s="32">
        <f t="shared" si="80"/>
        <v>14.102914212148402</v>
      </c>
      <c r="M481" s="32">
        <f t="shared" si="81"/>
        <v>24.76105020871533</v>
      </c>
      <c r="N481" s="32">
        <f t="shared" si="82"/>
        <v>42.152693793157255</v>
      </c>
      <c r="O481" s="32">
        <f t="shared" si="83"/>
        <v>14.040494674833223</v>
      </c>
      <c r="P481" s="32">
        <f t="shared" si="84"/>
        <v>3.4681855420746692</v>
      </c>
      <c r="Q481" s="32">
        <f t="shared" si="85"/>
        <v>0.04291343190418601</v>
      </c>
      <c r="R481" s="32">
        <f t="shared" si="96"/>
        <v>1.4317481371669332</v>
      </c>
      <c r="S481" s="17">
        <f t="shared" si="97"/>
        <v>100</v>
      </c>
    </row>
    <row r="482" spans="1:19" ht="12.75">
      <c r="A482" s="31" t="s">
        <v>97</v>
      </c>
      <c r="B482" s="2">
        <f t="shared" si="87"/>
        <v>0</v>
      </c>
      <c r="C482">
        <f t="shared" si="88"/>
        <v>823</v>
      </c>
      <c r="D482">
        <f t="shared" si="89"/>
        <v>0</v>
      </c>
      <c r="E482">
        <f t="shared" si="90"/>
        <v>0</v>
      </c>
      <c r="F482">
        <f t="shared" si="91"/>
        <v>0</v>
      </c>
      <c r="G482">
        <f t="shared" si="92"/>
        <v>0</v>
      </c>
      <c r="H482">
        <f t="shared" si="93"/>
        <v>0</v>
      </c>
      <c r="I482" s="31">
        <f t="shared" si="94"/>
        <v>823</v>
      </c>
      <c r="J482">
        <f t="shared" si="79"/>
        <v>823</v>
      </c>
      <c r="K482">
        <f t="shared" si="95"/>
        <v>0</v>
      </c>
      <c r="L482" s="32">
        <f t="shared" si="80"/>
        <v>0</v>
      </c>
      <c r="M482" s="32">
        <f t="shared" si="81"/>
        <v>100</v>
      </c>
      <c r="N482" s="32">
        <f t="shared" si="82"/>
        <v>0</v>
      </c>
      <c r="O482" s="32">
        <f t="shared" si="83"/>
        <v>0</v>
      </c>
      <c r="P482" s="32">
        <f t="shared" si="84"/>
        <v>0</v>
      </c>
      <c r="Q482" s="32">
        <f t="shared" si="85"/>
        <v>0</v>
      </c>
      <c r="R482" s="32">
        <f t="shared" si="96"/>
        <v>0</v>
      </c>
      <c r="S482" s="17">
        <f t="shared" si="97"/>
        <v>100</v>
      </c>
    </row>
    <row r="483" spans="1:19" ht="12.75">
      <c r="A483" s="31" t="s">
        <v>98</v>
      </c>
      <c r="B483" s="2">
        <f t="shared" si="87"/>
        <v>8381</v>
      </c>
      <c r="C483">
        <f t="shared" si="88"/>
        <v>29600</v>
      </c>
      <c r="D483">
        <f t="shared" si="89"/>
        <v>35842</v>
      </c>
      <c r="E483">
        <f t="shared" si="90"/>
        <v>1010</v>
      </c>
      <c r="F483">
        <f t="shared" si="91"/>
        <v>1744</v>
      </c>
      <c r="G483">
        <f t="shared" si="92"/>
        <v>209</v>
      </c>
      <c r="H483">
        <f t="shared" si="93"/>
        <v>1409</v>
      </c>
      <c r="I483" s="31">
        <f t="shared" si="94"/>
        <v>78195</v>
      </c>
      <c r="J483">
        <f t="shared" si="79"/>
        <v>78195</v>
      </c>
      <c r="K483">
        <f t="shared" si="95"/>
        <v>0</v>
      </c>
      <c r="L483" s="32">
        <f t="shared" si="80"/>
        <v>10.718076603363386</v>
      </c>
      <c r="M483" s="32">
        <f t="shared" si="81"/>
        <v>37.85408274186329</v>
      </c>
      <c r="N483" s="32">
        <f t="shared" si="82"/>
        <v>45.83669032546838</v>
      </c>
      <c r="O483" s="32">
        <f t="shared" si="83"/>
        <v>1.2916426881514163</v>
      </c>
      <c r="P483" s="32">
        <f t="shared" si="84"/>
        <v>2.2303216318178913</v>
      </c>
      <c r="Q483" s="32">
        <f t="shared" si="85"/>
        <v>0.26728051665707525</v>
      </c>
      <c r="R483" s="32">
        <f t="shared" si="96"/>
        <v>1.80190549267856</v>
      </c>
      <c r="S483" s="17">
        <f t="shared" si="97"/>
        <v>99.99999999999999</v>
      </c>
    </row>
    <row r="484" spans="1:19" ht="12.75">
      <c r="A484" s="31" t="s">
        <v>99</v>
      </c>
      <c r="B484" s="2">
        <f t="shared" si="87"/>
        <v>3796</v>
      </c>
      <c r="C484">
        <f t="shared" si="88"/>
        <v>12826</v>
      </c>
      <c r="D484">
        <f t="shared" si="89"/>
        <v>6612</v>
      </c>
      <c r="E484">
        <f t="shared" si="90"/>
        <v>0</v>
      </c>
      <c r="F484">
        <f t="shared" si="91"/>
        <v>7422</v>
      </c>
      <c r="G484">
        <f t="shared" si="92"/>
        <v>193</v>
      </c>
      <c r="H484">
        <f t="shared" si="93"/>
        <v>60</v>
      </c>
      <c r="I484" s="31">
        <f t="shared" si="94"/>
        <v>30909</v>
      </c>
      <c r="J484">
        <f t="shared" si="79"/>
        <v>30909</v>
      </c>
      <c r="K484">
        <f t="shared" si="95"/>
        <v>0</v>
      </c>
      <c r="L484" s="32">
        <f t="shared" si="80"/>
        <v>12.28121259180174</v>
      </c>
      <c r="M484" s="32">
        <f t="shared" si="81"/>
        <v>41.49600440001294</v>
      </c>
      <c r="N484" s="32">
        <f t="shared" si="82"/>
        <v>21.391827623022422</v>
      </c>
      <c r="O484" s="32">
        <f t="shared" si="83"/>
        <v>0</v>
      </c>
      <c r="P484" s="32">
        <f t="shared" si="84"/>
        <v>24.012423565951664</v>
      </c>
      <c r="Q484" s="32">
        <f t="shared" si="85"/>
        <v>0.6244136012164742</v>
      </c>
      <c r="R484" s="32">
        <f t="shared" si="96"/>
        <v>0.1941182179947588</v>
      </c>
      <c r="S484" s="17">
        <f t="shared" si="97"/>
        <v>100</v>
      </c>
    </row>
    <row r="485" spans="1:19" ht="12.75">
      <c r="A485" s="31" t="s">
        <v>100</v>
      </c>
      <c r="B485" s="2">
        <f t="shared" si="87"/>
        <v>54797</v>
      </c>
      <c r="C485">
        <f t="shared" si="88"/>
        <v>19891</v>
      </c>
      <c r="D485">
        <f t="shared" si="89"/>
        <v>10113</v>
      </c>
      <c r="E485">
        <f t="shared" si="90"/>
        <v>0</v>
      </c>
      <c r="F485">
        <f t="shared" si="91"/>
        <v>4142</v>
      </c>
      <c r="G485">
        <f t="shared" si="92"/>
        <v>501</v>
      </c>
      <c r="H485">
        <f t="shared" si="93"/>
        <v>-608</v>
      </c>
      <c r="I485" s="31">
        <f t="shared" si="94"/>
        <v>88837</v>
      </c>
      <c r="J485">
        <f t="shared" si="79"/>
        <v>88836</v>
      </c>
      <c r="K485">
        <f t="shared" si="95"/>
        <v>1</v>
      </c>
      <c r="L485" s="32">
        <f t="shared" si="80"/>
        <v>61.6826322365681</v>
      </c>
      <c r="M485" s="32">
        <f t="shared" si="81"/>
        <v>22.390445422515395</v>
      </c>
      <c r="N485" s="32">
        <f t="shared" si="82"/>
        <v>11.383770275898556</v>
      </c>
      <c r="O485" s="32">
        <f t="shared" si="83"/>
        <v>0</v>
      </c>
      <c r="P485" s="32">
        <f t="shared" si="84"/>
        <v>4.662471717865304</v>
      </c>
      <c r="Q485" s="32">
        <f t="shared" si="85"/>
        <v>0.563954208269077</v>
      </c>
      <c r="R485" s="32">
        <f t="shared" si="96"/>
        <v>-0.6832738611164267</v>
      </c>
      <c r="S485" s="17">
        <f t="shared" si="97"/>
        <v>100</v>
      </c>
    </row>
    <row r="486" spans="1:19" ht="12.75">
      <c r="A486" s="31" t="s">
        <v>101</v>
      </c>
      <c r="B486" s="2">
        <f t="shared" si="87"/>
        <v>3476</v>
      </c>
      <c r="C486">
        <f t="shared" si="88"/>
        <v>15955</v>
      </c>
      <c r="D486">
        <f t="shared" si="89"/>
        <v>2729</v>
      </c>
      <c r="E486">
        <f t="shared" si="90"/>
        <v>0</v>
      </c>
      <c r="F486">
        <f t="shared" si="91"/>
        <v>3643</v>
      </c>
      <c r="G486">
        <f t="shared" si="92"/>
        <v>0</v>
      </c>
      <c r="H486">
        <f t="shared" si="93"/>
        <v>163</v>
      </c>
      <c r="I486" s="31">
        <f t="shared" si="94"/>
        <v>25966</v>
      </c>
      <c r="J486">
        <f t="shared" si="79"/>
        <v>25966</v>
      </c>
      <c r="K486">
        <f t="shared" si="95"/>
        <v>0</v>
      </c>
      <c r="L486" s="32">
        <f t="shared" si="80"/>
        <v>13.386736501578987</v>
      </c>
      <c r="M486" s="32">
        <f t="shared" si="81"/>
        <v>61.44573673265039</v>
      </c>
      <c r="N486" s="32">
        <f t="shared" si="82"/>
        <v>10.509897558345529</v>
      </c>
      <c r="O486" s="32">
        <f t="shared" si="83"/>
        <v>0</v>
      </c>
      <c r="P486" s="32">
        <f t="shared" si="84"/>
        <v>14.029885234537472</v>
      </c>
      <c r="Q486" s="32">
        <f t="shared" si="85"/>
        <v>0</v>
      </c>
      <c r="R486" s="32">
        <f t="shared" si="96"/>
        <v>0.6277439728876223</v>
      </c>
      <c r="S486" s="17">
        <f t="shared" si="97"/>
        <v>100.00000000000001</v>
      </c>
    </row>
    <row r="487" spans="1:19" ht="12.75">
      <c r="A487" s="31" t="s">
        <v>102</v>
      </c>
      <c r="B487" s="2">
        <f t="shared" si="87"/>
        <v>1568</v>
      </c>
      <c r="C487">
        <f t="shared" si="88"/>
        <v>2434</v>
      </c>
      <c r="D487">
        <f t="shared" si="89"/>
        <v>777</v>
      </c>
      <c r="E487">
        <f t="shared" si="90"/>
        <v>1426</v>
      </c>
      <c r="F487">
        <f t="shared" si="91"/>
        <v>757</v>
      </c>
      <c r="G487">
        <f t="shared" si="92"/>
        <v>0</v>
      </c>
      <c r="H487">
        <f t="shared" si="93"/>
        <v>-98</v>
      </c>
      <c r="I487" s="31">
        <f t="shared" si="94"/>
        <v>6864</v>
      </c>
      <c r="J487">
        <f t="shared" si="79"/>
        <v>6864</v>
      </c>
      <c r="K487">
        <f t="shared" si="95"/>
        <v>0</v>
      </c>
      <c r="L487" s="32">
        <f t="shared" si="80"/>
        <v>22.843822843822842</v>
      </c>
      <c r="M487" s="32">
        <f t="shared" si="81"/>
        <v>35.46037296037296</v>
      </c>
      <c r="N487" s="32">
        <f t="shared" si="82"/>
        <v>11.31993006993007</v>
      </c>
      <c r="O487" s="32">
        <f t="shared" si="83"/>
        <v>20.775058275058274</v>
      </c>
      <c r="P487" s="32">
        <f t="shared" si="84"/>
        <v>11.028554778554778</v>
      </c>
      <c r="Q487" s="32">
        <f t="shared" si="85"/>
        <v>0</v>
      </c>
      <c r="R487" s="32">
        <f t="shared" si="96"/>
        <v>-1.4277389277389276</v>
      </c>
      <c r="S487" s="17">
        <f t="shared" si="97"/>
        <v>99.99999999999999</v>
      </c>
    </row>
    <row r="488" spans="1:19" ht="12.75">
      <c r="A488" s="31" t="s">
        <v>103</v>
      </c>
      <c r="B488" s="2">
        <f t="shared" si="87"/>
        <v>4254</v>
      </c>
      <c r="C488">
        <f t="shared" si="88"/>
        <v>3411</v>
      </c>
      <c r="D488">
        <f t="shared" si="89"/>
        <v>5867</v>
      </c>
      <c r="E488">
        <f t="shared" si="90"/>
        <v>4631</v>
      </c>
      <c r="F488">
        <f t="shared" si="91"/>
        <v>716</v>
      </c>
      <c r="G488">
        <f t="shared" si="92"/>
        <v>48</v>
      </c>
      <c r="H488">
        <f t="shared" si="93"/>
        <v>-357</v>
      </c>
      <c r="I488" s="31">
        <f t="shared" si="94"/>
        <v>18570</v>
      </c>
      <c r="J488">
        <f t="shared" si="79"/>
        <v>18570</v>
      </c>
      <c r="K488">
        <f t="shared" si="95"/>
        <v>0</v>
      </c>
      <c r="L488" s="32">
        <f t="shared" si="80"/>
        <v>22.907915993537966</v>
      </c>
      <c r="M488" s="32">
        <f t="shared" si="81"/>
        <v>18.36833602584814</v>
      </c>
      <c r="N488" s="32">
        <f t="shared" si="82"/>
        <v>31.59396876682822</v>
      </c>
      <c r="O488" s="32">
        <f t="shared" si="83"/>
        <v>24.938072159396878</v>
      </c>
      <c r="P488" s="32">
        <f t="shared" si="84"/>
        <v>3.8556812062466346</v>
      </c>
      <c r="Q488" s="32">
        <f t="shared" si="85"/>
        <v>0.25848142164781907</v>
      </c>
      <c r="R488" s="32">
        <f t="shared" si="96"/>
        <v>-1.9224555735056543</v>
      </c>
      <c r="S488" s="17">
        <f t="shared" si="97"/>
        <v>100</v>
      </c>
    </row>
    <row r="489" spans="1:19" ht="12.75">
      <c r="A489" s="31" t="s">
        <v>104</v>
      </c>
      <c r="B489" s="2">
        <f t="shared" si="87"/>
        <v>6488</v>
      </c>
      <c r="C489">
        <f t="shared" si="88"/>
        <v>10164</v>
      </c>
      <c r="D489">
        <f t="shared" si="89"/>
        <v>3684</v>
      </c>
      <c r="E489">
        <f t="shared" si="90"/>
        <v>5751</v>
      </c>
      <c r="F489">
        <f t="shared" si="91"/>
        <v>7808</v>
      </c>
      <c r="G489">
        <f t="shared" si="92"/>
        <v>216</v>
      </c>
      <c r="H489">
        <f t="shared" si="93"/>
        <v>1025</v>
      </c>
      <c r="I489" s="31">
        <f t="shared" si="94"/>
        <v>35136</v>
      </c>
      <c r="J489">
        <f t="shared" si="79"/>
        <v>35136</v>
      </c>
      <c r="K489">
        <f t="shared" si="95"/>
        <v>0</v>
      </c>
      <c r="L489" s="32">
        <f t="shared" si="80"/>
        <v>18.465391621129324</v>
      </c>
      <c r="M489" s="32">
        <f t="shared" si="81"/>
        <v>28.9275956284153</v>
      </c>
      <c r="N489" s="32">
        <f t="shared" si="82"/>
        <v>10.484972677595628</v>
      </c>
      <c r="O489" s="32">
        <f t="shared" si="83"/>
        <v>16.36782786885246</v>
      </c>
      <c r="P489" s="32">
        <f t="shared" si="84"/>
        <v>22.22222222222222</v>
      </c>
      <c r="Q489" s="32">
        <f t="shared" si="85"/>
        <v>0.6147540983606558</v>
      </c>
      <c r="R489" s="32">
        <f t="shared" si="96"/>
        <v>2.917235883424408</v>
      </c>
      <c r="S489" s="17">
        <f t="shared" si="97"/>
        <v>99.99999999999999</v>
      </c>
    </row>
    <row r="490" spans="1:19" ht="12.75">
      <c r="A490" s="31" t="s">
        <v>105</v>
      </c>
      <c r="B490" s="2">
        <f t="shared" si="87"/>
        <v>2843</v>
      </c>
      <c r="C490">
        <f t="shared" si="88"/>
        <v>15773</v>
      </c>
      <c r="D490">
        <f t="shared" si="89"/>
        <v>802</v>
      </c>
      <c r="E490">
        <f t="shared" si="90"/>
        <v>17569</v>
      </c>
      <c r="F490">
        <f t="shared" si="91"/>
        <v>13936</v>
      </c>
      <c r="G490">
        <f t="shared" si="92"/>
        <v>51</v>
      </c>
      <c r="H490">
        <f t="shared" si="93"/>
        <v>461</v>
      </c>
      <c r="I490" s="31">
        <f t="shared" si="94"/>
        <v>51435</v>
      </c>
      <c r="J490">
        <f t="shared" si="79"/>
        <v>51435</v>
      </c>
      <c r="K490">
        <f t="shared" si="95"/>
        <v>0</v>
      </c>
      <c r="L490" s="32">
        <f t="shared" si="80"/>
        <v>5.527364634976183</v>
      </c>
      <c r="M490" s="32">
        <f t="shared" si="81"/>
        <v>30.66588898609896</v>
      </c>
      <c r="N490" s="32">
        <f t="shared" si="82"/>
        <v>1.559249538252163</v>
      </c>
      <c r="O490" s="32">
        <f t="shared" si="83"/>
        <v>34.15767473510255</v>
      </c>
      <c r="P490" s="32">
        <f t="shared" si="84"/>
        <v>27.094390978905416</v>
      </c>
      <c r="Q490" s="32">
        <f t="shared" si="85"/>
        <v>0.09915427238261884</v>
      </c>
      <c r="R490" s="32">
        <f t="shared" si="96"/>
        <v>0.8962768542821036</v>
      </c>
      <c r="S490" s="17">
        <f t="shared" si="97"/>
        <v>100</v>
      </c>
    </row>
    <row r="491" spans="1:19" ht="12.75">
      <c r="A491" s="31" t="s">
        <v>106</v>
      </c>
      <c r="B491" s="2">
        <f t="shared" si="87"/>
        <v>35660</v>
      </c>
      <c r="C491">
        <f t="shared" si="88"/>
        <v>78627</v>
      </c>
      <c r="D491">
        <f t="shared" si="89"/>
        <v>85855</v>
      </c>
      <c r="E491">
        <f t="shared" si="90"/>
        <v>22661</v>
      </c>
      <c r="F491">
        <f t="shared" si="91"/>
        <v>2813</v>
      </c>
      <c r="G491">
        <f t="shared" si="92"/>
        <v>35</v>
      </c>
      <c r="H491">
        <f t="shared" si="93"/>
        <v>723</v>
      </c>
      <c r="I491" s="31">
        <f t="shared" si="94"/>
        <v>226374</v>
      </c>
      <c r="J491">
        <f t="shared" si="79"/>
        <v>226374</v>
      </c>
      <c r="K491">
        <f t="shared" si="95"/>
        <v>0</v>
      </c>
      <c r="L491" s="32">
        <f t="shared" si="80"/>
        <v>15.752692447012466</v>
      </c>
      <c r="M491" s="32">
        <f t="shared" si="81"/>
        <v>34.733229081078214</v>
      </c>
      <c r="N491" s="32">
        <f t="shared" si="82"/>
        <v>37.92617526747772</v>
      </c>
      <c r="O491" s="32">
        <f t="shared" si="83"/>
        <v>10.010425225511764</v>
      </c>
      <c r="P491" s="32">
        <f t="shared" si="84"/>
        <v>1.242633871380989</v>
      </c>
      <c r="Q491" s="32">
        <f t="shared" si="85"/>
        <v>0.015461139530158057</v>
      </c>
      <c r="R491" s="32">
        <f t="shared" si="96"/>
        <v>0.3193829680086936</v>
      </c>
      <c r="S491" s="17">
        <f t="shared" si="97"/>
        <v>100.00000000000001</v>
      </c>
    </row>
    <row r="492" spans="1:19" ht="12.75">
      <c r="A492" s="31" t="s">
        <v>115</v>
      </c>
      <c r="B492" s="2">
        <f t="shared" si="87"/>
        <v>98</v>
      </c>
      <c r="C492">
        <f t="shared" si="88"/>
        <v>822</v>
      </c>
      <c r="D492">
        <f t="shared" si="89"/>
        <v>0</v>
      </c>
      <c r="E492">
        <f t="shared" si="90"/>
        <v>0</v>
      </c>
      <c r="F492">
        <f t="shared" si="91"/>
        <v>2462</v>
      </c>
      <c r="G492">
        <f t="shared" si="92"/>
        <v>0</v>
      </c>
      <c r="H492">
        <f t="shared" si="93"/>
        <v>0</v>
      </c>
      <c r="I492" s="31">
        <f t="shared" si="94"/>
        <v>3382</v>
      </c>
      <c r="J492">
        <f t="shared" si="79"/>
        <v>3382</v>
      </c>
      <c r="K492">
        <f t="shared" si="95"/>
        <v>0</v>
      </c>
      <c r="L492" s="32">
        <f t="shared" si="80"/>
        <v>2.8976936723832054</v>
      </c>
      <c r="M492" s="32">
        <f t="shared" si="81"/>
        <v>24.30514488468362</v>
      </c>
      <c r="N492" s="32">
        <f t="shared" si="82"/>
        <v>0</v>
      </c>
      <c r="O492" s="32">
        <f t="shared" si="83"/>
        <v>0</v>
      </c>
      <c r="P492" s="32">
        <f t="shared" si="84"/>
        <v>72.79716144293317</v>
      </c>
      <c r="Q492" s="32">
        <f t="shared" si="85"/>
        <v>0</v>
      </c>
      <c r="R492" s="32">
        <f t="shared" si="96"/>
        <v>0</v>
      </c>
      <c r="S492" s="17">
        <f t="shared" si="97"/>
        <v>100</v>
      </c>
    </row>
    <row r="493" spans="1:19" ht="12.75">
      <c r="A493" s="31" t="s">
        <v>114</v>
      </c>
      <c r="B493" s="2">
        <f t="shared" si="87"/>
        <v>814</v>
      </c>
      <c r="C493">
        <f t="shared" si="88"/>
        <v>7608</v>
      </c>
      <c r="D493">
        <f t="shared" si="89"/>
        <v>6141</v>
      </c>
      <c r="E493">
        <f t="shared" si="90"/>
        <v>0</v>
      </c>
      <c r="F493">
        <f t="shared" si="91"/>
        <v>12540</v>
      </c>
      <c r="G493">
        <f t="shared" si="92"/>
        <v>11</v>
      </c>
      <c r="H493">
        <f t="shared" si="93"/>
        <v>-835</v>
      </c>
      <c r="I493" s="31">
        <f t="shared" si="94"/>
        <v>26278</v>
      </c>
      <c r="J493">
        <f t="shared" si="79"/>
        <v>26279</v>
      </c>
      <c r="K493">
        <f t="shared" si="95"/>
        <v>-1</v>
      </c>
      <c r="L493" s="32">
        <f t="shared" si="80"/>
        <v>3.09764822284801</v>
      </c>
      <c r="M493" s="32">
        <f t="shared" si="81"/>
        <v>28.951975036151914</v>
      </c>
      <c r="N493" s="32">
        <f t="shared" si="82"/>
        <v>23.369358398660477</v>
      </c>
      <c r="O493" s="32">
        <f t="shared" si="83"/>
        <v>0</v>
      </c>
      <c r="P493" s="32">
        <f t="shared" si="84"/>
        <v>47.72052667630718</v>
      </c>
      <c r="Q493" s="32">
        <f t="shared" si="85"/>
        <v>0.0418601111195677</v>
      </c>
      <c r="R493" s="32">
        <f t="shared" si="96"/>
        <v>-3.1813684450871453</v>
      </c>
      <c r="S493" s="17">
        <f t="shared" si="97"/>
        <v>99.99999999999999</v>
      </c>
    </row>
    <row r="494" spans="1:19" ht="12.75">
      <c r="A494" s="31" t="s">
        <v>108</v>
      </c>
      <c r="B494" s="2">
        <f t="shared" si="87"/>
        <v>6658</v>
      </c>
      <c r="C494">
        <f t="shared" si="88"/>
        <v>4387</v>
      </c>
      <c r="D494">
        <f t="shared" si="89"/>
        <v>2164</v>
      </c>
      <c r="E494">
        <f t="shared" si="90"/>
        <v>5216</v>
      </c>
      <c r="F494">
        <f t="shared" si="91"/>
        <v>828</v>
      </c>
      <c r="G494">
        <f t="shared" si="92"/>
        <v>8</v>
      </c>
      <c r="H494">
        <f t="shared" si="93"/>
        <v>-541</v>
      </c>
      <c r="I494" s="31">
        <f t="shared" si="94"/>
        <v>18720</v>
      </c>
      <c r="J494">
        <f t="shared" si="79"/>
        <v>18720</v>
      </c>
      <c r="K494">
        <f t="shared" si="95"/>
        <v>0</v>
      </c>
      <c r="L494" s="32">
        <f t="shared" si="80"/>
        <v>35.56623931623932</v>
      </c>
      <c r="M494" s="32">
        <f t="shared" si="81"/>
        <v>23.43482905982906</v>
      </c>
      <c r="N494" s="32">
        <f t="shared" si="82"/>
        <v>11.55982905982906</v>
      </c>
      <c r="O494" s="32">
        <f t="shared" si="83"/>
        <v>27.863247863247864</v>
      </c>
      <c r="P494" s="32">
        <f t="shared" si="84"/>
        <v>4.423076923076923</v>
      </c>
      <c r="Q494" s="32">
        <f t="shared" si="85"/>
        <v>0.042735042735042736</v>
      </c>
      <c r="R494" s="32">
        <f t="shared" si="96"/>
        <v>-2.889957264957265</v>
      </c>
      <c r="S494" s="17">
        <f t="shared" si="97"/>
        <v>100</v>
      </c>
    </row>
    <row r="495" spans="1:19" ht="12.75">
      <c r="A495" s="31" t="s">
        <v>109</v>
      </c>
      <c r="B495" s="2">
        <f t="shared" si="87"/>
        <v>7855</v>
      </c>
      <c r="C495">
        <f t="shared" si="88"/>
        <v>9551</v>
      </c>
      <c r="D495">
        <f t="shared" si="89"/>
        <v>13311</v>
      </c>
      <c r="E495">
        <f t="shared" si="90"/>
        <v>1422</v>
      </c>
      <c r="F495">
        <f t="shared" si="91"/>
        <v>3749</v>
      </c>
      <c r="G495">
        <f t="shared" si="92"/>
        <v>112</v>
      </c>
      <c r="H495">
        <f t="shared" si="93"/>
        <v>-245</v>
      </c>
      <c r="I495" s="31">
        <f t="shared" si="94"/>
        <v>35753</v>
      </c>
      <c r="J495">
        <f t="shared" si="79"/>
        <v>35755</v>
      </c>
      <c r="K495">
        <f t="shared" si="95"/>
        <v>-2</v>
      </c>
      <c r="L495" s="32">
        <f t="shared" si="80"/>
        <v>21.970184320196907</v>
      </c>
      <c r="M495" s="32">
        <f t="shared" si="81"/>
        <v>26.713842195060554</v>
      </c>
      <c r="N495" s="32">
        <f t="shared" si="82"/>
        <v>37.230442200654494</v>
      </c>
      <c r="O495" s="32">
        <f t="shared" si="83"/>
        <v>3.9772886191368557</v>
      </c>
      <c r="P495" s="32">
        <f t="shared" si="84"/>
        <v>10.4858333566414</v>
      </c>
      <c r="Q495" s="32">
        <f t="shared" si="85"/>
        <v>0.3132604256985428</v>
      </c>
      <c r="R495" s="32">
        <f t="shared" si="96"/>
        <v>-0.6908511173887506</v>
      </c>
      <c r="S495" s="17">
        <f t="shared" si="97"/>
        <v>100.00000000000001</v>
      </c>
    </row>
    <row r="496" spans="1:19" ht="12.75">
      <c r="A496" s="31" t="s">
        <v>110</v>
      </c>
      <c r="B496" s="2">
        <f t="shared" si="87"/>
        <v>19774</v>
      </c>
      <c r="C496">
        <f t="shared" si="88"/>
        <v>30660</v>
      </c>
      <c r="D496">
        <f t="shared" si="89"/>
        <v>14735</v>
      </c>
      <c r="E496">
        <f t="shared" si="90"/>
        <v>0</v>
      </c>
      <c r="F496">
        <f t="shared" si="91"/>
        <v>9693</v>
      </c>
      <c r="G496">
        <f t="shared" si="92"/>
        <v>0</v>
      </c>
      <c r="H496">
        <f t="shared" si="93"/>
        <v>271</v>
      </c>
      <c r="I496" s="31">
        <f t="shared" si="94"/>
        <v>75135</v>
      </c>
      <c r="J496">
        <f t="shared" si="79"/>
        <v>75133</v>
      </c>
      <c r="K496">
        <f t="shared" si="95"/>
        <v>2</v>
      </c>
      <c r="L496" s="32">
        <f t="shared" si="80"/>
        <v>26.317961003526985</v>
      </c>
      <c r="M496" s="32">
        <f t="shared" si="81"/>
        <v>40.80654821321621</v>
      </c>
      <c r="N496" s="32">
        <f t="shared" si="82"/>
        <v>19.61136620749318</v>
      </c>
      <c r="O496" s="32">
        <f t="shared" si="83"/>
        <v>0</v>
      </c>
      <c r="P496" s="32">
        <f t="shared" si="84"/>
        <v>12.90077859852266</v>
      </c>
      <c r="Q496" s="32">
        <f t="shared" si="85"/>
        <v>0</v>
      </c>
      <c r="R496" s="32">
        <f t="shared" si="96"/>
        <v>0.36334597724096623</v>
      </c>
      <c r="S496" s="17">
        <f t="shared" si="97"/>
        <v>100</v>
      </c>
    </row>
    <row r="497" spans="2:11" ht="12.75">
      <c r="B497" s="2"/>
      <c r="K497" s="7"/>
    </row>
    <row r="500" spans="1:15" ht="31.5">
      <c r="A500" s="22" t="s">
        <v>262</v>
      </c>
      <c r="C500" s="8">
        <v>1990</v>
      </c>
      <c r="D500" s="8">
        <v>1991</v>
      </c>
      <c r="E500" s="8">
        <v>1992</v>
      </c>
      <c r="F500" s="8">
        <v>1993</v>
      </c>
      <c r="G500" s="8">
        <v>1994</v>
      </c>
      <c r="H500" s="8">
        <v>1995</v>
      </c>
      <c r="I500" s="8">
        <v>1996</v>
      </c>
      <c r="J500" s="8">
        <v>1997</v>
      </c>
      <c r="K500" s="8">
        <v>1998</v>
      </c>
      <c r="L500" s="8">
        <v>1999</v>
      </c>
      <c r="M500" s="8">
        <v>2000</v>
      </c>
      <c r="N500" s="8">
        <v>2001</v>
      </c>
      <c r="O500" s="8">
        <v>2002</v>
      </c>
    </row>
    <row r="501" spans="1:15" ht="12.75">
      <c r="A501" s="90" t="s">
        <v>252</v>
      </c>
      <c r="H501" s="8"/>
      <c r="I501" s="8"/>
      <c r="J501" s="8"/>
      <c r="K501" s="8"/>
      <c r="L501" s="8"/>
      <c r="M501" s="8"/>
      <c r="N501" s="8"/>
      <c r="O501" s="8"/>
    </row>
    <row r="502" spans="1:15" ht="12.75">
      <c r="A502" s="8" t="s">
        <v>196</v>
      </c>
      <c r="C502" s="8">
        <f aca="true" t="shared" si="98" ref="C502:O502">C110</f>
        <v>431658</v>
      </c>
      <c r="D502" s="8">
        <f t="shared" si="98"/>
        <v>409924</v>
      </c>
      <c r="E502" s="8">
        <f t="shared" si="98"/>
        <v>384116</v>
      </c>
      <c r="F502" s="8">
        <f t="shared" si="98"/>
        <v>361867</v>
      </c>
      <c r="G502" s="8">
        <f t="shared" si="98"/>
        <v>350237</v>
      </c>
      <c r="H502" s="8">
        <f t="shared" si="98"/>
        <v>345411</v>
      </c>
      <c r="I502" s="8">
        <f t="shared" si="98"/>
        <v>347226</v>
      </c>
      <c r="J502" s="8">
        <f t="shared" si="98"/>
        <v>332611</v>
      </c>
      <c r="K502" s="8">
        <f t="shared" si="98"/>
        <v>322858</v>
      </c>
      <c r="L502" s="8">
        <f t="shared" si="98"/>
        <v>298897</v>
      </c>
      <c r="M502" s="8">
        <f t="shared" si="98"/>
        <v>305599</v>
      </c>
      <c r="N502" s="8">
        <f t="shared" si="98"/>
        <v>307165</v>
      </c>
      <c r="O502" s="8">
        <f t="shared" si="98"/>
        <v>305944</v>
      </c>
    </row>
    <row r="503" spans="1:15" ht="12.75">
      <c r="A503" s="8" t="s">
        <v>197</v>
      </c>
      <c r="C503" s="8">
        <f aca="true" t="shared" si="99" ref="C503:O503">C158</f>
        <v>593913</v>
      </c>
      <c r="D503" s="8">
        <f t="shared" si="99"/>
        <v>611748</v>
      </c>
      <c r="E503" s="8">
        <f t="shared" si="99"/>
        <v>617238</v>
      </c>
      <c r="F503" s="8">
        <f t="shared" si="99"/>
        <v>609397</v>
      </c>
      <c r="G503" s="8">
        <f t="shared" si="99"/>
        <v>612908</v>
      </c>
      <c r="H503" s="8">
        <f t="shared" si="99"/>
        <v>621086</v>
      </c>
      <c r="I503" s="8">
        <f t="shared" si="99"/>
        <v>635714</v>
      </c>
      <c r="J503" s="8">
        <f t="shared" si="99"/>
        <v>635292</v>
      </c>
      <c r="K503" s="8">
        <f t="shared" si="99"/>
        <v>651111</v>
      </c>
      <c r="L503" s="8">
        <f t="shared" si="99"/>
        <v>644837</v>
      </c>
      <c r="M503" s="8">
        <f t="shared" si="99"/>
        <v>634700</v>
      </c>
      <c r="N503" s="8">
        <f t="shared" si="99"/>
        <v>648043</v>
      </c>
      <c r="O503" s="8">
        <f t="shared" si="99"/>
        <v>640011</v>
      </c>
    </row>
    <row r="504" spans="1:15" ht="12.75">
      <c r="A504" s="8" t="s">
        <v>198</v>
      </c>
      <c r="C504" s="8">
        <f aca="true" t="shared" si="100" ref="C504:O504">C206</f>
        <v>260548</v>
      </c>
      <c r="D504" s="8">
        <f t="shared" si="100"/>
        <v>276062</v>
      </c>
      <c r="E504" s="8">
        <f t="shared" si="100"/>
        <v>270975</v>
      </c>
      <c r="F504" s="8">
        <f t="shared" si="100"/>
        <v>283382</v>
      </c>
      <c r="G504" s="8">
        <f t="shared" si="100"/>
        <v>284700</v>
      </c>
      <c r="H504" s="8">
        <f t="shared" si="100"/>
        <v>307959</v>
      </c>
      <c r="I504" s="8">
        <f t="shared" si="100"/>
        <v>341813</v>
      </c>
      <c r="J504" s="8">
        <f t="shared" si="100"/>
        <v>338902</v>
      </c>
      <c r="K504" s="8">
        <f t="shared" si="100"/>
        <v>351859</v>
      </c>
      <c r="L504" s="8">
        <f t="shared" si="100"/>
        <v>365546</v>
      </c>
      <c r="M504" s="8">
        <f t="shared" si="100"/>
        <v>376285</v>
      </c>
      <c r="N504" s="8">
        <f t="shared" si="100"/>
        <v>387748</v>
      </c>
      <c r="O504" s="8">
        <f t="shared" si="100"/>
        <v>388981</v>
      </c>
    </row>
    <row r="505" spans="1:15" ht="12.75">
      <c r="A505" s="8" t="s">
        <v>199</v>
      </c>
      <c r="C505" s="8">
        <f aca="true" t="shared" si="101" ref="C505:O505">C254</f>
        <v>196920</v>
      </c>
      <c r="D505" s="8">
        <f t="shared" si="101"/>
        <v>202369</v>
      </c>
      <c r="E505" s="8">
        <f t="shared" si="101"/>
        <v>202691</v>
      </c>
      <c r="F505" s="8">
        <f t="shared" si="101"/>
        <v>211411</v>
      </c>
      <c r="G505" s="8">
        <f t="shared" si="101"/>
        <v>210562</v>
      </c>
      <c r="H505" s="8">
        <f t="shared" si="101"/>
        <v>215258</v>
      </c>
      <c r="I505" s="8">
        <f t="shared" si="101"/>
        <v>223526</v>
      </c>
      <c r="J505" s="8">
        <f t="shared" si="101"/>
        <v>226636</v>
      </c>
      <c r="K505" s="8">
        <f t="shared" si="101"/>
        <v>226787</v>
      </c>
      <c r="L505" s="8">
        <f t="shared" si="101"/>
        <v>234426</v>
      </c>
      <c r="M505" s="8">
        <f t="shared" si="101"/>
        <v>237664</v>
      </c>
      <c r="N505" s="8">
        <f t="shared" si="101"/>
        <v>246026</v>
      </c>
      <c r="O505" s="8">
        <f t="shared" si="101"/>
        <v>248488</v>
      </c>
    </row>
    <row r="506" spans="1:15" ht="12.75">
      <c r="A506" s="8" t="s">
        <v>200</v>
      </c>
      <c r="C506" s="8">
        <f aca="true" t="shared" si="102" ref="C506:O506">C62</f>
        <v>67286</v>
      </c>
      <c r="D506" s="8">
        <f t="shared" si="102"/>
        <v>69897</v>
      </c>
      <c r="E506" s="8">
        <f t="shared" si="102"/>
        <v>72214</v>
      </c>
      <c r="F506" s="8">
        <f t="shared" si="102"/>
        <v>76222</v>
      </c>
      <c r="G506" s="8">
        <f t="shared" si="102"/>
        <v>76962</v>
      </c>
      <c r="H506" s="8">
        <f t="shared" si="102"/>
        <v>78473</v>
      </c>
      <c r="I506" s="8">
        <f t="shared" si="102"/>
        <v>80613</v>
      </c>
      <c r="J506" s="8">
        <f t="shared" si="102"/>
        <v>83432</v>
      </c>
      <c r="K506" s="8">
        <f t="shared" si="102"/>
        <v>87017</v>
      </c>
      <c r="L506" s="8">
        <f t="shared" si="102"/>
        <v>89441</v>
      </c>
      <c r="M506" s="8">
        <f t="shared" si="102"/>
        <v>93063</v>
      </c>
      <c r="N506" s="8">
        <f t="shared" si="102"/>
        <v>97592</v>
      </c>
      <c r="O506" s="8">
        <f t="shared" si="102"/>
        <v>95613</v>
      </c>
    </row>
    <row r="507" spans="1:15" ht="12.75">
      <c r="A507" s="8" t="s">
        <v>201</v>
      </c>
      <c r="C507" s="8">
        <f aca="true" t="shared" si="103" ref="C507:O507">C302</f>
        <v>1673</v>
      </c>
      <c r="D507" s="8">
        <f t="shared" si="103"/>
        <v>1768</v>
      </c>
      <c r="E507" s="8">
        <f t="shared" si="103"/>
        <v>1863</v>
      </c>
      <c r="F507" s="8">
        <f t="shared" si="103"/>
        <v>1856</v>
      </c>
      <c r="G507" s="8">
        <f t="shared" si="103"/>
        <v>2073</v>
      </c>
      <c r="H507" s="8">
        <f t="shared" si="103"/>
        <v>2336</v>
      </c>
      <c r="I507" s="8">
        <f t="shared" si="103"/>
        <v>2333</v>
      </c>
      <c r="J507" s="8">
        <f t="shared" si="103"/>
        <v>2619</v>
      </c>
      <c r="K507" s="8">
        <f t="shared" si="103"/>
        <v>2792</v>
      </c>
      <c r="L507" s="8">
        <f t="shared" si="103"/>
        <v>2441</v>
      </c>
      <c r="M507" s="8">
        <f t="shared" si="103"/>
        <v>2683</v>
      </c>
      <c r="N507" s="8">
        <f t="shared" si="103"/>
        <v>3054</v>
      </c>
      <c r="O507" s="8">
        <f t="shared" si="103"/>
        <v>3133</v>
      </c>
    </row>
    <row r="508" spans="1:15" ht="12.75">
      <c r="A508" s="8" t="s">
        <v>203</v>
      </c>
      <c r="C508" s="8">
        <f aca="true" t="shared" si="104" ref="C508:O508">C350</f>
        <v>2181</v>
      </c>
      <c r="D508" s="8">
        <f t="shared" si="104"/>
        <v>464</v>
      </c>
      <c r="E508" s="8">
        <f t="shared" si="104"/>
        <v>1065</v>
      </c>
      <c r="F508" s="8">
        <f t="shared" si="104"/>
        <v>1529</v>
      </c>
      <c r="G508" s="8">
        <f t="shared" si="104"/>
        <v>1478</v>
      </c>
      <c r="H508" s="8">
        <f t="shared" si="104"/>
        <v>1373</v>
      </c>
      <c r="I508" s="8">
        <f t="shared" si="104"/>
        <v>-290</v>
      </c>
      <c r="J508" s="8">
        <f t="shared" si="104"/>
        <v>539</v>
      </c>
      <c r="K508" s="8">
        <f t="shared" si="104"/>
        <v>198</v>
      </c>
      <c r="L508" s="8">
        <f t="shared" si="104"/>
        <v>1206</v>
      </c>
      <c r="M508" s="8">
        <f t="shared" si="104"/>
        <v>2144</v>
      </c>
      <c r="N508" s="8">
        <f t="shared" si="104"/>
        <v>1044</v>
      </c>
      <c r="O508" s="8">
        <f t="shared" si="104"/>
        <v>1869</v>
      </c>
    </row>
    <row r="509" spans="1:15" ht="12.75">
      <c r="A509" s="8" t="s">
        <v>202</v>
      </c>
      <c r="C509" s="8">
        <f aca="true" t="shared" si="105" ref="C509:O509">C14</f>
        <v>1554178</v>
      </c>
      <c r="D509" s="8">
        <f t="shared" si="105"/>
        <v>1572232</v>
      </c>
      <c r="E509" s="8">
        <f t="shared" si="105"/>
        <v>1550162</v>
      </c>
      <c r="F509" s="8">
        <f t="shared" si="105"/>
        <v>1545665</v>
      </c>
      <c r="G509" s="8">
        <f t="shared" si="105"/>
        <v>1538920</v>
      </c>
      <c r="H509" s="8">
        <f t="shared" si="105"/>
        <v>1571896</v>
      </c>
      <c r="I509" s="8">
        <f t="shared" si="105"/>
        <v>1630934</v>
      </c>
      <c r="J509" s="8">
        <f t="shared" si="105"/>
        <v>1620034</v>
      </c>
      <c r="K509" s="8">
        <f t="shared" si="105"/>
        <v>1642627</v>
      </c>
      <c r="L509" s="8">
        <f t="shared" si="105"/>
        <v>1636798</v>
      </c>
      <c r="M509" s="8">
        <f t="shared" si="105"/>
        <v>1652141</v>
      </c>
      <c r="N509" s="8">
        <f t="shared" si="105"/>
        <v>1690675</v>
      </c>
      <c r="O509" s="8">
        <f t="shared" si="105"/>
        <v>1684042</v>
      </c>
    </row>
    <row r="510" spans="1:15" ht="12.75">
      <c r="A510" s="8" t="s">
        <v>204</v>
      </c>
      <c r="C510" s="8">
        <f aca="true" t="shared" si="106" ref="C510:H510">SUM(C502:C508)</f>
        <v>1554179</v>
      </c>
      <c r="D510" s="8">
        <f t="shared" si="106"/>
        <v>1572232</v>
      </c>
      <c r="E510" s="8">
        <f t="shared" si="106"/>
        <v>1550162</v>
      </c>
      <c r="F510" s="8">
        <f t="shared" si="106"/>
        <v>1545664</v>
      </c>
      <c r="G510" s="8">
        <f t="shared" si="106"/>
        <v>1538920</v>
      </c>
      <c r="H510" s="8">
        <f t="shared" si="106"/>
        <v>1571896</v>
      </c>
      <c r="I510" s="8">
        <f aca="true" t="shared" si="107" ref="I510:O510">SUM(I502:I508)</f>
        <v>1630935</v>
      </c>
      <c r="J510" s="8">
        <f t="shared" si="107"/>
        <v>1620031</v>
      </c>
      <c r="K510" s="8">
        <f t="shared" si="107"/>
        <v>1642622</v>
      </c>
      <c r="L510" s="8">
        <f t="shared" si="107"/>
        <v>1636794</v>
      </c>
      <c r="M510" s="8">
        <f t="shared" si="107"/>
        <v>1652138</v>
      </c>
      <c r="N510" s="8">
        <f t="shared" si="107"/>
        <v>1690672</v>
      </c>
      <c r="O510" s="8">
        <f t="shared" si="107"/>
        <v>1684039</v>
      </c>
    </row>
    <row r="511" spans="1:15" ht="12.75">
      <c r="A511" s="8" t="s">
        <v>206</v>
      </c>
      <c r="C511" s="8">
        <f aca="true" t="shared" si="108" ref="C511:H511">C509-C510</f>
        <v>-1</v>
      </c>
      <c r="D511" s="8">
        <f t="shared" si="108"/>
        <v>0</v>
      </c>
      <c r="E511" s="8">
        <f t="shared" si="108"/>
        <v>0</v>
      </c>
      <c r="F511" s="8">
        <f t="shared" si="108"/>
        <v>1</v>
      </c>
      <c r="G511" s="8">
        <f t="shared" si="108"/>
        <v>0</v>
      </c>
      <c r="H511" s="8">
        <f t="shared" si="108"/>
        <v>0</v>
      </c>
      <c r="I511" s="8">
        <f aca="true" t="shared" si="109" ref="I511:O511">I509-I510</f>
        <v>-1</v>
      </c>
      <c r="J511" s="8">
        <f t="shared" si="109"/>
        <v>3</v>
      </c>
      <c r="K511" s="8">
        <f t="shared" si="109"/>
        <v>5</v>
      </c>
      <c r="L511" s="8">
        <f t="shared" si="109"/>
        <v>4</v>
      </c>
      <c r="M511" s="8">
        <f t="shared" si="109"/>
        <v>3</v>
      </c>
      <c r="N511" s="8">
        <f t="shared" si="109"/>
        <v>3</v>
      </c>
      <c r="O511" s="8">
        <f t="shared" si="109"/>
        <v>3</v>
      </c>
    </row>
    <row r="512" spans="1:15" ht="12.75">
      <c r="A512" s="8"/>
      <c r="H512" s="8"/>
      <c r="I512" s="8"/>
      <c r="J512" s="8"/>
      <c r="K512" s="8"/>
      <c r="L512" s="8"/>
      <c r="M512" s="8"/>
      <c r="N512" s="8"/>
      <c r="O512" s="8"/>
    </row>
    <row r="513" spans="1:15" ht="12.75">
      <c r="A513" s="87" t="s">
        <v>207</v>
      </c>
      <c r="H513" s="8"/>
      <c r="I513" s="8"/>
      <c r="J513" s="8"/>
      <c r="K513" s="8"/>
      <c r="L513" s="8"/>
      <c r="M513" s="8"/>
      <c r="N513" s="8"/>
      <c r="O513" s="8"/>
    </row>
    <row r="514" spans="1:15" ht="12.75">
      <c r="A514" s="90" t="s">
        <v>253</v>
      </c>
      <c r="C514" s="8">
        <v>1990</v>
      </c>
      <c r="D514" s="8">
        <v>1991</v>
      </c>
      <c r="E514" s="8">
        <v>1992</v>
      </c>
      <c r="F514" s="8">
        <v>1993</v>
      </c>
      <c r="G514" s="8">
        <v>1994</v>
      </c>
      <c r="H514" s="8">
        <v>1995</v>
      </c>
      <c r="I514" s="8">
        <v>1996</v>
      </c>
      <c r="J514" s="8">
        <v>1997</v>
      </c>
      <c r="K514" s="8">
        <v>1998</v>
      </c>
      <c r="L514" s="8">
        <v>1999</v>
      </c>
      <c r="M514" s="8">
        <v>2000</v>
      </c>
      <c r="N514" s="8">
        <v>2001</v>
      </c>
      <c r="O514" s="8">
        <v>2002</v>
      </c>
    </row>
    <row r="515" spans="1:15" ht="12.75">
      <c r="A515" s="8" t="s">
        <v>196</v>
      </c>
      <c r="C515" s="88">
        <f aca="true" t="shared" si="110" ref="C515:G522">C502/1000</f>
        <v>431.658</v>
      </c>
      <c r="D515" s="88">
        <f t="shared" si="110"/>
        <v>409.924</v>
      </c>
      <c r="E515" s="88">
        <f t="shared" si="110"/>
        <v>384.116</v>
      </c>
      <c r="F515" s="88">
        <f t="shared" si="110"/>
        <v>361.867</v>
      </c>
      <c r="G515" s="88">
        <f t="shared" si="110"/>
        <v>350.237</v>
      </c>
      <c r="H515" s="88">
        <f aca="true" t="shared" si="111" ref="H515:O522">H502/1000</f>
        <v>345.411</v>
      </c>
      <c r="I515" s="88">
        <f t="shared" si="111"/>
        <v>347.226</v>
      </c>
      <c r="J515" s="88">
        <f t="shared" si="111"/>
        <v>332.611</v>
      </c>
      <c r="K515" s="88">
        <f t="shared" si="111"/>
        <v>322.858</v>
      </c>
      <c r="L515" s="88">
        <f t="shared" si="111"/>
        <v>298.897</v>
      </c>
      <c r="M515" s="88">
        <f t="shared" si="111"/>
        <v>305.599</v>
      </c>
      <c r="N515" s="88">
        <f t="shared" si="111"/>
        <v>307.165</v>
      </c>
      <c r="O515" s="88">
        <f t="shared" si="111"/>
        <v>305.944</v>
      </c>
    </row>
    <row r="516" spans="1:15" ht="12.75">
      <c r="A516" s="8" t="s">
        <v>197</v>
      </c>
      <c r="C516" s="88">
        <f t="shared" si="110"/>
        <v>593.913</v>
      </c>
      <c r="D516" s="88">
        <f t="shared" si="110"/>
        <v>611.748</v>
      </c>
      <c r="E516" s="88">
        <f t="shared" si="110"/>
        <v>617.238</v>
      </c>
      <c r="F516" s="88">
        <f t="shared" si="110"/>
        <v>609.397</v>
      </c>
      <c r="G516" s="88">
        <f t="shared" si="110"/>
        <v>612.908</v>
      </c>
      <c r="H516" s="88">
        <f t="shared" si="111"/>
        <v>621.086</v>
      </c>
      <c r="I516" s="88">
        <f t="shared" si="111"/>
        <v>635.714</v>
      </c>
      <c r="J516" s="88">
        <f t="shared" si="111"/>
        <v>635.292</v>
      </c>
      <c r="K516" s="88">
        <f t="shared" si="111"/>
        <v>651.111</v>
      </c>
      <c r="L516" s="88">
        <f t="shared" si="111"/>
        <v>644.837</v>
      </c>
      <c r="M516" s="88">
        <f t="shared" si="111"/>
        <v>634.7</v>
      </c>
      <c r="N516" s="88">
        <f t="shared" si="111"/>
        <v>648.043</v>
      </c>
      <c r="O516" s="88">
        <f t="shared" si="111"/>
        <v>640.011</v>
      </c>
    </row>
    <row r="517" spans="1:15" ht="12.75">
      <c r="A517" s="8" t="s">
        <v>198</v>
      </c>
      <c r="C517" s="88">
        <f t="shared" si="110"/>
        <v>260.548</v>
      </c>
      <c r="D517" s="88">
        <f t="shared" si="110"/>
        <v>276.062</v>
      </c>
      <c r="E517" s="88">
        <f t="shared" si="110"/>
        <v>270.975</v>
      </c>
      <c r="F517" s="88">
        <f t="shared" si="110"/>
        <v>283.382</v>
      </c>
      <c r="G517" s="88">
        <f t="shared" si="110"/>
        <v>284.7</v>
      </c>
      <c r="H517" s="88">
        <f t="shared" si="111"/>
        <v>307.959</v>
      </c>
      <c r="I517" s="88">
        <f t="shared" si="111"/>
        <v>341.813</v>
      </c>
      <c r="J517" s="88">
        <f t="shared" si="111"/>
        <v>338.902</v>
      </c>
      <c r="K517" s="88">
        <f t="shared" si="111"/>
        <v>351.859</v>
      </c>
      <c r="L517" s="88">
        <f t="shared" si="111"/>
        <v>365.546</v>
      </c>
      <c r="M517" s="88">
        <f t="shared" si="111"/>
        <v>376.285</v>
      </c>
      <c r="N517" s="88">
        <f t="shared" si="111"/>
        <v>387.748</v>
      </c>
      <c r="O517" s="88">
        <f t="shared" si="111"/>
        <v>388.981</v>
      </c>
    </row>
    <row r="518" spans="1:15" ht="12.75">
      <c r="A518" s="8" t="s">
        <v>199</v>
      </c>
      <c r="C518" s="88">
        <f t="shared" si="110"/>
        <v>196.92</v>
      </c>
      <c r="D518" s="88">
        <f t="shared" si="110"/>
        <v>202.369</v>
      </c>
      <c r="E518" s="88">
        <f t="shared" si="110"/>
        <v>202.691</v>
      </c>
      <c r="F518" s="88">
        <f t="shared" si="110"/>
        <v>211.411</v>
      </c>
      <c r="G518" s="88">
        <f t="shared" si="110"/>
        <v>210.562</v>
      </c>
      <c r="H518" s="88">
        <f t="shared" si="111"/>
        <v>215.258</v>
      </c>
      <c r="I518" s="88">
        <f t="shared" si="111"/>
        <v>223.526</v>
      </c>
      <c r="J518" s="88">
        <f t="shared" si="111"/>
        <v>226.636</v>
      </c>
      <c r="K518" s="88">
        <f t="shared" si="111"/>
        <v>226.787</v>
      </c>
      <c r="L518" s="88">
        <f t="shared" si="111"/>
        <v>234.426</v>
      </c>
      <c r="M518" s="88">
        <f t="shared" si="111"/>
        <v>237.664</v>
      </c>
      <c r="N518" s="88">
        <f t="shared" si="111"/>
        <v>246.026</v>
      </c>
      <c r="O518" s="88">
        <f t="shared" si="111"/>
        <v>248.488</v>
      </c>
    </row>
    <row r="519" spans="1:15" ht="12.75">
      <c r="A519" s="8" t="s">
        <v>200</v>
      </c>
      <c r="C519" s="88">
        <f t="shared" si="110"/>
        <v>67.286</v>
      </c>
      <c r="D519" s="88">
        <f t="shared" si="110"/>
        <v>69.897</v>
      </c>
      <c r="E519" s="88">
        <f t="shared" si="110"/>
        <v>72.214</v>
      </c>
      <c r="F519" s="88">
        <f t="shared" si="110"/>
        <v>76.222</v>
      </c>
      <c r="G519" s="88">
        <f t="shared" si="110"/>
        <v>76.962</v>
      </c>
      <c r="H519" s="88">
        <f t="shared" si="111"/>
        <v>78.473</v>
      </c>
      <c r="I519" s="88">
        <f t="shared" si="111"/>
        <v>80.613</v>
      </c>
      <c r="J519" s="88">
        <f t="shared" si="111"/>
        <v>83.432</v>
      </c>
      <c r="K519" s="88">
        <f t="shared" si="111"/>
        <v>87.017</v>
      </c>
      <c r="L519" s="88">
        <f t="shared" si="111"/>
        <v>89.441</v>
      </c>
      <c r="M519" s="88">
        <f t="shared" si="111"/>
        <v>93.063</v>
      </c>
      <c r="N519" s="88">
        <f t="shared" si="111"/>
        <v>97.592</v>
      </c>
      <c r="O519" s="88">
        <f t="shared" si="111"/>
        <v>95.613</v>
      </c>
    </row>
    <row r="520" spans="1:15" ht="12.75">
      <c r="A520" s="8" t="s">
        <v>201</v>
      </c>
      <c r="C520" s="88">
        <f t="shared" si="110"/>
        <v>1.673</v>
      </c>
      <c r="D520" s="88">
        <f t="shared" si="110"/>
        <v>1.768</v>
      </c>
      <c r="E520" s="88">
        <f t="shared" si="110"/>
        <v>1.863</v>
      </c>
      <c r="F520" s="88">
        <f t="shared" si="110"/>
        <v>1.856</v>
      </c>
      <c r="G520" s="88">
        <f t="shared" si="110"/>
        <v>2.073</v>
      </c>
      <c r="H520" s="88">
        <f t="shared" si="111"/>
        <v>2.336</v>
      </c>
      <c r="I520" s="88">
        <f t="shared" si="111"/>
        <v>2.333</v>
      </c>
      <c r="J520" s="88">
        <f t="shared" si="111"/>
        <v>2.619</v>
      </c>
      <c r="K520" s="88">
        <f t="shared" si="111"/>
        <v>2.792</v>
      </c>
      <c r="L520" s="88">
        <f t="shared" si="111"/>
        <v>2.441</v>
      </c>
      <c r="M520" s="88">
        <f t="shared" si="111"/>
        <v>2.683</v>
      </c>
      <c r="N520" s="88">
        <f t="shared" si="111"/>
        <v>3.054</v>
      </c>
      <c r="O520" s="88">
        <f t="shared" si="111"/>
        <v>3.133</v>
      </c>
    </row>
    <row r="521" spans="1:15" ht="12.75">
      <c r="A521" s="8" t="s">
        <v>203</v>
      </c>
      <c r="C521" s="88">
        <f t="shared" si="110"/>
        <v>2.181</v>
      </c>
      <c r="D521" s="88">
        <f t="shared" si="110"/>
        <v>0.464</v>
      </c>
      <c r="E521" s="88">
        <f t="shared" si="110"/>
        <v>1.065</v>
      </c>
      <c r="F521" s="88">
        <f t="shared" si="110"/>
        <v>1.529</v>
      </c>
      <c r="G521" s="88">
        <f t="shared" si="110"/>
        <v>1.478</v>
      </c>
      <c r="H521" s="88">
        <f t="shared" si="111"/>
        <v>1.373</v>
      </c>
      <c r="I521" s="88">
        <f t="shared" si="111"/>
        <v>-0.29</v>
      </c>
      <c r="J521" s="88">
        <f t="shared" si="111"/>
        <v>0.539</v>
      </c>
      <c r="K521" s="88">
        <f t="shared" si="111"/>
        <v>0.198</v>
      </c>
      <c r="L521" s="88">
        <f t="shared" si="111"/>
        <v>1.206</v>
      </c>
      <c r="M521" s="88">
        <f t="shared" si="111"/>
        <v>2.144</v>
      </c>
      <c r="N521" s="88">
        <f t="shared" si="111"/>
        <v>1.044</v>
      </c>
      <c r="O521" s="88">
        <f t="shared" si="111"/>
        <v>1.869</v>
      </c>
    </row>
    <row r="522" spans="1:15" ht="12.75">
      <c r="A522" s="8" t="s">
        <v>202</v>
      </c>
      <c r="C522" s="88">
        <f t="shared" si="110"/>
        <v>1554.178</v>
      </c>
      <c r="D522" s="88">
        <f t="shared" si="110"/>
        <v>1572.232</v>
      </c>
      <c r="E522" s="88">
        <f t="shared" si="110"/>
        <v>1550.162</v>
      </c>
      <c r="F522" s="88">
        <f t="shared" si="110"/>
        <v>1545.665</v>
      </c>
      <c r="G522" s="88">
        <f t="shared" si="110"/>
        <v>1538.92</v>
      </c>
      <c r="H522" s="88">
        <f t="shared" si="111"/>
        <v>1571.896</v>
      </c>
      <c r="I522" s="88">
        <f t="shared" si="111"/>
        <v>1630.934</v>
      </c>
      <c r="J522" s="88">
        <f t="shared" si="111"/>
        <v>1620.034</v>
      </c>
      <c r="K522" s="88">
        <f t="shared" si="111"/>
        <v>1642.627</v>
      </c>
      <c r="L522" s="88">
        <f t="shared" si="111"/>
        <v>1636.798</v>
      </c>
      <c r="M522" s="88">
        <f t="shared" si="111"/>
        <v>1652.141</v>
      </c>
      <c r="N522" s="88">
        <f t="shared" si="111"/>
        <v>1690.675</v>
      </c>
      <c r="O522" s="88">
        <f t="shared" si="111"/>
        <v>1684.042</v>
      </c>
    </row>
    <row r="523" spans="1:15" ht="12.75">
      <c r="A523" s="8" t="s">
        <v>204</v>
      </c>
      <c r="C523" s="88">
        <f aca="true" t="shared" si="112" ref="C523:H523">SUM(C515:C521)</f>
        <v>1554.179</v>
      </c>
      <c r="D523" s="88">
        <f t="shared" si="112"/>
        <v>1572.2319999999997</v>
      </c>
      <c r="E523" s="88">
        <f t="shared" si="112"/>
        <v>1550.1620000000003</v>
      </c>
      <c r="F523" s="88">
        <f t="shared" si="112"/>
        <v>1545.6640000000002</v>
      </c>
      <c r="G523" s="88">
        <f t="shared" si="112"/>
        <v>1538.9200000000003</v>
      </c>
      <c r="H523" s="88">
        <f t="shared" si="112"/>
        <v>1571.8960000000002</v>
      </c>
      <c r="I523" s="88">
        <f aca="true" t="shared" si="113" ref="I523:O523">SUM(I515:I521)</f>
        <v>1630.9350000000004</v>
      </c>
      <c r="J523" s="88">
        <f t="shared" si="113"/>
        <v>1620.031</v>
      </c>
      <c r="K523" s="88">
        <f t="shared" si="113"/>
        <v>1642.622</v>
      </c>
      <c r="L523" s="88">
        <f t="shared" si="113"/>
        <v>1636.7939999999999</v>
      </c>
      <c r="M523" s="88">
        <f t="shared" si="113"/>
        <v>1652.1380000000001</v>
      </c>
      <c r="N523" s="88">
        <f t="shared" si="113"/>
        <v>1690.6720000000005</v>
      </c>
      <c r="O523" s="88">
        <f t="shared" si="113"/>
        <v>1684.039</v>
      </c>
    </row>
    <row r="524" spans="1:15" ht="12.75">
      <c r="A524" s="8" t="s">
        <v>206</v>
      </c>
      <c r="C524" s="9">
        <f aca="true" t="shared" si="114" ref="C524:H524">C522-C523</f>
        <v>-0.0009999999999763531</v>
      </c>
      <c r="D524" s="9">
        <f t="shared" si="114"/>
        <v>0</v>
      </c>
      <c r="E524" s="9">
        <f t="shared" si="114"/>
        <v>0</v>
      </c>
      <c r="F524" s="9">
        <f t="shared" si="114"/>
        <v>0.0009999999997489795</v>
      </c>
      <c r="G524" s="9">
        <f t="shared" si="114"/>
        <v>0</v>
      </c>
      <c r="H524" s="9">
        <f t="shared" si="114"/>
        <v>0</v>
      </c>
      <c r="I524" s="9">
        <f aca="true" t="shared" si="115" ref="I524:O524">I522-I523</f>
        <v>-0.0010000000004311005</v>
      </c>
      <c r="J524" s="9">
        <f t="shared" si="115"/>
        <v>0.003000000000156433</v>
      </c>
      <c r="K524" s="9">
        <f t="shared" si="115"/>
        <v>0.004999999999881766</v>
      </c>
      <c r="L524" s="9">
        <f t="shared" si="115"/>
        <v>0.004000000000132786</v>
      </c>
      <c r="M524" s="9">
        <f t="shared" si="115"/>
        <v>0.0029999999999290594</v>
      </c>
      <c r="N524" s="9">
        <f t="shared" si="115"/>
        <v>0.002999999999474312</v>
      </c>
      <c r="O524" s="9">
        <f t="shared" si="115"/>
        <v>0.0029999999999290594</v>
      </c>
    </row>
    <row r="525" spans="1:15" ht="12.75">
      <c r="A525" s="8"/>
      <c r="H525" s="8"/>
      <c r="I525" s="8"/>
      <c r="J525" s="8"/>
      <c r="K525" s="8"/>
      <c r="L525" s="8"/>
      <c r="M525" s="8"/>
      <c r="N525" s="8"/>
      <c r="O525" s="8"/>
    </row>
    <row r="526" spans="1:15" ht="12.75">
      <c r="A526" s="8" t="s">
        <v>208</v>
      </c>
      <c r="H526" s="8"/>
      <c r="I526" s="8"/>
      <c r="J526" s="8"/>
      <c r="K526" s="8"/>
      <c r="L526" s="8"/>
      <c r="M526" s="8"/>
      <c r="N526" s="8"/>
      <c r="O526" s="8"/>
    </row>
    <row r="527" spans="1:15" ht="12.75">
      <c r="A527" s="8"/>
      <c r="C527" s="8">
        <v>1990</v>
      </c>
      <c r="D527" s="8">
        <v>1991</v>
      </c>
      <c r="E527" s="8">
        <v>1992</v>
      </c>
      <c r="F527" s="8">
        <v>1993</v>
      </c>
      <c r="G527" s="8">
        <v>1994</v>
      </c>
      <c r="H527" s="8">
        <v>1995</v>
      </c>
      <c r="I527" s="8">
        <v>1996</v>
      </c>
      <c r="J527" s="8">
        <v>1997</v>
      </c>
      <c r="K527" s="8">
        <v>1998</v>
      </c>
      <c r="L527" s="8">
        <v>1999</v>
      </c>
      <c r="M527" s="8">
        <v>2000</v>
      </c>
      <c r="N527" s="8">
        <v>2001</v>
      </c>
      <c r="O527" s="8">
        <v>2002</v>
      </c>
    </row>
    <row r="528" spans="1:15" ht="12.75">
      <c r="A528" s="8" t="s">
        <v>196</v>
      </c>
      <c r="C528" s="9">
        <f aca="true" t="shared" si="116" ref="C528:O528">C515*100/C$522</f>
        <v>27.774038752317946</v>
      </c>
      <c r="D528" s="9">
        <f t="shared" si="116"/>
        <v>26.07274244513532</v>
      </c>
      <c r="E528" s="9">
        <f t="shared" si="116"/>
        <v>24.779087605037407</v>
      </c>
      <c r="F528" s="9">
        <f t="shared" si="116"/>
        <v>23.411735401914388</v>
      </c>
      <c r="G528" s="9">
        <f t="shared" si="116"/>
        <v>22.75862293036675</v>
      </c>
      <c r="H528" s="9">
        <f t="shared" si="116"/>
        <v>21.974163685129295</v>
      </c>
      <c r="I528" s="9">
        <f t="shared" si="116"/>
        <v>21.29000928302433</v>
      </c>
      <c r="J528" s="9">
        <f t="shared" si="116"/>
        <v>20.531112309988554</v>
      </c>
      <c r="K528" s="9">
        <f t="shared" si="116"/>
        <v>19.654979493214224</v>
      </c>
      <c r="L528" s="9">
        <f t="shared" si="116"/>
        <v>18.261080475416026</v>
      </c>
      <c r="M528" s="9">
        <f t="shared" si="116"/>
        <v>18.49715006164728</v>
      </c>
      <c r="N528" s="9">
        <f t="shared" si="116"/>
        <v>18.168187262483922</v>
      </c>
      <c r="O528" s="9">
        <f t="shared" si="116"/>
        <v>18.167242859738653</v>
      </c>
    </row>
    <row r="529" spans="1:15" ht="12.75">
      <c r="A529" s="8" t="s">
        <v>197</v>
      </c>
      <c r="C529" s="9">
        <f aca="true" t="shared" si="117" ref="C529:O529">C516*100/C$522</f>
        <v>38.213962622042004</v>
      </c>
      <c r="D529" s="9">
        <f t="shared" si="117"/>
        <v>38.90952480295529</v>
      </c>
      <c r="E529" s="9">
        <f t="shared" si="117"/>
        <v>39.81764486550438</v>
      </c>
      <c r="F529" s="9">
        <f t="shared" si="117"/>
        <v>39.426201667243554</v>
      </c>
      <c r="G529" s="9">
        <f t="shared" si="117"/>
        <v>39.82715150885036</v>
      </c>
      <c r="H529" s="9">
        <f t="shared" si="117"/>
        <v>39.51190155073873</v>
      </c>
      <c r="I529" s="9">
        <f t="shared" si="117"/>
        <v>38.978523962343054</v>
      </c>
      <c r="J529" s="9">
        <f t="shared" si="117"/>
        <v>39.21473253030492</v>
      </c>
      <c r="K529" s="9">
        <f t="shared" si="117"/>
        <v>39.63839630056002</v>
      </c>
      <c r="L529" s="9">
        <f t="shared" si="117"/>
        <v>39.39624804038128</v>
      </c>
      <c r="M529" s="9">
        <f t="shared" si="117"/>
        <v>38.41681793503097</v>
      </c>
      <c r="N529" s="9">
        <f t="shared" si="117"/>
        <v>38.33043015363686</v>
      </c>
      <c r="O529" s="9">
        <f t="shared" si="117"/>
        <v>38.00445594587308</v>
      </c>
    </row>
    <row r="530" spans="1:15" ht="12.75">
      <c r="A530" s="8" t="s">
        <v>198</v>
      </c>
      <c r="C530" s="9">
        <f aca="true" t="shared" si="118" ref="C530:O530">C517*100/C$522</f>
        <v>16.764360324235703</v>
      </c>
      <c r="D530" s="9">
        <f t="shared" si="118"/>
        <v>17.558604582529806</v>
      </c>
      <c r="E530" s="9">
        <f t="shared" si="118"/>
        <v>17.48043107752609</v>
      </c>
      <c r="F530" s="9">
        <f t="shared" si="118"/>
        <v>18.333985695477352</v>
      </c>
      <c r="G530" s="9">
        <f t="shared" si="118"/>
        <v>18.499987003872846</v>
      </c>
      <c r="H530" s="9">
        <f t="shared" si="118"/>
        <v>19.59156330953193</v>
      </c>
      <c r="I530" s="9">
        <f t="shared" si="118"/>
        <v>20.958113571732515</v>
      </c>
      <c r="J530" s="9">
        <f t="shared" si="118"/>
        <v>20.919437493287173</v>
      </c>
      <c r="K530" s="9">
        <f t="shared" si="118"/>
        <v>21.420505081190072</v>
      </c>
      <c r="L530" s="9">
        <f t="shared" si="118"/>
        <v>22.332994053023036</v>
      </c>
      <c r="M530" s="9">
        <f t="shared" si="118"/>
        <v>22.775598450737558</v>
      </c>
      <c r="N530" s="9">
        <f t="shared" si="118"/>
        <v>22.934508406405723</v>
      </c>
      <c r="O530" s="9">
        <f t="shared" si="118"/>
        <v>23.098058124441078</v>
      </c>
    </row>
    <row r="531" spans="1:15" ht="12.75">
      <c r="A531" s="8" t="s">
        <v>199</v>
      </c>
      <c r="C531" s="9">
        <f aca="true" t="shared" si="119" ref="C531:O531">C518*100/C$522</f>
        <v>12.670363368932</v>
      </c>
      <c r="D531" s="9">
        <f t="shared" si="119"/>
        <v>12.871446453195205</v>
      </c>
      <c r="E531" s="9">
        <f t="shared" si="119"/>
        <v>13.075472111947008</v>
      </c>
      <c r="F531" s="9">
        <f t="shared" si="119"/>
        <v>13.677672716921196</v>
      </c>
      <c r="G531" s="9">
        <f t="shared" si="119"/>
        <v>13.682452629116524</v>
      </c>
      <c r="H531" s="9">
        <f t="shared" si="119"/>
        <v>13.694162972613965</v>
      </c>
      <c r="I531" s="9">
        <f t="shared" si="119"/>
        <v>13.705398256459183</v>
      </c>
      <c r="J531" s="9">
        <f t="shared" si="119"/>
        <v>13.989582934679147</v>
      </c>
      <c r="K531" s="9">
        <f t="shared" si="119"/>
        <v>13.806360177934492</v>
      </c>
      <c r="L531" s="9">
        <f t="shared" si="119"/>
        <v>14.322231576529296</v>
      </c>
      <c r="M531" s="9">
        <f t="shared" si="119"/>
        <v>14.385212884372457</v>
      </c>
      <c r="N531" s="9">
        <f t="shared" si="119"/>
        <v>14.551939314179249</v>
      </c>
      <c r="O531" s="9">
        <f t="shared" si="119"/>
        <v>14.755451467362453</v>
      </c>
    </row>
    <row r="532" spans="1:15" ht="12.75">
      <c r="A532" s="8" t="s">
        <v>200</v>
      </c>
      <c r="C532" s="9">
        <f aca="true" t="shared" si="120" ref="C532:O532">C519*100/C$522</f>
        <v>4.329362531190121</v>
      </c>
      <c r="D532" s="9">
        <f t="shared" si="120"/>
        <v>4.445717934757721</v>
      </c>
      <c r="E532" s="9">
        <f t="shared" si="120"/>
        <v>4.658480855549291</v>
      </c>
      <c r="F532" s="9">
        <f t="shared" si="120"/>
        <v>4.931340232197792</v>
      </c>
      <c r="G532" s="9">
        <f t="shared" si="120"/>
        <v>5.001039690172329</v>
      </c>
      <c r="H532" s="9">
        <f t="shared" si="120"/>
        <v>4.992251395766641</v>
      </c>
      <c r="I532" s="9">
        <f t="shared" si="120"/>
        <v>4.942750595670947</v>
      </c>
      <c r="J532" s="9">
        <f t="shared" si="120"/>
        <v>5.1500153700477895</v>
      </c>
      <c r="K532" s="9">
        <f t="shared" si="120"/>
        <v>5.297429057235757</v>
      </c>
      <c r="L532" s="9">
        <f t="shared" si="120"/>
        <v>5.464388397346527</v>
      </c>
      <c r="M532" s="9">
        <f t="shared" si="120"/>
        <v>5.632872739070092</v>
      </c>
      <c r="N532" s="9">
        <f t="shared" si="120"/>
        <v>5.772369024206308</v>
      </c>
      <c r="O532" s="9">
        <f t="shared" si="120"/>
        <v>5.677589988848259</v>
      </c>
    </row>
    <row r="533" spans="1:15" ht="12.75">
      <c r="A533" s="8" t="s">
        <v>201</v>
      </c>
      <c r="C533" s="9">
        <f aca="true" t="shared" si="121" ref="C533:O533">C520*100/C$522</f>
        <v>0.1076453276265653</v>
      </c>
      <c r="D533" s="9">
        <f t="shared" si="121"/>
        <v>0.11245159747416412</v>
      </c>
      <c r="E533" s="9">
        <f t="shared" si="121"/>
        <v>0.12018098753549629</v>
      </c>
      <c r="F533" s="9">
        <f t="shared" si="121"/>
        <v>0.12007776588070508</v>
      </c>
      <c r="G533" s="9">
        <f t="shared" si="121"/>
        <v>0.1347048579523302</v>
      </c>
      <c r="H533" s="9">
        <f t="shared" si="121"/>
        <v>0.14861034063322257</v>
      </c>
      <c r="I533" s="9">
        <f t="shared" si="121"/>
        <v>0.14304686762309204</v>
      </c>
      <c r="J533" s="9">
        <f t="shared" si="121"/>
        <v>0.16166327373376116</v>
      </c>
      <c r="K533" s="9">
        <f t="shared" si="121"/>
        <v>0.16997163689626432</v>
      </c>
      <c r="L533" s="9">
        <f t="shared" si="121"/>
        <v>0.14913263579256572</v>
      </c>
      <c r="M533" s="9">
        <f t="shared" si="121"/>
        <v>0.16239534034928008</v>
      </c>
      <c r="N533" s="9">
        <f t="shared" si="121"/>
        <v>0.180637910893578</v>
      </c>
      <c r="O533" s="9">
        <f t="shared" si="121"/>
        <v>0.18604049067659834</v>
      </c>
    </row>
    <row r="534" spans="1:15" ht="12.75">
      <c r="A534" s="8" t="s">
        <v>203</v>
      </c>
      <c r="C534" s="9">
        <f aca="true" t="shared" si="122" ref="C534:O534">C521*100/C$522</f>
        <v>0.14033141634999335</v>
      </c>
      <c r="D534" s="9">
        <f t="shared" si="122"/>
        <v>0.029512183952495566</v>
      </c>
      <c r="E534" s="9">
        <f t="shared" si="122"/>
        <v>0.06870249690032397</v>
      </c>
      <c r="F534" s="9">
        <f t="shared" si="122"/>
        <v>0.09892182329288687</v>
      </c>
      <c r="G534" s="9">
        <f t="shared" si="122"/>
        <v>0.09604137966885869</v>
      </c>
      <c r="H534" s="9">
        <f t="shared" si="122"/>
        <v>0.087346745586222</v>
      </c>
      <c r="I534" s="9">
        <f t="shared" si="122"/>
        <v>-0.017781222293483365</v>
      </c>
      <c r="J534" s="9">
        <f t="shared" si="122"/>
        <v>0.03327090665998368</v>
      </c>
      <c r="K534" s="9">
        <f t="shared" si="122"/>
        <v>0.01205386250195571</v>
      </c>
      <c r="L534" s="9">
        <f t="shared" si="122"/>
        <v>0.07368044193602387</v>
      </c>
      <c r="M534" s="9">
        <f t="shared" si="122"/>
        <v>0.12977100622767668</v>
      </c>
      <c r="N534" s="9">
        <f t="shared" si="122"/>
        <v>0.06175048427403257</v>
      </c>
      <c r="O534" s="9">
        <f t="shared" si="122"/>
        <v>0.11098298023445972</v>
      </c>
    </row>
    <row r="535" spans="1:15" ht="12.75">
      <c r="A535" s="8" t="s">
        <v>202</v>
      </c>
      <c r="C535" s="8">
        <f aca="true" t="shared" si="123" ref="C535:O535">C522*100/C$522</f>
        <v>100</v>
      </c>
      <c r="D535" s="8">
        <f t="shared" si="123"/>
        <v>100.00000000000001</v>
      </c>
      <c r="E535" s="8">
        <f t="shared" si="123"/>
        <v>100</v>
      </c>
      <c r="F535" s="8">
        <f t="shared" si="123"/>
        <v>100</v>
      </c>
      <c r="G535" s="8">
        <f t="shared" si="123"/>
        <v>100</v>
      </c>
      <c r="H535" s="8">
        <f t="shared" si="123"/>
        <v>100</v>
      </c>
      <c r="I535" s="8">
        <f t="shared" si="123"/>
        <v>100</v>
      </c>
      <c r="J535" s="8">
        <f t="shared" si="123"/>
        <v>100.00000000000001</v>
      </c>
      <c r="K535" s="8">
        <f t="shared" si="123"/>
        <v>99.99999999999999</v>
      </c>
      <c r="L535" s="8">
        <f t="shared" si="123"/>
        <v>99.99999999999999</v>
      </c>
      <c r="M535" s="8">
        <f t="shared" si="123"/>
        <v>100</v>
      </c>
      <c r="N535" s="8">
        <f t="shared" si="123"/>
        <v>100</v>
      </c>
      <c r="O535" s="8">
        <f t="shared" si="123"/>
        <v>100</v>
      </c>
    </row>
    <row r="536" spans="1:15" ht="12.75">
      <c r="A536" s="8" t="s">
        <v>204</v>
      </c>
      <c r="C536" s="8">
        <f aca="true" t="shared" si="124" ref="C536:H536">SUM(C528:C534)</f>
        <v>100.00006434269433</v>
      </c>
      <c r="D536" s="8">
        <f t="shared" si="124"/>
        <v>100</v>
      </c>
      <c r="E536" s="8">
        <f t="shared" si="124"/>
        <v>99.99999999999999</v>
      </c>
      <c r="F536" s="8">
        <f t="shared" si="124"/>
        <v>99.99993530292788</v>
      </c>
      <c r="G536" s="8">
        <f t="shared" si="124"/>
        <v>100.00000000000001</v>
      </c>
      <c r="H536" s="8">
        <f t="shared" si="124"/>
        <v>100.00000000000001</v>
      </c>
      <c r="I536" s="88">
        <f aca="true" t="shared" si="125" ref="I536:O536">SUM(I528:I534)</f>
        <v>100.00006131455963</v>
      </c>
      <c r="J536" s="88">
        <f t="shared" si="125"/>
        <v>99.99981481870134</v>
      </c>
      <c r="K536" s="88">
        <f t="shared" si="125"/>
        <v>99.9996956095328</v>
      </c>
      <c r="L536" s="88">
        <f t="shared" si="125"/>
        <v>99.99975562042475</v>
      </c>
      <c r="M536" s="88">
        <f t="shared" si="125"/>
        <v>99.99981841743532</v>
      </c>
      <c r="N536" s="88">
        <f t="shared" si="125"/>
        <v>99.99982255607968</v>
      </c>
      <c r="O536" s="88">
        <f t="shared" si="125"/>
        <v>99.99982185717458</v>
      </c>
    </row>
    <row r="537" spans="1:15" ht="12.75">
      <c r="A537" s="8" t="s">
        <v>206</v>
      </c>
      <c r="C537" s="9">
        <f aca="true" t="shared" si="126" ref="C537:H537">C535-C536</f>
        <v>-6.434269432986639E-05</v>
      </c>
      <c r="D537" s="9">
        <f t="shared" si="126"/>
        <v>0</v>
      </c>
      <c r="E537" s="9">
        <f t="shared" si="126"/>
        <v>0</v>
      </c>
      <c r="F537" s="9">
        <f t="shared" si="126"/>
        <v>6.469707211920195E-05</v>
      </c>
      <c r="G537" s="9">
        <f t="shared" si="126"/>
        <v>0</v>
      </c>
      <c r="H537" s="9">
        <f t="shared" si="126"/>
        <v>0</v>
      </c>
      <c r="I537" s="9">
        <f aca="true" t="shared" si="127" ref="I537:O537">I535-I536</f>
        <v>-6.131455963043209E-05</v>
      </c>
      <c r="J537" s="9">
        <f t="shared" si="127"/>
        <v>0.00018518129867572952</v>
      </c>
      <c r="K537" s="9">
        <f t="shared" si="127"/>
        <v>0.00030439046719266116</v>
      </c>
      <c r="L537" s="9">
        <f t="shared" si="127"/>
        <v>0.00024437957523559817</v>
      </c>
      <c r="M537" s="9">
        <f t="shared" si="127"/>
        <v>0.00018158256467870615</v>
      </c>
      <c r="N537" s="9">
        <f t="shared" si="127"/>
        <v>0.00017744392032170708</v>
      </c>
      <c r="O537" s="9">
        <f t="shared" si="127"/>
        <v>0.00017814282541905868</v>
      </c>
    </row>
    <row r="538" spans="1:15" ht="12.75">
      <c r="A538" s="8"/>
      <c r="H538" s="8"/>
      <c r="I538" s="8"/>
      <c r="J538" s="8"/>
      <c r="K538" s="8"/>
      <c r="L538" s="8"/>
      <c r="M538" s="8"/>
      <c r="N538" s="8"/>
      <c r="O538" s="8"/>
    </row>
    <row r="539" spans="1:15" ht="12.75">
      <c r="A539" s="8" t="s">
        <v>209</v>
      </c>
      <c r="H539" s="8"/>
      <c r="I539" s="8"/>
      <c r="J539" s="8"/>
      <c r="K539" s="8"/>
      <c r="L539" s="8"/>
      <c r="M539" s="8"/>
      <c r="N539" s="8"/>
      <c r="O539" s="8"/>
    </row>
    <row r="540" spans="1:15" ht="12.75">
      <c r="A540" s="8"/>
      <c r="C540" s="8">
        <v>1990</v>
      </c>
      <c r="D540" s="8">
        <v>1991</v>
      </c>
      <c r="E540" s="8">
        <v>1992</v>
      </c>
      <c r="F540" s="8">
        <v>1993</v>
      </c>
      <c r="G540" s="8">
        <v>1994</v>
      </c>
      <c r="H540" s="8">
        <v>1995</v>
      </c>
      <c r="I540" s="8">
        <v>1996</v>
      </c>
      <c r="J540" s="8">
        <v>1997</v>
      </c>
      <c r="K540" s="8">
        <v>1998</v>
      </c>
      <c r="L540" s="8">
        <v>1999</v>
      </c>
      <c r="M540" s="8">
        <v>2000</v>
      </c>
      <c r="N540" s="8">
        <v>2001</v>
      </c>
      <c r="O540" s="8">
        <v>2002</v>
      </c>
    </row>
    <row r="541" spans="1:15" ht="12.75">
      <c r="A541" s="8" t="s">
        <v>196</v>
      </c>
      <c r="C541" s="9">
        <f aca="true" t="shared" si="128" ref="C541:H545">C528</f>
        <v>27.774038752317946</v>
      </c>
      <c r="D541" s="9">
        <f t="shared" si="128"/>
        <v>26.07274244513532</v>
      </c>
      <c r="E541" s="9">
        <f t="shared" si="128"/>
        <v>24.779087605037407</v>
      </c>
      <c r="F541" s="9">
        <f t="shared" si="128"/>
        <v>23.411735401914388</v>
      </c>
      <c r="G541" s="9">
        <f t="shared" si="128"/>
        <v>22.75862293036675</v>
      </c>
      <c r="H541" s="9">
        <f t="shared" si="128"/>
        <v>21.974163685129295</v>
      </c>
      <c r="I541" s="9">
        <f aca="true" t="shared" si="129" ref="I541:O541">I528</f>
        <v>21.29000928302433</v>
      </c>
      <c r="J541" s="9">
        <f t="shared" si="129"/>
        <v>20.531112309988554</v>
      </c>
      <c r="K541" s="9">
        <f t="shared" si="129"/>
        <v>19.654979493214224</v>
      </c>
      <c r="L541" s="9">
        <f t="shared" si="129"/>
        <v>18.261080475416026</v>
      </c>
      <c r="M541" s="9">
        <f t="shared" si="129"/>
        <v>18.49715006164728</v>
      </c>
      <c r="N541" s="9">
        <f t="shared" si="129"/>
        <v>18.168187262483922</v>
      </c>
      <c r="O541" s="9">
        <f t="shared" si="129"/>
        <v>18.167242859738653</v>
      </c>
    </row>
    <row r="542" spans="1:15" ht="12.75">
      <c r="A542" s="8" t="s">
        <v>197</v>
      </c>
      <c r="C542" s="9">
        <f t="shared" si="128"/>
        <v>38.213962622042004</v>
      </c>
      <c r="D542" s="9">
        <f t="shared" si="128"/>
        <v>38.90952480295529</v>
      </c>
      <c r="E542" s="9">
        <f t="shared" si="128"/>
        <v>39.81764486550438</v>
      </c>
      <c r="F542" s="9">
        <f t="shared" si="128"/>
        <v>39.426201667243554</v>
      </c>
      <c r="G542" s="9">
        <f t="shared" si="128"/>
        <v>39.82715150885036</v>
      </c>
      <c r="H542" s="9">
        <f t="shared" si="128"/>
        <v>39.51190155073873</v>
      </c>
      <c r="I542" s="9">
        <f aca="true" t="shared" si="130" ref="I542:O542">I529</f>
        <v>38.978523962343054</v>
      </c>
      <c r="J542" s="9">
        <f t="shared" si="130"/>
        <v>39.21473253030492</v>
      </c>
      <c r="K542" s="9">
        <f t="shared" si="130"/>
        <v>39.63839630056002</v>
      </c>
      <c r="L542" s="9">
        <f t="shared" si="130"/>
        <v>39.39624804038128</v>
      </c>
      <c r="M542" s="9">
        <f t="shared" si="130"/>
        <v>38.41681793503097</v>
      </c>
      <c r="N542" s="9">
        <f t="shared" si="130"/>
        <v>38.33043015363686</v>
      </c>
      <c r="O542" s="9">
        <f t="shared" si="130"/>
        <v>38.00445594587308</v>
      </c>
    </row>
    <row r="543" spans="1:15" ht="12.75">
      <c r="A543" s="8" t="s">
        <v>198</v>
      </c>
      <c r="C543" s="9">
        <f t="shared" si="128"/>
        <v>16.764360324235703</v>
      </c>
      <c r="D543" s="9">
        <f t="shared" si="128"/>
        <v>17.558604582529806</v>
      </c>
      <c r="E543" s="9">
        <f t="shared" si="128"/>
        <v>17.48043107752609</v>
      </c>
      <c r="F543" s="9">
        <f t="shared" si="128"/>
        <v>18.333985695477352</v>
      </c>
      <c r="G543" s="9">
        <f t="shared" si="128"/>
        <v>18.499987003872846</v>
      </c>
      <c r="H543" s="9">
        <f t="shared" si="128"/>
        <v>19.59156330953193</v>
      </c>
      <c r="I543" s="9">
        <f aca="true" t="shared" si="131" ref="I543:O543">I530</f>
        <v>20.958113571732515</v>
      </c>
      <c r="J543" s="9">
        <f t="shared" si="131"/>
        <v>20.919437493287173</v>
      </c>
      <c r="K543" s="9">
        <f t="shared" si="131"/>
        <v>21.420505081190072</v>
      </c>
      <c r="L543" s="9">
        <f t="shared" si="131"/>
        <v>22.332994053023036</v>
      </c>
      <c r="M543" s="9">
        <f t="shared" si="131"/>
        <v>22.775598450737558</v>
      </c>
      <c r="N543" s="9">
        <f t="shared" si="131"/>
        <v>22.934508406405723</v>
      </c>
      <c r="O543" s="9">
        <f t="shared" si="131"/>
        <v>23.098058124441078</v>
      </c>
    </row>
    <row r="544" spans="1:15" ht="12.75">
      <c r="A544" s="8" t="s">
        <v>199</v>
      </c>
      <c r="C544" s="9">
        <f t="shared" si="128"/>
        <v>12.670363368932</v>
      </c>
      <c r="D544" s="9">
        <f t="shared" si="128"/>
        <v>12.871446453195205</v>
      </c>
      <c r="E544" s="9">
        <f t="shared" si="128"/>
        <v>13.075472111947008</v>
      </c>
      <c r="F544" s="9">
        <f t="shared" si="128"/>
        <v>13.677672716921196</v>
      </c>
      <c r="G544" s="9">
        <f t="shared" si="128"/>
        <v>13.682452629116524</v>
      </c>
      <c r="H544" s="9">
        <f t="shared" si="128"/>
        <v>13.694162972613965</v>
      </c>
      <c r="I544" s="9">
        <f aca="true" t="shared" si="132" ref="I544:O544">I531</f>
        <v>13.705398256459183</v>
      </c>
      <c r="J544" s="9">
        <f t="shared" si="132"/>
        <v>13.989582934679147</v>
      </c>
      <c r="K544" s="9">
        <f t="shared" si="132"/>
        <v>13.806360177934492</v>
      </c>
      <c r="L544" s="9">
        <f t="shared" si="132"/>
        <v>14.322231576529296</v>
      </c>
      <c r="M544" s="9">
        <f t="shared" si="132"/>
        <v>14.385212884372457</v>
      </c>
      <c r="N544" s="9">
        <f t="shared" si="132"/>
        <v>14.551939314179249</v>
      </c>
      <c r="O544" s="9">
        <f t="shared" si="132"/>
        <v>14.755451467362453</v>
      </c>
    </row>
    <row r="545" spans="1:15" ht="12.75">
      <c r="A545" s="8" t="s">
        <v>200</v>
      </c>
      <c r="C545" s="9">
        <f t="shared" si="128"/>
        <v>4.329362531190121</v>
      </c>
      <c r="D545" s="9">
        <f t="shared" si="128"/>
        <v>4.445717934757721</v>
      </c>
      <c r="E545" s="9">
        <f t="shared" si="128"/>
        <v>4.658480855549291</v>
      </c>
      <c r="F545" s="9">
        <f t="shared" si="128"/>
        <v>4.931340232197792</v>
      </c>
      <c r="G545" s="9">
        <f t="shared" si="128"/>
        <v>5.001039690172329</v>
      </c>
      <c r="H545" s="9">
        <f t="shared" si="128"/>
        <v>4.992251395766641</v>
      </c>
      <c r="I545" s="9">
        <f aca="true" t="shared" si="133" ref="I545:O545">I532</f>
        <v>4.942750595670947</v>
      </c>
      <c r="J545" s="9">
        <f t="shared" si="133"/>
        <v>5.1500153700477895</v>
      </c>
      <c r="K545" s="9">
        <f t="shared" si="133"/>
        <v>5.297429057235757</v>
      </c>
      <c r="L545" s="9">
        <f t="shared" si="133"/>
        <v>5.464388397346527</v>
      </c>
      <c r="M545" s="9">
        <f t="shared" si="133"/>
        <v>5.632872739070092</v>
      </c>
      <c r="N545" s="9">
        <f t="shared" si="133"/>
        <v>5.772369024206308</v>
      </c>
      <c r="O545" s="9">
        <f t="shared" si="133"/>
        <v>5.677589988848259</v>
      </c>
    </row>
    <row r="546" spans="1:15" ht="12.75">
      <c r="A546" s="8" t="s">
        <v>220</v>
      </c>
      <c r="C546" s="9">
        <f aca="true" t="shared" si="134" ref="C546:H546">C533+C534+C537</f>
        <v>0.2479124012822288</v>
      </c>
      <c r="D546" s="9">
        <f t="shared" si="134"/>
        <v>0.1419637814266597</v>
      </c>
      <c r="E546" s="9">
        <f t="shared" si="134"/>
        <v>0.18888348443582026</v>
      </c>
      <c r="F546" s="9">
        <f t="shared" si="134"/>
        <v>0.21906428624571117</v>
      </c>
      <c r="G546" s="9">
        <f t="shared" si="134"/>
        <v>0.2307462376211889</v>
      </c>
      <c r="H546" s="9">
        <f t="shared" si="134"/>
        <v>0.23595708621944456</v>
      </c>
      <c r="I546" s="9">
        <f aca="true" t="shared" si="135" ref="I546:O546">I533+I534+I537</f>
        <v>0.12520433076997825</v>
      </c>
      <c r="J546" s="9">
        <f t="shared" si="135"/>
        <v>0.19511936169242056</v>
      </c>
      <c r="K546" s="9">
        <f t="shared" si="135"/>
        <v>0.18232988986541268</v>
      </c>
      <c r="L546" s="9">
        <f t="shared" si="135"/>
        <v>0.2230574573038252</v>
      </c>
      <c r="M546" s="9">
        <f t="shared" si="135"/>
        <v>0.29234792914163543</v>
      </c>
      <c r="N546" s="9">
        <f t="shared" si="135"/>
        <v>0.24256583908793228</v>
      </c>
      <c r="O546" s="9">
        <f t="shared" si="135"/>
        <v>0.29720161373647713</v>
      </c>
    </row>
    <row r="547" spans="1:15" ht="12.75">
      <c r="A547" s="8" t="s">
        <v>210</v>
      </c>
      <c r="C547" s="9">
        <f aca="true" t="shared" si="136" ref="C547:H547">SUM(C541:C546)</f>
        <v>100</v>
      </c>
      <c r="D547" s="9">
        <f t="shared" si="136"/>
        <v>100</v>
      </c>
      <c r="E547" s="9">
        <f t="shared" si="136"/>
        <v>99.99999999999999</v>
      </c>
      <c r="F547" s="9">
        <f t="shared" si="136"/>
        <v>100</v>
      </c>
      <c r="G547" s="9">
        <f t="shared" si="136"/>
        <v>100.00000000000001</v>
      </c>
      <c r="H547" s="9">
        <f t="shared" si="136"/>
        <v>100.00000000000001</v>
      </c>
      <c r="I547" s="9">
        <f aca="true" t="shared" si="137" ref="I547:O547">SUM(I541:I546)</f>
        <v>99.99999999999999</v>
      </c>
      <c r="J547" s="9">
        <f t="shared" si="137"/>
        <v>100.00000000000001</v>
      </c>
      <c r="K547" s="9">
        <f t="shared" si="137"/>
        <v>99.99999999999999</v>
      </c>
      <c r="L547" s="9">
        <f t="shared" si="137"/>
        <v>99.99999999999999</v>
      </c>
      <c r="M547" s="9">
        <f t="shared" si="137"/>
        <v>100.00000000000001</v>
      </c>
      <c r="N547" s="9">
        <f t="shared" si="137"/>
        <v>100</v>
      </c>
      <c r="O547" s="9">
        <f t="shared" si="137"/>
        <v>100</v>
      </c>
    </row>
    <row r="548" spans="1:15" ht="12.75">
      <c r="A548" s="8"/>
      <c r="H548" s="8"/>
      <c r="I548" s="8"/>
      <c r="J548" s="8"/>
      <c r="K548" s="8"/>
      <c r="L548" s="8"/>
      <c r="M548" s="8"/>
      <c r="N548" s="8"/>
      <c r="O548" s="8"/>
    </row>
    <row r="549" spans="1:15" ht="12.75">
      <c r="A549" s="30" t="s">
        <v>124</v>
      </c>
      <c r="H549" s="31"/>
      <c r="I549" s="31"/>
      <c r="J549" s="31"/>
      <c r="K549" s="31"/>
      <c r="L549" s="31"/>
      <c r="M549" s="31"/>
      <c r="N549" s="31"/>
      <c r="O549" s="31"/>
    </row>
    <row r="550" spans="1:15" ht="12.75">
      <c r="A550" s="53" t="s">
        <v>253</v>
      </c>
      <c r="C550" s="8">
        <v>1990</v>
      </c>
      <c r="D550" s="8">
        <v>1991</v>
      </c>
      <c r="E550" s="8">
        <v>1992</v>
      </c>
      <c r="F550" s="8">
        <v>1993</v>
      </c>
      <c r="G550" s="8">
        <v>1994</v>
      </c>
      <c r="H550" s="31">
        <v>1995</v>
      </c>
      <c r="I550" s="31">
        <v>1996</v>
      </c>
      <c r="J550" s="31">
        <v>1997</v>
      </c>
      <c r="K550" s="31">
        <v>1998</v>
      </c>
      <c r="L550" s="31">
        <v>1999</v>
      </c>
      <c r="M550" s="31">
        <v>2000</v>
      </c>
      <c r="N550" s="31">
        <v>2001</v>
      </c>
      <c r="O550" s="31">
        <v>2002</v>
      </c>
    </row>
    <row r="551" spans="1:15" ht="12.75">
      <c r="A551" s="31" t="s">
        <v>196</v>
      </c>
      <c r="C551" s="54">
        <f aca="true" t="shared" si="138" ref="C551:H555">C515</f>
        <v>431.658</v>
      </c>
      <c r="D551" s="54">
        <f t="shared" si="138"/>
        <v>409.924</v>
      </c>
      <c r="E551" s="54">
        <f t="shared" si="138"/>
        <v>384.116</v>
      </c>
      <c r="F551" s="54">
        <f t="shared" si="138"/>
        <v>361.867</v>
      </c>
      <c r="G551" s="54">
        <f t="shared" si="138"/>
        <v>350.237</v>
      </c>
      <c r="H551" s="54">
        <f t="shared" si="138"/>
        <v>345.411</v>
      </c>
      <c r="I551" s="54">
        <f aca="true" t="shared" si="139" ref="I551:O551">I515</f>
        <v>347.226</v>
      </c>
      <c r="J551" s="54">
        <f t="shared" si="139"/>
        <v>332.611</v>
      </c>
      <c r="K551" s="54">
        <f t="shared" si="139"/>
        <v>322.858</v>
      </c>
      <c r="L551" s="54">
        <f t="shared" si="139"/>
        <v>298.897</v>
      </c>
      <c r="M551" s="54">
        <f t="shared" si="139"/>
        <v>305.599</v>
      </c>
      <c r="N551" s="54">
        <f t="shared" si="139"/>
        <v>307.165</v>
      </c>
      <c r="O551" s="54">
        <f t="shared" si="139"/>
        <v>305.944</v>
      </c>
    </row>
    <row r="552" spans="1:15" ht="12.75">
      <c r="A552" s="31" t="s">
        <v>197</v>
      </c>
      <c r="C552" s="54">
        <f t="shared" si="138"/>
        <v>593.913</v>
      </c>
      <c r="D552" s="54">
        <f t="shared" si="138"/>
        <v>611.748</v>
      </c>
      <c r="E552" s="54">
        <f t="shared" si="138"/>
        <v>617.238</v>
      </c>
      <c r="F552" s="54">
        <f t="shared" si="138"/>
        <v>609.397</v>
      </c>
      <c r="G552" s="54">
        <f t="shared" si="138"/>
        <v>612.908</v>
      </c>
      <c r="H552" s="54">
        <f t="shared" si="138"/>
        <v>621.086</v>
      </c>
      <c r="I552" s="54">
        <f aca="true" t="shared" si="140" ref="I552:O552">I516</f>
        <v>635.714</v>
      </c>
      <c r="J552" s="54">
        <f t="shared" si="140"/>
        <v>635.292</v>
      </c>
      <c r="K552" s="54">
        <f t="shared" si="140"/>
        <v>651.111</v>
      </c>
      <c r="L552" s="54">
        <f t="shared" si="140"/>
        <v>644.837</v>
      </c>
      <c r="M552" s="54">
        <f t="shared" si="140"/>
        <v>634.7</v>
      </c>
      <c r="N552" s="54">
        <f t="shared" si="140"/>
        <v>648.043</v>
      </c>
      <c r="O552" s="54">
        <f t="shared" si="140"/>
        <v>640.011</v>
      </c>
    </row>
    <row r="553" spans="1:15" ht="12.75">
      <c r="A553" s="31" t="s">
        <v>198</v>
      </c>
      <c r="C553" s="54">
        <f t="shared" si="138"/>
        <v>260.548</v>
      </c>
      <c r="D553" s="54">
        <f t="shared" si="138"/>
        <v>276.062</v>
      </c>
      <c r="E553" s="54">
        <f t="shared" si="138"/>
        <v>270.975</v>
      </c>
      <c r="F553" s="54">
        <f t="shared" si="138"/>
        <v>283.382</v>
      </c>
      <c r="G553" s="54">
        <f t="shared" si="138"/>
        <v>284.7</v>
      </c>
      <c r="H553" s="54">
        <f t="shared" si="138"/>
        <v>307.959</v>
      </c>
      <c r="I553" s="54">
        <f aca="true" t="shared" si="141" ref="I553:O553">I517</f>
        <v>341.813</v>
      </c>
      <c r="J553" s="54">
        <f t="shared" si="141"/>
        <v>338.902</v>
      </c>
      <c r="K553" s="54">
        <f t="shared" si="141"/>
        <v>351.859</v>
      </c>
      <c r="L553" s="54">
        <f t="shared" si="141"/>
        <v>365.546</v>
      </c>
      <c r="M553" s="54">
        <f t="shared" si="141"/>
        <v>376.285</v>
      </c>
      <c r="N553" s="54">
        <f t="shared" si="141"/>
        <v>387.748</v>
      </c>
      <c r="O553" s="54">
        <f t="shared" si="141"/>
        <v>388.981</v>
      </c>
    </row>
    <row r="554" spans="1:15" ht="12.75">
      <c r="A554" s="31" t="s">
        <v>199</v>
      </c>
      <c r="C554" s="54">
        <f t="shared" si="138"/>
        <v>196.92</v>
      </c>
      <c r="D554" s="54">
        <f t="shared" si="138"/>
        <v>202.369</v>
      </c>
      <c r="E554" s="54">
        <f t="shared" si="138"/>
        <v>202.691</v>
      </c>
      <c r="F554" s="54">
        <f t="shared" si="138"/>
        <v>211.411</v>
      </c>
      <c r="G554" s="54">
        <f t="shared" si="138"/>
        <v>210.562</v>
      </c>
      <c r="H554" s="54">
        <f t="shared" si="138"/>
        <v>215.258</v>
      </c>
      <c r="I554" s="54">
        <f aca="true" t="shared" si="142" ref="I554:O554">I518</f>
        <v>223.526</v>
      </c>
      <c r="J554" s="54">
        <f t="shared" si="142"/>
        <v>226.636</v>
      </c>
      <c r="K554" s="54">
        <f t="shared" si="142"/>
        <v>226.787</v>
      </c>
      <c r="L554" s="54">
        <f t="shared" si="142"/>
        <v>234.426</v>
      </c>
      <c r="M554" s="54">
        <f t="shared" si="142"/>
        <v>237.664</v>
      </c>
      <c r="N554" s="54">
        <f t="shared" si="142"/>
        <v>246.026</v>
      </c>
      <c r="O554" s="54">
        <f t="shared" si="142"/>
        <v>248.488</v>
      </c>
    </row>
    <row r="555" spans="1:15" ht="12.75">
      <c r="A555" s="31" t="s">
        <v>200</v>
      </c>
      <c r="C555" s="54">
        <f t="shared" si="138"/>
        <v>67.286</v>
      </c>
      <c r="D555" s="54">
        <f t="shared" si="138"/>
        <v>69.897</v>
      </c>
      <c r="E555" s="54">
        <f t="shared" si="138"/>
        <v>72.214</v>
      </c>
      <c r="F555" s="54">
        <f t="shared" si="138"/>
        <v>76.222</v>
      </c>
      <c r="G555" s="54">
        <f t="shared" si="138"/>
        <v>76.962</v>
      </c>
      <c r="H555" s="54">
        <f t="shared" si="138"/>
        <v>78.473</v>
      </c>
      <c r="I555" s="54">
        <f aca="true" t="shared" si="143" ref="I555:O555">I519</f>
        <v>80.613</v>
      </c>
      <c r="J555" s="54">
        <f t="shared" si="143"/>
        <v>83.432</v>
      </c>
      <c r="K555" s="54">
        <f t="shared" si="143"/>
        <v>87.017</v>
      </c>
      <c r="L555" s="54">
        <f t="shared" si="143"/>
        <v>89.441</v>
      </c>
      <c r="M555" s="54">
        <f t="shared" si="143"/>
        <v>93.063</v>
      </c>
      <c r="N555" s="54">
        <f t="shared" si="143"/>
        <v>97.592</v>
      </c>
      <c r="O555" s="54">
        <f t="shared" si="143"/>
        <v>95.613</v>
      </c>
    </row>
    <row r="556" spans="1:15" ht="12.75">
      <c r="A556" s="46" t="s">
        <v>254</v>
      </c>
      <c r="C556" s="55">
        <f aca="true" t="shared" si="144" ref="C556:H556">C520+C521+C524</f>
        <v>3.8530000000000237</v>
      </c>
      <c r="D556" s="55">
        <f t="shared" si="144"/>
        <v>2.232</v>
      </c>
      <c r="E556" s="55">
        <f t="shared" si="144"/>
        <v>2.928</v>
      </c>
      <c r="F556" s="55">
        <f t="shared" si="144"/>
        <v>3.3859999999997488</v>
      </c>
      <c r="G556" s="55">
        <f t="shared" si="144"/>
        <v>3.551</v>
      </c>
      <c r="H556" s="55">
        <f t="shared" si="144"/>
        <v>3.7089999999999996</v>
      </c>
      <c r="I556" s="55">
        <f aca="true" t="shared" si="145" ref="I556:O556">I520+I521+I524</f>
        <v>2.041999999999569</v>
      </c>
      <c r="J556" s="55">
        <f t="shared" si="145"/>
        <v>3.161000000000157</v>
      </c>
      <c r="K556" s="55">
        <f t="shared" si="145"/>
        <v>2.9949999999998815</v>
      </c>
      <c r="L556" s="55">
        <f t="shared" si="145"/>
        <v>3.6510000000001326</v>
      </c>
      <c r="M556" s="55">
        <f t="shared" si="145"/>
        <v>4.829999999999929</v>
      </c>
      <c r="N556" s="55">
        <f t="shared" si="145"/>
        <v>4.100999999999474</v>
      </c>
      <c r="O556" s="55">
        <f t="shared" si="145"/>
        <v>5.004999999999929</v>
      </c>
    </row>
    <row r="557" spans="1:15" ht="12.75">
      <c r="A557" s="8" t="s">
        <v>210</v>
      </c>
      <c r="C557" s="9">
        <f aca="true" t="shared" si="146" ref="C557:H557">SUM(C551:C556)-C522</f>
        <v>0</v>
      </c>
      <c r="D557" s="9">
        <f t="shared" si="146"/>
        <v>0</v>
      </c>
      <c r="E557" s="9">
        <f t="shared" si="146"/>
        <v>0</v>
      </c>
      <c r="F557" s="9">
        <f t="shared" si="146"/>
        <v>0</v>
      </c>
      <c r="G557" s="9">
        <f t="shared" si="146"/>
        <v>0</v>
      </c>
      <c r="H557" s="9">
        <f t="shared" si="146"/>
        <v>0</v>
      </c>
      <c r="I557" s="9">
        <f aca="true" t="shared" si="147" ref="I557:O557">SUM(I551:I556)-I522</f>
        <v>0</v>
      </c>
      <c r="J557" s="9">
        <f t="shared" si="147"/>
        <v>0</v>
      </c>
      <c r="K557" s="9">
        <f t="shared" si="147"/>
        <v>0</v>
      </c>
      <c r="L557" s="9">
        <f t="shared" si="147"/>
        <v>0</v>
      </c>
      <c r="M557" s="9">
        <f t="shared" si="147"/>
        <v>0</v>
      </c>
      <c r="N557" s="9">
        <f t="shared" si="147"/>
        <v>0</v>
      </c>
      <c r="O557" s="9">
        <f t="shared" si="147"/>
        <v>0</v>
      </c>
    </row>
    <row r="559" s="94" customFormat="1" ht="15">
      <c r="A559" s="95" t="s">
        <v>267</v>
      </c>
    </row>
    <row r="560" s="94" customFormat="1" ht="13.5" thickBot="1"/>
    <row r="561" spans="1:9" ht="25.5" customHeight="1" thickBot="1">
      <c r="A561" s="100"/>
      <c r="B561" s="123" t="s">
        <v>273</v>
      </c>
      <c r="C561" s="124"/>
      <c r="D561" s="124"/>
      <c r="E561" s="124"/>
      <c r="F561" s="124"/>
      <c r="G561" s="124"/>
      <c r="H561" s="124"/>
      <c r="I561" s="125"/>
    </row>
    <row r="562" spans="1:9" ht="53.25" customHeight="1" thickBot="1">
      <c r="A562" s="56"/>
      <c r="B562" s="59" t="s">
        <v>196</v>
      </c>
      <c r="C562" s="59" t="s">
        <v>197</v>
      </c>
      <c r="D562" s="59" t="s">
        <v>198</v>
      </c>
      <c r="E562" s="59" t="s">
        <v>199</v>
      </c>
      <c r="F562" s="59" t="s">
        <v>200</v>
      </c>
      <c r="G562" s="59" t="s">
        <v>201</v>
      </c>
      <c r="H562" s="60" t="s">
        <v>203</v>
      </c>
      <c r="I562" s="101" t="s">
        <v>266</v>
      </c>
    </row>
    <row r="563" spans="1:10" ht="23.25" customHeight="1">
      <c r="A563" s="38" t="s">
        <v>269</v>
      </c>
      <c r="B563" s="61">
        <f aca="true" t="shared" si="148" ref="B563:B596">L463</f>
        <v>18.507033542920073</v>
      </c>
      <c r="C563" s="61">
        <f aca="true" t="shared" si="149" ref="C563:C596">M463</f>
        <v>37.597528359310154</v>
      </c>
      <c r="D563" s="61">
        <f aca="true" t="shared" si="150" ref="D563:D596">N463</f>
        <v>23.074252296141182</v>
      </c>
      <c r="E563" s="61">
        <f aca="true" t="shared" si="151" ref="E563:E596">O463</f>
        <v>13.840699611025817</v>
      </c>
      <c r="F563" s="61">
        <f aca="true" t="shared" si="152" ref="F563:F596">P463</f>
        <v>6.774986301815756</v>
      </c>
      <c r="G563" s="61">
        <f aca="true" t="shared" si="153" ref="G563:G596">Q463</f>
        <v>0.17707276583971227</v>
      </c>
      <c r="H563" s="61">
        <f aca="true" t="shared" si="154" ref="H563:H596">R463</f>
        <v>0.028427122947306746</v>
      </c>
      <c r="I563" s="69">
        <f aca="true" t="shared" si="155" ref="I563:I596">I463</f>
        <v>1843310</v>
      </c>
      <c r="J563" s="3"/>
    </row>
    <row r="564" spans="1:9" ht="12.75">
      <c r="A564" s="38" t="s">
        <v>272</v>
      </c>
      <c r="B564" s="61">
        <f t="shared" si="148"/>
        <v>18.167242859738653</v>
      </c>
      <c r="C564" s="61">
        <f t="shared" si="149"/>
        <v>38.00445594587308</v>
      </c>
      <c r="D564" s="61">
        <f t="shared" si="150"/>
        <v>23.098058124441078</v>
      </c>
      <c r="E564" s="61">
        <f t="shared" si="151"/>
        <v>14.755451467362453</v>
      </c>
      <c r="F564" s="61">
        <f t="shared" si="152"/>
        <v>5.6775899888482595</v>
      </c>
      <c r="G564" s="61">
        <f t="shared" si="153"/>
        <v>0.18604049067659834</v>
      </c>
      <c r="H564" s="61">
        <f t="shared" si="154"/>
        <v>0.11116112305987617</v>
      </c>
      <c r="I564" s="69">
        <f t="shared" si="155"/>
        <v>1684042</v>
      </c>
    </row>
    <row r="565" spans="1:9" ht="12.75">
      <c r="A565" s="38" t="s">
        <v>270</v>
      </c>
      <c r="B565" s="61">
        <f t="shared" si="148"/>
        <v>14.717414230396315</v>
      </c>
      <c r="C565" s="61">
        <f t="shared" si="149"/>
        <v>39.93384976934459</v>
      </c>
      <c r="D565" s="61">
        <f t="shared" si="150"/>
        <v>23.586632579460908</v>
      </c>
      <c r="E565" s="61">
        <f t="shared" si="151"/>
        <v>15.56250974137041</v>
      </c>
      <c r="F565" s="61">
        <f t="shared" si="152"/>
        <v>5.7675660102248125</v>
      </c>
      <c r="G565" s="61">
        <f t="shared" si="153"/>
        <v>0.16463337698816732</v>
      </c>
      <c r="H565" s="61">
        <f t="shared" si="154"/>
        <v>0.267394292214798</v>
      </c>
      <c r="I565" s="69">
        <f t="shared" si="155"/>
        <v>1482081</v>
      </c>
    </row>
    <row r="566" spans="1:9" ht="12.75">
      <c r="A566" s="38" t="s">
        <v>271</v>
      </c>
      <c r="B566" s="61">
        <f t="shared" si="148"/>
        <v>43.48314773644417</v>
      </c>
      <c r="C566" s="61">
        <f t="shared" si="149"/>
        <v>23.845692980327886</v>
      </c>
      <c r="D566" s="61">
        <f t="shared" si="150"/>
        <v>19.511687900139137</v>
      </c>
      <c r="E566" s="61">
        <f t="shared" si="151"/>
        <v>8.83338862453642</v>
      </c>
      <c r="F566" s="61">
        <f t="shared" si="152"/>
        <v>5.016810176222142</v>
      </c>
      <c r="G566" s="61">
        <f t="shared" si="153"/>
        <v>0.34313555587464906</v>
      </c>
      <c r="H566" s="61">
        <f t="shared" si="154"/>
        <v>-1.0338629735443972</v>
      </c>
      <c r="I566" s="69">
        <f t="shared" si="155"/>
        <v>201961</v>
      </c>
    </row>
    <row r="567" spans="1:9" ht="12.75">
      <c r="A567" s="57" t="s">
        <v>82</v>
      </c>
      <c r="B567" s="61">
        <f t="shared" si="148"/>
        <v>12.655506943123454</v>
      </c>
      <c r="C567" s="61">
        <f t="shared" si="149"/>
        <v>35.499334221038616</v>
      </c>
      <c r="D567" s="61">
        <f t="shared" si="150"/>
        <v>25.447974129731787</v>
      </c>
      <c r="E567" s="61">
        <f t="shared" si="151"/>
        <v>23.23949020353814</v>
      </c>
      <c r="F567" s="61">
        <f t="shared" si="152"/>
        <v>1.5579227696404794</v>
      </c>
      <c r="G567" s="61">
        <f t="shared" si="153"/>
        <v>0.3595206391478029</v>
      </c>
      <c r="H567" s="61">
        <f t="shared" si="154"/>
        <v>1.2402510937797222</v>
      </c>
      <c r="I567" s="69">
        <f t="shared" si="155"/>
        <v>52570</v>
      </c>
    </row>
    <row r="568" spans="1:9" ht="12.75">
      <c r="A568" s="57" t="s">
        <v>83</v>
      </c>
      <c r="B568" s="61">
        <f t="shared" si="148"/>
        <v>49.9255934229465</v>
      </c>
      <c r="C568" s="61">
        <f t="shared" si="149"/>
        <v>19.914127491400553</v>
      </c>
      <c r="D568" s="61">
        <f t="shared" si="150"/>
        <v>18.93586397013979</v>
      </c>
      <c r="E568" s="61">
        <f t="shared" si="151"/>
        <v>11.06584372179259</v>
      </c>
      <c r="F568" s="61">
        <f t="shared" si="152"/>
        <v>2.219999512088019</v>
      </c>
      <c r="G568" s="61">
        <f t="shared" si="153"/>
        <v>0.3244614671513259</v>
      </c>
      <c r="H568" s="61">
        <f t="shared" si="154"/>
        <v>-2.3858895855187723</v>
      </c>
      <c r="I568" s="69">
        <f t="shared" si="155"/>
        <v>40991</v>
      </c>
    </row>
    <row r="569" spans="1:9" ht="12.75">
      <c r="A569" s="57" t="s">
        <v>84</v>
      </c>
      <c r="B569" s="61">
        <f t="shared" si="148"/>
        <v>21.12406034004339</v>
      </c>
      <c r="C569" s="61">
        <f t="shared" si="149"/>
        <v>44.07446647495081</v>
      </c>
      <c r="D569" s="61">
        <f t="shared" si="150"/>
        <v>23.343928157005198</v>
      </c>
      <c r="E569" s="61">
        <f t="shared" si="151"/>
        <v>0</v>
      </c>
      <c r="F569" s="61">
        <f t="shared" si="152"/>
        <v>12.34044700065587</v>
      </c>
      <c r="G569" s="61">
        <f t="shared" si="153"/>
        <v>0</v>
      </c>
      <c r="H569" s="61">
        <f t="shared" si="154"/>
        <v>-0.8829019726552646</v>
      </c>
      <c r="I569" s="69">
        <f t="shared" si="155"/>
        <v>19821</v>
      </c>
    </row>
    <row r="570" spans="1:9" ht="12.75">
      <c r="A570" s="57" t="s">
        <v>85</v>
      </c>
      <c r="B570" s="61">
        <f t="shared" si="148"/>
        <v>24.869133560876534</v>
      </c>
      <c r="C570" s="61">
        <f t="shared" si="149"/>
        <v>37.07732104250868</v>
      </c>
      <c r="D570" s="61">
        <f t="shared" si="150"/>
        <v>21.989344460254138</v>
      </c>
      <c r="E570" s="61">
        <f t="shared" si="151"/>
        <v>12.37287987639341</v>
      </c>
      <c r="F570" s="61">
        <f t="shared" si="152"/>
        <v>3.0858000820552216</v>
      </c>
      <c r="G570" s="61">
        <f t="shared" si="153"/>
        <v>0.3552816501828784</v>
      </c>
      <c r="H570" s="61">
        <f t="shared" si="154"/>
        <v>0.2502393277291363</v>
      </c>
      <c r="I570" s="69">
        <f t="shared" si="155"/>
        <v>343671</v>
      </c>
    </row>
    <row r="571" spans="1:9" ht="12.75">
      <c r="A571" s="57" t="s">
        <v>86</v>
      </c>
      <c r="B571" s="61">
        <f t="shared" si="148"/>
        <v>57.16300624622205</v>
      </c>
      <c r="C571" s="61">
        <f t="shared" si="149"/>
        <v>21.47894418698368</v>
      </c>
      <c r="D571" s="61">
        <f t="shared" si="150"/>
        <v>12.008865605480556</v>
      </c>
      <c r="E571" s="61">
        <f t="shared" si="151"/>
        <v>0</v>
      </c>
      <c r="F571" s="61">
        <f t="shared" si="152"/>
        <v>10.537981059842837</v>
      </c>
      <c r="G571" s="61">
        <f t="shared" si="153"/>
        <v>0</v>
      </c>
      <c r="H571" s="61">
        <f t="shared" si="154"/>
        <v>-1.1887970985291154</v>
      </c>
      <c r="I571" s="69">
        <f t="shared" si="155"/>
        <v>4963</v>
      </c>
    </row>
    <row r="572" spans="1:9" ht="12.75">
      <c r="A572" s="57" t="s">
        <v>87</v>
      </c>
      <c r="B572" s="61">
        <f t="shared" si="148"/>
        <v>31.39628732849072</v>
      </c>
      <c r="C572" s="61">
        <f t="shared" si="149"/>
        <v>57.015065913371</v>
      </c>
      <c r="D572" s="61">
        <f t="shared" si="150"/>
        <v>6.056631692224912</v>
      </c>
      <c r="E572" s="61">
        <f t="shared" si="151"/>
        <v>0</v>
      </c>
      <c r="F572" s="61">
        <f t="shared" si="152"/>
        <v>4.694646220069949</v>
      </c>
      <c r="G572" s="61">
        <f t="shared" si="153"/>
        <v>0</v>
      </c>
      <c r="H572" s="61">
        <f t="shared" si="154"/>
        <v>0.8373688458434221</v>
      </c>
      <c r="I572" s="69">
        <f t="shared" si="155"/>
        <v>29736</v>
      </c>
    </row>
    <row r="573" spans="1:9" ht="12.75">
      <c r="A573" s="57" t="s">
        <v>88</v>
      </c>
      <c r="B573" s="61">
        <f t="shared" si="148"/>
        <v>16.673458247157146</v>
      </c>
      <c r="C573" s="61">
        <f t="shared" si="149"/>
        <v>50.4586238976496</v>
      </c>
      <c r="D573" s="61">
        <f t="shared" si="150"/>
        <v>14.41685952192399</v>
      </c>
      <c r="E573" s="61">
        <f t="shared" si="151"/>
        <v>12.497789532764891</v>
      </c>
      <c r="F573" s="61">
        <f t="shared" si="152"/>
        <v>5.600362901055642</v>
      </c>
      <c r="G573" s="61">
        <f t="shared" si="153"/>
        <v>0</v>
      </c>
      <c r="H573" s="61">
        <f t="shared" si="154"/>
        <v>0.3529058994487287</v>
      </c>
      <c r="I573" s="69">
        <f t="shared" si="155"/>
        <v>130063</v>
      </c>
    </row>
    <row r="574" spans="1:9" ht="12.75">
      <c r="A574" s="57" t="s">
        <v>89</v>
      </c>
      <c r="B574" s="61">
        <f t="shared" si="148"/>
        <v>5.186847783924651</v>
      </c>
      <c r="C574" s="61">
        <f t="shared" si="149"/>
        <v>34.69723616671123</v>
      </c>
      <c r="D574" s="61">
        <f t="shared" si="150"/>
        <v>14.11630017662322</v>
      </c>
      <c r="E574" s="61">
        <f t="shared" si="151"/>
        <v>42.42873874450642</v>
      </c>
      <c r="F574" s="61">
        <f t="shared" si="152"/>
        <v>6.060925596056293</v>
      </c>
      <c r="G574" s="61">
        <f t="shared" si="153"/>
        <v>0</v>
      </c>
      <c r="H574" s="61">
        <f t="shared" si="154"/>
        <v>-2.49004846782181</v>
      </c>
      <c r="I574" s="69">
        <f t="shared" si="155"/>
        <v>265537</v>
      </c>
    </row>
    <row r="575" spans="1:9" ht="12.75">
      <c r="A575" s="57" t="s">
        <v>90</v>
      </c>
      <c r="B575" s="61">
        <f t="shared" si="148"/>
        <v>16.956205826012287</v>
      </c>
      <c r="C575" s="61">
        <f t="shared" si="149"/>
        <v>56.55591518594359</v>
      </c>
      <c r="D575" s="61">
        <f t="shared" si="150"/>
        <v>24.301473016711803</v>
      </c>
      <c r="E575" s="61">
        <f t="shared" si="151"/>
        <v>0</v>
      </c>
      <c r="F575" s="61">
        <f t="shared" si="152"/>
        <v>1.9023713587423212</v>
      </c>
      <c r="G575" s="61">
        <f t="shared" si="153"/>
        <v>0</v>
      </c>
      <c r="H575" s="61">
        <f t="shared" si="154"/>
        <v>0.28403461258999935</v>
      </c>
      <c r="I575" s="69">
        <f t="shared" si="155"/>
        <v>15139</v>
      </c>
    </row>
    <row r="576" spans="1:9" ht="12.75">
      <c r="A576" s="57" t="s">
        <v>91</v>
      </c>
      <c r="B576" s="61">
        <f t="shared" si="148"/>
        <v>7.90377412849323</v>
      </c>
      <c r="C576" s="61">
        <f t="shared" si="149"/>
        <v>50.89311437626044</v>
      </c>
      <c r="D576" s="61">
        <f t="shared" si="150"/>
        <v>33.24978392394123</v>
      </c>
      <c r="E576" s="61">
        <f t="shared" si="151"/>
        <v>0</v>
      </c>
      <c r="F576" s="61">
        <f t="shared" si="152"/>
        <v>5.258426966292135</v>
      </c>
      <c r="G576" s="61">
        <f t="shared" si="153"/>
        <v>0.1878421204263901</v>
      </c>
      <c r="H576" s="61">
        <f t="shared" si="154"/>
        <v>2.5070584845865747</v>
      </c>
      <c r="I576" s="69">
        <f t="shared" si="155"/>
        <v>173550</v>
      </c>
    </row>
    <row r="577" spans="1:9" ht="12.75">
      <c r="A577" s="57" t="s">
        <v>92</v>
      </c>
      <c r="B577" s="61">
        <f t="shared" si="148"/>
        <v>1.5289256198347108</v>
      </c>
      <c r="C577" s="61">
        <f t="shared" si="149"/>
        <v>96.65289256198348</v>
      </c>
      <c r="D577" s="61">
        <f t="shared" si="150"/>
        <v>0</v>
      </c>
      <c r="E577" s="61">
        <f t="shared" si="151"/>
        <v>0</v>
      </c>
      <c r="F577" s="61">
        <f t="shared" si="152"/>
        <v>1.859504132231405</v>
      </c>
      <c r="G577" s="61">
        <f t="shared" si="153"/>
        <v>0</v>
      </c>
      <c r="H577" s="61">
        <f t="shared" si="154"/>
        <v>-0.04132231404958678</v>
      </c>
      <c r="I577" s="69">
        <f t="shared" si="155"/>
        <v>2420</v>
      </c>
    </row>
    <row r="578" spans="1:9" ht="12.75">
      <c r="A578" s="57" t="s">
        <v>93</v>
      </c>
      <c r="B578" s="61">
        <f t="shared" si="148"/>
        <v>2.363332537598472</v>
      </c>
      <c r="C578" s="61">
        <f t="shared" si="149"/>
        <v>27.214132251133922</v>
      </c>
      <c r="D578" s="61">
        <f t="shared" si="150"/>
        <v>30.81881117211745</v>
      </c>
      <c r="E578" s="61">
        <f t="shared" si="151"/>
        <v>0</v>
      </c>
      <c r="F578" s="61">
        <f t="shared" si="152"/>
        <v>34.75769873478157</v>
      </c>
      <c r="G578" s="61">
        <f t="shared" si="153"/>
        <v>0</v>
      </c>
      <c r="H578" s="61">
        <f t="shared" si="154"/>
        <v>4.846025304368585</v>
      </c>
      <c r="I578" s="69">
        <f t="shared" si="155"/>
        <v>4189</v>
      </c>
    </row>
    <row r="579" spans="1:9" ht="12.75">
      <c r="A579" s="57" t="s">
        <v>94</v>
      </c>
      <c r="B579" s="61">
        <f t="shared" si="148"/>
        <v>1.6953061930573174</v>
      </c>
      <c r="C579" s="61">
        <f t="shared" si="149"/>
        <v>29.35070926075424</v>
      </c>
      <c r="D579" s="61">
        <f t="shared" si="150"/>
        <v>25.314265943951103</v>
      </c>
      <c r="E579" s="61">
        <f t="shared" si="151"/>
        <v>42.071272056279554</v>
      </c>
      <c r="F579" s="61">
        <f t="shared" si="152"/>
        <v>8.003690462461076</v>
      </c>
      <c r="G579" s="61">
        <f t="shared" si="153"/>
        <v>0</v>
      </c>
      <c r="H579" s="61">
        <f t="shared" si="154"/>
        <v>-6.435243916503286</v>
      </c>
      <c r="I579" s="69">
        <f t="shared" si="155"/>
        <v>8671</v>
      </c>
    </row>
    <row r="580" spans="1:9" ht="12.75">
      <c r="A580" s="57" t="s">
        <v>95</v>
      </c>
      <c r="B580" s="61">
        <f t="shared" si="148"/>
        <v>2.33727067102287</v>
      </c>
      <c r="C580" s="61">
        <f t="shared" si="149"/>
        <v>62.377481779341544</v>
      </c>
      <c r="D580" s="61">
        <f t="shared" si="150"/>
        <v>26.46393566222669</v>
      </c>
      <c r="E580" s="61">
        <f t="shared" si="151"/>
        <v>0</v>
      </c>
      <c r="F580" s="61">
        <f t="shared" si="152"/>
        <v>1.407388791153556</v>
      </c>
      <c r="G580" s="61">
        <f t="shared" si="153"/>
        <v>0</v>
      </c>
      <c r="H580" s="61">
        <f t="shared" si="154"/>
        <v>7.41392309625534</v>
      </c>
      <c r="I580" s="69">
        <f t="shared" si="155"/>
        <v>3979</v>
      </c>
    </row>
    <row r="581" spans="1:9" ht="12.75">
      <c r="A581" s="57" t="s">
        <v>96</v>
      </c>
      <c r="B581" s="61">
        <f t="shared" si="148"/>
        <v>14.102914212148402</v>
      </c>
      <c r="C581" s="61">
        <f t="shared" si="149"/>
        <v>24.76105020871533</v>
      </c>
      <c r="D581" s="61">
        <f t="shared" si="150"/>
        <v>42.152693793157255</v>
      </c>
      <c r="E581" s="61">
        <f t="shared" si="151"/>
        <v>14.040494674833223</v>
      </c>
      <c r="F581" s="61">
        <f t="shared" si="152"/>
        <v>3.4681855420746692</v>
      </c>
      <c r="G581" s="61">
        <f t="shared" si="153"/>
        <v>0.04291343190418601</v>
      </c>
      <c r="H581" s="61">
        <f t="shared" si="154"/>
        <v>1.4317481371669332</v>
      </c>
      <c r="I581" s="69">
        <f t="shared" si="155"/>
        <v>25633</v>
      </c>
    </row>
    <row r="582" spans="1:9" ht="12.75">
      <c r="A582" s="57" t="s">
        <v>97</v>
      </c>
      <c r="B582" s="61">
        <f t="shared" si="148"/>
        <v>0</v>
      </c>
      <c r="C582" s="61">
        <f t="shared" si="149"/>
        <v>100</v>
      </c>
      <c r="D582" s="61">
        <f t="shared" si="150"/>
        <v>0</v>
      </c>
      <c r="E582" s="61">
        <f t="shared" si="151"/>
        <v>0</v>
      </c>
      <c r="F582" s="61">
        <f t="shared" si="152"/>
        <v>0</v>
      </c>
      <c r="G582" s="61">
        <f t="shared" si="153"/>
        <v>0</v>
      </c>
      <c r="H582" s="61">
        <f t="shared" si="154"/>
        <v>0</v>
      </c>
      <c r="I582" s="69">
        <f t="shared" si="155"/>
        <v>823</v>
      </c>
    </row>
    <row r="583" spans="1:9" ht="12.75">
      <c r="A583" s="57" t="s">
        <v>98</v>
      </c>
      <c r="B583" s="61">
        <f t="shared" si="148"/>
        <v>10.718076603363386</v>
      </c>
      <c r="C583" s="61">
        <f t="shared" si="149"/>
        <v>37.85408274186329</v>
      </c>
      <c r="D583" s="61">
        <f t="shared" si="150"/>
        <v>45.83669032546838</v>
      </c>
      <c r="E583" s="61">
        <f t="shared" si="151"/>
        <v>1.2916426881514163</v>
      </c>
      <c r="F583" s="61">
        <f t="shared" si="152"/>
        <v>2.2303216318178913</v>
      </c>
      <c r="G583" s="61">
        <f t="shared" si="153"/>
        <v>0.26728051665707525</v>
      </c>
      <c r="H583" s="61">
        <f t="shared" si="154"/>
        <v>1.80190549267856</v>
      </c>
      <c r="I583" s="69">
        <f t="shared" si="155"/>
        <v>78195</v>
      </c>
    </row>
    <row r="584" spans="1:9" ht="12.75">
      <c r="A584" s="57" t="s">
        <v>99</v>
      </c>
      <c r="B584" s="61">
        <f t="shared" si="148"/>
        <v>12.28121259180174</v>
      </c>
      <c r="C584" s="61">
        <f t="shared" si="149"/>
        <v>41.49600440001294</v>
      </c>
      <c r="D584" s="61">
        <f t="shared" si="150"/>
        <v>21.391827623022422</v>
      </c>
      <c r="E584" s="61">
        <f t="shared" si="151"/>
        <v>0</v>
      </c>
      <c r="F584" s="61">
        <f t="shared" si="152"/>
        <v>24.012423565951664</v>
      </c>
      <c r="G584" s="61">
        <f t="shared" si="153"/>
        <v>0.6244136012164742</v>
      </c>
      <c r="H584" s="61">
        <f t="shared" si="154"/>
        <v>0.1941182179947588</v>
      </c>
      <c r="I584" s="69">
        <f t="shared" si="155"/>
        <v>30909</v>
      </c>
    </row>
    <row r="585" spans="1:9" ht="12.75">
      <c r="A585" s="57" t="s">
        <v>100</v>
      </c>
      <c r="B585" s="61">
        <f t="shared" si="148"/>
        <v>61.6826322365681</v>
      </c>
      <c r="C585" s="61">
        <f t="shared" si="149"/>
        <v>22.390445422515395</v>
      </c>
      <c r="D585" s="61">
        <f t="shared" si="150"/>
        <v>11.383770275898556</v>
      </c>
      <c r="E585" s="61">
        <f t="shared" si="151"/>
        <v>0</v>
      </c>
      <c r="F585" s="61">
        <f t="shared" si="152"/>
        <v>4.662471717865304</v>
      </c>
      <c r="G585" s="61">
        <f t="shared" si="153"/>
        <v>0.563954208269077</v>
      </c>
      <c r="H585" s="61">
        <f t="shared" si="154"/>
        <v>-0.6832738611164267</v>
      </c>
      <c r="I585" s="69">
        <f t="shared" si="155"/>
        <v>88837</v>
      </c>
    </row>
    <row r="586" spans="1:9" ht="12.75">
      <c r="A586" s="57" t="s">
        <v>101</v>
      </c>
      <c r="B586" s="61">
        <f t="shared" si="148"/>
        <v>13.386736501578987</v>
      </c>
      <c r="C586" s="61">
        <f t="shared" si="149"/>
        <v>61.44573673265039</v>
      </c>
      <c r="D586" s="61">
        <f t="shared" si="150"/>
        <v>10.509897558345529</v>
      </c>
      <c r="E586" s="61">
        <f t="shared" si="151"/>
        <v>0</v>
      </c>
      <c r="F586" s="61">
        <f t="shared" si="152"/>
        <v>14.029885234537472</v>
      </c>
      <c r="G586" s="61">
        <f t="shared" si="153"/>
        <v>0</v>
      </c>
      <c r="H586" s="61">
        <f t="shared" si="154"/>
        <v>0.6277439728876223</v>
      </c>
      <c r="I586" s="69">
        <f t="shared" si="155"/>
        <v>25966</v>
      </c>
    </row>
    <row r="587" spans="1:9" ht="12.75">
      <c r="A587" s="57" t="s">
        <v>102</v>
      </c>
      <c r="B587" s="61">
        <f t="shared" si="148"/>
        <v>22.843822843822842</v>
      </c>
      <c r="C587" s="61">
        <f t="shared" si="149"/>
        <v>35.46037296037296</v>
      </c>
      <c r="D587" s="61">
        <f t="shared" si="150"/>
        <v>11.31993006993007</v>
      </c>
      <c r="E587" s="61">
        <f t="shared" si="151"/>
        <v>20.775058275058274</v>
      </c>
      <c r="F587" s="61">
        <f t="shared" si="152"/>
        <v>11.028554778554778</v>
      </c>
      <c r="G587" s="61">
        <f t="shared" si="153"/>
        <v>0</v>
      </c>
      <c r="H587" s="61">
        <f t="shared" si="154"/>
        <v>-1.4277389277389276</v>
      </c>
      <c r="I587" s="69">
        <f t="shared" si="155"/>
        <v>6864</v>
      </c>
    </row>
    <row r="588" spans="1:9" ht="12.75">
      <c r="A588" s="57" t="s">
        <v>103</v>
      </c>
      <c r="B588" s="61">
        <f t="shared" si="148"/>
        <v>22.907915993537966</v>
      </c>
      <c r="C588" s="61">
        <f t="shared" si="149"/>
        <v>18.36833602584814</v>
      </c>
      <c r="D588" s="61">
        <f t="shared" si="150"/>
        <v>31.59396876682822</v>
      </c>
      <c r="E588" s="61">
        <f t="shared" si="151"/>
        <v>24.938072159396878</v>
      </c>
      <c r="F588" s="61">
        <f t="shared" si="152"/>
        <v>3.8556812062466346</v>
      </c>
      <c r="G588" s="61">
        <f t="shared" si="153"/>
        <v>0.25848142164781907</v>
      </c>
      <c r="H588" s="61">
        <f t="shared" si="154"/>
        <v>-1.9224555735056543</v>
      </c>
      <c r="I588" s="69">
        <f t="shared" si="155"/>
        <v>18570</v>
      </c>
    </row>
    <row r="589" spans="1:9" ht="12.75">
      <c r="A589" s="57" t="s">
        <v>104</v>
      </c>
      <c r="B589" s="61">
        <f t="shared" si="148"/>
        <v>18.465391621129324</v>
      </c>
      <c r="C589" s="61">
        <f t="shared" si="149"/>
        <v>28.9275956284153</v>
      </c>
      <c r="D589" s="61">
        <f t="shared" si="150"/>
        <v>10.484972677595628</v>
      </c>
      <c r="E589" s="61">
        <f t="shared" si="151"/>
        <v>16.36782786885246</v>
      </c>
      <c r="F589" s="61">
        <f t="shared" si="152"/>
        <v>22.22222222222222</v>
      </c>
      <c r="G589" s="61">
        <f t="shared" si="153"/>
        <v>0.6147540983606558</v>
      </c>
      <c r="H589" s="61">
        <f t="shared" si="154"/>
        <v>2.917235883424408</v>
      </c>
      <c r="I589" s="69">
        <f t="shared" si="155"/>
        <v>35136</v>
      </c>
    </row>
    <row r="590" spans="1:9" ht="12.75">
      <c r="A590" s="57" t="s">
        <v>105</v>
      </c>
      <c r="B590" s="61">
        <f t="shared" si="148"/>
        <v>5.527364634976183</v>
      </c>
      <c r="C590" s="61">
        <f t="shared" si="149"/>
        <v>30.66588898609896</v>
      </c>
      <c r="D590" s="61">
        <f t="shared" si="150"/>
        <v>1.559249538252163</v>
      </c>
      <c r="E590" s="61">
        <f t="shared" si="151"/>
        <v>34.15767473510255</v>
      </c>
      <c r="F590" s="61">
        <f t="shared" si="152"/>
        <v>27.094390978905416</v>
      </c>
      <c r="G590" s="61">
        <f t="shared" si="153"/>
        <v>0.09915427238261884</v>
      </c>
      <c r="H590" s="61">
        <f t="shared" si="154"/>
        <v>0.8962768542821036</v>
      </c>
      <c r="I590" s="69">
        <f t="shared" si="155"/>
        <v>51435</v>
      </c>
    </row>
    <row r="591" spans="1:9" ht="12.75">
      <c r="A591" s="57" t="s">
        <v>106</v>
      </c>
      <c r="B591" s="61">
        <f t="shared" si="148"/>
        <v>15.752692447012466</v>
      </c>
      <c r="C591" s="61">
        <f t="shared" si="149"/>
        <v>34.733229081078214</v>
      </c>
      <c r="D591" s="61">
        <f t="shared" si="150"/>
        <v>37.92617526747772</v>
      </c>
      <c r="E591" s="61">
        <f t="shared" si="151"/>
        <v>10.010425225511764</v>
      </c>
      <c r="F591" s="61">
        <f t="shared" si="152"/>
        <v>1.242633871380989</v>
      </c>
      <c r="G591" s="61">
        <f t="shared" si="153"/>
        <v>0.015461139530158057</v>
      </c>
      <c r="H591" s="61">
        <f t="shared" si="154"/>
        <v>0.3193829680086936</v>
      </c>
      <c r="I591" s="69">
        <f t="shared" si="155"/>
        <v>226374</v>
      </c>
    </row>
    <row r="592" spans="1:9" ht="12.75">
      <c r="A592" s="57" t="s">
        <v>115</v>
      </c>
      <c r="B592" s="61">
        <f t="shared" si="148"/>
        <v>2.8976936723832054</v>
      </c>
      <c r="C592" s="61">
        <f t="shared" si="149"/>
        <v>24.30514488468362</v>
      </c>
      <c r="D592" s="61">
        <f t="shared" si="150"/>
        <v>0</v>
      </c>
      <c r="E592" s="61">
        <f t="shared" si="151"/>
        <v>0</v>
      </c>
      <c r="F592" s="61">
        <f t="shared" si="152"/>
        <v>72.79716144293317</v>
      </c>
      <c r="G592" s="61">
        <f t="shared" si="153"/>
        <v>0</v>
      </c>
      <c r="H592" s="61">
        <f t="shared" si="154"/>
        <v>0</v>
      </c>
      <c r="I592" s="69">
        <f t="shared" si="155"/>
        <v>3382</v>
      </c>
    </row>
    <row r="593" spans="1:9" ht="12.75">
      <c r="A593" s="57" t="s">
        <v>114</v>
      </c>
      <c r="B593" s="61">
        <f t="shared" si="148"/>
        <v>3.09764822284801</v>
      </c>
      <c r="C593" s="61">
        <f t="shared" si="149"/>
        <v>28.951975036151914</v>
      </c>
      <c r="D593" s="61">
        <f t="shared" si="150"/>
        <v>23.369358398660477</v>
      </c>
      <c r="E593" s="61">
        <f t="shared" si="151"/>
        <v>0</v>
      </c>
      <c r="F593" s="61">
        <f t="shared" si="152"/>
        <v>47.72052667630718</v>
      </c>
      <c r="G593" s="61">
        <f t="shared" si="153"/>
        <v>0.0418601111195677</v>
      </c>
      <c r="H593" s="61">
        <f t="shared" si="154"/>
        <v>-3.1813684450871453</v>
      </c>
      <c r="I593" s="69">
        <f t="shared" si="155"/>
        <v>26278</v>
      </c>
    </row>
    <row r="594" spans="1:13" ht="12.75">
      <c r="A594" s="57" t="s">
        <v>108</v>
      </c>
      <c r="B594" s="61">
        <f t="shared" si="148"/>
        <v>35.56623931623932</v>
      </c>
      <c r="C594" s="61">
        <f t="shared" si="149"/>
        <v>23.43482905982906</v>
      </c>
      <c r="D594" s="61">
        <f t="shared" si="150"/>
        <v>11.55982905982906</v>
      </c>
      <c r="E594" s="61">
        <f t="shared" si="151"/>
        <v>27.863247863247864</v>
      </c>
      <c r="F594" s="61">
        <f t="shared" si="152"/>
        <v>4.423076923076923</v>
      </c>
      <c r="G594" s="61">
        <f t="shared" si="153"/>
        <v>0.042735042735042736</v>
      </c>
      <c r="H594" s="61">
        <f t="shared" si="154"/>
        <v>-2.889957264957265</v>
      </c>
      <c r="I594" s="69">
        <f t="shared" si="155"/>
        <v>18720</v>
      </c>
      <c r="M594" t="s">
        <v>268</v>
      </c>
    </row>
    <row r="595" spans="1:9" ht="12.75">
      <c r="A595" s="57" t="s">
        <v>109</v>
      </c>
      <c r="B595" s="61">
        <f t="shared" si="148"/>
        <v>21.970184320196907</v>
      </c>
      <c r="C595" s="61">
        <f t="shared" si="149"/>
        <v>26.713842195060554</v>
      </c>
      <c r="D595" s="61">
        <f t="shared" si="150"/>
        <v>37.230442200654494</v>
      </c>
      <c r="E595" s="61">
        <f t="shared" si="151"/>
        <v>3.9772886191368557</v>
      </c>
      <c r="F595" s="61">
        <f t="shared" si="152"/>
        <v>10.4858333566414</v>
      </c>
      <c r="G595" s="61">
        <f t="shared" si="153"/>
        <v>0.3132604256985428</v>
      </c>
      <c r="H595" s="61">
        <f t="shared" si="154"/>
        <v>-0.6908511173887506</v>
      </c>
      <c r="I595" s="69">
        <f t="shared" si="155"/>
        <v>35753</v>
      </c>
    </row>
    <row r="596" spans="1:9" ht="13.5" thickBot="1">
      <c r="A596" s="58" t="s">
        <v>110</v>
      </c>
      <c r="B596" s="62">
        <f t="shared" si="148"/>
        <v>26.317961003526985</v>
      </c>
      <c r="C596" s="62">
        <f t="shared" si="149"/>
        <v>40.80654821321621</v>
      </c>
      <c r="D596" s="62">
        <f t="shared" si="150"/>
        <v>19.61136620749318</v>
      </c>
      <c r="E596" s="62">
        <f t="shared" si="151"/>
        <v>0</v>
      </c>
      <c r="F596" s="62">
        <f t="shared" si="152"/>
        <v>12.90077859852266</v>
      </c>
      <c r="G596" s="62">
        <f t="shared" si="153"/>
        <v>0</v>
      </c>
      <c r="H596" s="62">
        <f t="shared" si="154"/>
        <v>0.36334597724096623</v>
      </c>
      <c r="I596" s="70">
        <f t="shared" si="155"/>
        <v>75135</v>
      </c>
    </row>
    <row r="597" spans="1:20" ht="12.75">
      <c r="A597" s="63"/>
      <c r="B597" s="64"/>
      <c r="C597" s="64"/>
      <c r="D597" s="64"/>
      <c r="E597" s="64"/>
      <c r="F597" s="64"/>
      <c r="G597" s="64"/>
      <c r="H597" s="64"/>
      <c r="I597" s="65"/>
      <c r="J597" s="66"/>
      <c r="K597" s="66"/>
      <c r="L597" s="66"/>
      <c r="M597" s="66"/>
      <c r="N597" s="66"/>
      <c r="O597" s="66"/>
      <c r="P597" s="66"/>
      <c r="Q597" s="65"/>
      <c r="R597" s="63"/>
      <c r="S597" s="63"/>
      <c r="T597" s="63"/>
    </row>
    <row r="598" ht="12.75">
      <c r="A598" t="s">
        <v>286</v>
      </c>
    </row>
    <row r="599" ht="12.75">
      <c r="A599" t="s">
        <v>268</v>
      </c>
    </row>
  </sheetData>
  <mergeCells count="1">
    <mergeCell ref="B561:I561"/>
  </mergeCells>
  <printOptions/>
  <pageMargins left="0.67" right="0.55" top="0.51" bottom="0.44" header="0.5" footer="0.5"/>
  <pageSetup fitToHeight="1" fitToWidth="1" horizontalDpi="600" verticalDpi="600" orientation="landscape" paperSize="9" scale="6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387"/>
  <sheetViews>
    <sheetView tabSelected="1" zoomScale="75" zoomScaleNormal="75" workbookViewId="0" topLeftCell="A347">
      <selection activeCell="A388" sqref="A388"/>
    </sheetView>
  </sheetViews>
  <sheetFormatPr defaultColWidth="9.140625" defaultRowHeight="12.75"/>
  <cols>
    <col min="1" max="1" width="20.7109375" style="0" customWidth="1"/>
    <col min="2" max="9" width="10.7109375" style="0" customWidth="1"/>
    <col min="10" max="12" width="12.8515625" style="0" bestFit="1" customWidth="1"/>
    <col min="13" max="13" width="10.421875" style="0" customWidth="1"/>
    <col min="14" max="14" width="12.8515625" style="0" bestFit="1" customWidth="1"/>
    <col min="15" max="15" width="10.421875" style="0" customWidth="1"/>
    <col min="16" max="16" width="11.57421875" style="0" customWidth="1"/>
  </cols>
  <sheetData>
    <row r="1" spans="1:3" ht="12.75">
      <c r="A1" t="s">
        <v>2</v>
      </c>
      <c r="B1" t="s">
        <v>151</v>
      </c>
      <c r="C1" t="s">
        <v>167</v>
      </c>
    </row>
    <row r="2" ht="12.75">
      <c r="A2" t="s">
        <v>1</v>
      </c>
    </row>
    <row r="4" spans="1:3" ht="12.75">
      <c r="A4" t="s">
        <v>4</v>
      </c>
      <c r="B4" t="s">
        <v>5</v>
      </c>
      <c r="C4" t="s">
        <v>6</v>
      </c>
    </row>
    <row r="7" spans="1:2" ht="12.75">
      <c r="A7" t="s">
        <v>7</v>
      </c>
      <c r="B7" t="s">
        <v>8</v>
      </c>
    </row>
    <row r="8" spans="1:2" ht="12.75">
      <c r="A8" t="s">
        <v>9</v>
      </c>
      <c r="B8" t="s">
        <v>10</v>
      </c>
    </row>
    <row r="9" spans="1:2" ht="12.75">
      <c r="A9" t="s">
        <v>11</v>
      </c>
      <c r="B9" t="s">
        <v>12</v>
      </c>
    </row>
    <row r="11" spans="2:15" ht="12.75">
      <c r="B11" t="s">
        <v>13</v>
      </c>
      <c r="C11" t="s">
        <v>14</v>
      </c>
      <c r="D11" t="s">
        <v>15</v>
      </c>
      <c r="E11" t="s">
        <v>16</v>
      </c>
      <c r="F11" t="s">
        <v>17</v>
      </c>
      <c r="G11" t="s">
        <v>18</v>
      </c>
      <c r="H11" t="s">
        <v>19</v>
      </c>
      <c r="I11" t="s">
        <v>20</v>
      </c>
      <c r="J11" t="s">
        <v>21</v>
      </c>
      <c r="K11" t="s">
        <v>22</v>
      </c>
      <c r="L11" t="s">
        <v>23</v>
      </c>
      <c r="M11" t="s">
        <v>24</v>
      </c>
      <c r="N11" t="s">
        <v>25</v>
      </c>
      <c r="O11" t="s">
        <v>26</v>
      </c>
    </row>
    <row r="12" ht="12.75">
      <c r="A12" t="s">
        <v>27</v>
      </c>
    </row>
    <row r="13" spans="1:15" s="72" customFormat="1" ht="12.75">
      <c r="A13" s="83" t="s">
        <v>255</v>
      </c>
      <c r="C13" s="72">
        <f>SUM(C17:C46)</f>
        <v>1719523</v>
      </c>
      <c r="D13" s="72">
        <f aca="true" t="shared" si="0" ref="D13:O13">SUM(D17:D46)</f>
        <v>1724409</v>
      </c>
      <c r="E13" s="72">
        <f t="shared" si="0"/>
        <v>1695964</v>
      </c>
      <c r="F13" s="72">
        <f t="shared" si="0"/>
        <v>1695561</v>
      </c>
      <c r="G13" s="72">
        <f t="shared" si="0"/>
        <v>1684285</v>
      </c>
      <c r="H13" s="72">
        <f t="shared" si="0"/>
        <v>1728115</v>
      </c>
      <c r="I13" s="72">
        <f t="shared" si="0"/>
        <v>1795484</v>
      </c>
      <c r="J13" s="72">
        <f t="shared" si="0"/>
        <v>1782187</v>
      </c>
      <c r="K13" s="72">
        <f t="shared" si="0"/>
        <v>1802603</v>
      </c>
      <c r="L13" s="72">
        <f t="shared" si="0"/>
        <v>1791080</v>
      </c>
      <c r="M13" s="72">
        <f t="shared" si="0"/>
        <v>1814107</v>
      </c>
      <c r="N13" s="72">
        <f t="shared" si="0"/>
        <v>1848628</v>
      </c>
      <c r="O13" s="72">
        <f t="shared" si="0"/>
        <v>1843310</v>
      </c>
    </row>
    <row r="14" spans="1:15" ht="12.75">
      <c r="A14" s="82" t="s">
        <v>117</v>
      </c>
      <c r="C14">
        <v>1554178</v>
      </c>
      <c r="D14">
        <v>1572232</v>
      </c>
      <c r="E14">
        <v>1550162</v>
      </c>
      <c r="F14">
        <v>1545665</v>
      </c>
      <c r="G14">
        <v>1538920</v>
      </c>
      <c r="H14">
        <v>1571896</v>
      </c>
      <c r="I14">
        <v>1630934</v>
      </c>
      <c r="J14">
        <v>1620034</v>
      </c>
      <c r="K14">
        <v>1642627</v>
      </c>
      <c r="L14">
        <v>1636798</v>
      </c>
      <c r="M14">
        <v>1652141</v>
      </c>
      <c r="N14">
        <v>1690675</v>
      </c>
      <c r="O14">
        <v>1684042</v>
      </c>
    </row>
    <row r="15" spans="1:15" s="72" customFormat="1" ht="12.75">
      <c r="A15" s="83" t="s">
        <v>258</v>
      </c>
      <c r="C15" s="72">
        <f>C17+C19+C20+C22+C23+C24+C25+C26+C30+C33+C34+C36+C39+C40+C41</f>
        <v>1319875</v>
      </c>
      <c r="D15" s="72">
        <f aca="true" t="shared" si="1" ref="D15:O15">D17+D19+D20+D22+D23+D24+D25+D26+D30+D33+D34+D36+D39+D40+D41</f>
        <v>1345118</v>
      </c>
      <c r="E15" s="72">
        <f t="shared" si="1"/>
        <v>1336741</v>
      </c>
      <c r="F15" s="72">
        <f t="shared" si="1"/>
        <v>1334578</v>
      </c>
      <c r="G15" s="72">
        <f t="shared" si="1"/>
        <v>1335180</v>
      </c>
      <c r="H15" s="72">
        <f t="shared" si="1"/>
        <v>1363156</v>
      </c>
      <c r="I15" s="72">
        <f t="shared" si="1"/>
        <v>1412709</v>
      </c>
      <c r="J15" s="72">
        <f t="shared" si="1"/>
        <v>1405914</v>
      </c>
      <c r="K15" s="72">
        <f t="shared" si="1"/>
        <v>1435506</v>
      </c>
      <c r="L15" s="72">
        <f t="shared" si="1"/>
        <v>1437743</v>
      </c>
      <c r="M15" s="72">
        <f t="shared" si="1"/>
        <v>1455224</v>
      </c>
      <c r="N15" s="72">
        <f t="shared" si="1"/>
        <v>1488073</v>
      </c>
      <c r="O15" s="72">
        <f t="shared" si="1"/>
        <v>1482081</v>
      </c>
    </row>
    <row r="16" spans="1:15" s="72" customFormat="1" ht="12.75">
      <c r="A16" s="83" t="s">
        <v>259</v>
      </c>
      <c r="C16" s="72">
        <f>C18+C21+C27+C28+C29+C31+C32+C35+C37+C38</f>
        <v>234305</v>
      </c>
      <c r="D16" s="72">
        <f aca="true" t="shared" si="2" ref="D16:O16">D18+D21+D27+D28+D29+D31+D32+D35+D37+D38</f>
        <v>227115</v>
      </c>
      <c r="E16" s="72">
        <f t="shared" si="2"/>
        <v>213421</v>
      </c>
      <c r="F16" s="72">
        <f t="shared" si="2"/>
        <v>211085</v>
      </c>
      <c r="G16" s="72">
        <f t="shared" si="2"/>
        <v>203741</v>
      </c>
      <c r="H16" s="72">
        <f t="shared" si="2"/>
        <v>208740</v>
      </c>
      <c r="I16" s="72">
        <f t="shared" si="2"/>
        <v>218224</v>
      </c>
      <c r="J16" s="72">
        <f t="shared" si="2"/>
        <v>214120</v>
      </c>
      <c r="K16" s="72">
        <f t="shared" si="2"/>
        <v>207120</v>
      </c>
      <c r="L16" s="72">
        <f t="shared" si="2"/>
        <v>199056</v>
      </c>
      <c r="M16" s="72">
        <f t="shared" si="2"/>
        <v>196917</v>
      </c>
      <c r="N16" s="72">
        <f t="shared" si="2"/>
        <v>202602</v>
      </c>
      <c r="O16" s="72">
        <f t="shared" si="2"/>
        <v>201961</v>
      </c>
    </row>
    <row r="17" spans="1:15" ht="12.75">
      <c r="A17" t="s">
        <v>29</v>
      </c>
      <c r="C17">
        <v>47257</v>
      </c>
      <c r="D17">
        <v>49493</v>
      </c>
      <c r="E17">
        <v>50259</v>
      </c>
      <c r="F17">
        <v>48887</v>
      </c>
      <c r="G17">
        <v>49758</v>
      </c>
      <c r="H17">
        <v>50459</v>
      </c>
      <c r="I17">
        <v>53981</v>
      </c>
      <c r="J17">
        <v>55120</v>
      </c>
      <c r="K17">
        <v>56210</v>
      </c>
      <c r="L17">
        <v>56876</v>
      </c>
      <c r="M17">
        <v>57168</v>
      </c>
      <c r="N17">
        <v>55617</v>
      </c>
      <c r="O17">
        <v>52570</v>
      </c>
    </row>
    <row r="18" spans="1:15" ht="12.75">
      <c r="A18" t="s">
        <v>30</v>
      </c>
      <c r="C18">
        <v>47247</v>
      </c>
      <c r="D18">
        <v>42894</v>
      </c>
      <c r="E18">
        <v>43164</v>
      </c>
      <c r="F18">
        <v>41706</v>
      </c>
      <c r="G18">
        <v>40277</v>
      </c>
      <c r="H18">
        <v>40693</v>
      </c>
      <c r="I18">
        <v>41821</v>
      </c>
      <c r="J18">
        <v>42071</v>
      </c>
      <c r="K18">
        <v>40640</v>
      </c>
      <c r="L18">
        <v>37775</v>
      </c>
      <c r="M18">
        <v>40156</v>
      </c>
      <c r="N18">
        <v>41031</v>
      </c>
      <c r="O18">
        <v>40991</v>
      </c>
    </row>
    <row r="19" spans="1:15" ht="12.75">
      <c r="A19" t="s">
        <v>31</v>
      </c>
      <c r="C19">
        <v>17933</v>
      </c>
      <c r="D19">
        <v>19763</v>
      </c>
      <c r="E19">
        <v>18899</v>
      </c>
      <c r="F19">
        <v>19542</v>
      </c>
      <c r="G19">
        <v>20253</v>
      </c>
      <c r="H19">
        <v>20243</v>
      </c>
      <c r="I19">
        <v>22834</v>
      </c>
      <c r="J19">
        <v>21309</v>
      </c>
      <c r="K19">
        <v>20966</v>
      </c>
      <c r="L19">
        <v>20215</v>
      </c>
      <c r="M19">
        <v>19669</v>
      </c>
      <c r="N19">
        <v>20167</v>
      </c>
      <c r="O19">
        <v>19821</v>
      </c>
    </row>
    <row r="20" spans="1:15" ht="12.75">
      <c r="A20" t="s">
        <v>32</v>
      </c>
      <c r="C20">
        <v>356084</v>
      </c>
      <c r="D20">
        <v>347151</v>
      </c>
      <c r="E20">
        <v>340438</v>
      </c>
      <c r="F20">
        <v>339059</v>
      </c>
      <c r="G20">
        <v>336045</v>
      </c>
      <c r="H20">
        <v>337142</v>
      </c>
      <c r="I20">
        <v>348921</v>
      </c>
      <c r="J20">
        <v>345465</v>
      </c>
      <c r="K20">
        <v>344484</v>
      </c>
      <c r="L20">
        <v>338421</v>
      </c>
      <c r="M20">
        <v>340225</v>
      </c>
      <c r="N20">
        <v>350118</v>
      </c>
      <c r="O20">
        <v>343671</v>
      </c>
    </row>
    <row r="21" spans="1:15" ht="12.75">
      <c r="A21" t="s">
        <v>33</v>
      </c>
      <c r="C21">
        <v>9883</v>
      </c>
      <c r="D21">
        <v>9201</v>
      </c>
      <c r="E21">
        <v>6841</v>
      </c>
      <c r="F21">
        <v>5349</v>
      </c>
      <c r="G21">
        <v>5542</v>
      </c>
      <c r="H21">
        <v>5280</v>
      </c>
      <c r="I21">
        <v>5602</v>
      </c>
      <c r="J21">
        <v>5513</v>
      </c>
      <c r="K21">
        <v>5224</v>
      </c>
      <c r="L21">
        <v>4881</v>
      </c>
      <c r="M21">
        <v>4572</v>
      </c>
      <c r="N21">
        <v>5097</v>
      </c>
      <c r="O21">
        <v>4963</v>
      </c>
    </row>
    <row r="22" spans="1:15" ht="12.75">
      <c r="A22" t="s">
        <v>34</v>
      </c>
      <c r="C22">
        <v>22245</v>
      </c>
      <c r="D22">
        <v>22414</v>
      </c>
      <c r="E22">
        <v>23040</v>
      </c>
      <c r="F22">
        <v>22605</v>
      </c>
      <c r="G22">
        <v>23606</v>
      </c>
      <c r="H22">
        <v>24137</v>
      </c>
      <c r="I22">
        <v>25405</v>
      </c>
      <c r="J22">
        <v>25585</v>
      </c>
      <c r="K22">
        <v>26875</v>
      </c>
      <c r="L22">
        <v>26759</v>
      </c>
      <c r="M22">
        <v>28076</v>
      </c>
      <c r="N22">
        <v>28937</v>
      </c>
      <c r="O22">
        <v>29736</v>
      </c>
    </row>
    <row r="23" spans="1:15" ht="12.75">
      <c r="A23" t="s">
        <v>35</v>
      </c>
      <c r="C23">
        <v>89401</v>
      </c>
      <c r="D23">
        <v>94160</v>
      </c>
      <c r="E23">
        <v>95158</v>
      </c>
      <c r="F23">
        <v>91395</v>
      </c>
      <c r="G23">
        <v>97110</v>
      </c>
      <c r="H23">
        <v>102207</v>
      </c>
      <c r="I23">
        <v>100825</v>
      </c>
      <c r="J23">
        <v>106054</v>
      </c>
      <c r="K23">
        <v>111099</v>
      </c>
      <c r="L23">
        <v>117567</v>
      </c>
      <c r="M23">
        <v>122754</v>
      </c>
      <c r="N23">
        <v>126188</v>
      </c>
      <c r="O23">
        <v>130063</v>
      </c>
    </row>
    <row r="24" spans="1:15" ht="12.75">
      <c r="A24" t="s">
        <v>36</v>
      </c>
      <c r="C24">
        <v>224541</v>
      </c>
      <c r="D24">
        <v>236342</v>
      </c>
      <c r="E24">
        <v>234037</v>
      </c>
      <c r="F24">
        <v>236376</v>
      </c>
      <c r="G24">
        <v>227128</v>
      </c>
      <c r="H24">
        <v>236245</v>
      </c>
      <c r="I24">
        <v>249168</v>
      </c>
      <c r="J24">
        <v>243209</v>
      </c>
      <c r="K24">
        <v>250776</v>
      </c>
      <c r="L24">
        <v>250398</v>
      </c>
      <c r="M24">
        <v>258055</v>
      </c>
      <c r="N24">
        <v>265452</v>
      </c>
      <c r="O24">
        <v>265537</v>
      </c>
    </row>
    <row r="25" spans="1:15" ht="12.75">
      <c r="A25" t="s">
        <v>37</v>
      </c>
      <c r="C25">
        <v>10398</v>
      </c>
      <c r="D25">
        <v>10342</v>
      </c>
      <c r="E25">
        <v>10089</v>
      </c>
      <c r="F25">
        <v>10458</v>
      </c>
      <c r="G25">
        <v>10950</v>
      </c>
      <c r="H25">
        <v>11025</v>
      </c>
      <c r="I25">
        <v>11721</v>
      </c>
      <c r="J25">
        <v>12279</v>
      </c>
      <c r="K25">
        <v>13045</v>
      </c>
      <c r="L25">
        <v>13826</v>
      </c>
      <c r="M25">
        <v>14173</v>
      </c>
      <c r="N25">
        <v>14806</v>
      </c>
      <c r="O25">
        <v>15139</v>
      </c>
    </row>
    <row r="26" spans="1:15" ht="12.75">
      <c r="A26" t="s">
        <v>38</v>
      </c>
      <c r="C26">
        <v>153054</v>
      </c>
      <c r="D26">
        <v>154960</v>
      </c>
      <c r="E26">
        <v>157244</v>
      </c>
      <c r="F26">
        <v>154670</v>
      </c>
      <c r="G26">
        <v>152679</v>
      </c>
      <c r="H26">
        <v>161446</v>
      </c>
      <c r="I26">
        <v>161250</v>
      </c>
      <c r="J26">
        <v>163568</v>
      </c>
      <c r="K26">
        <v>168576</v>
      </c>
      <c r="L26">
        <v>170938</v>
      </c>
      <c r="M26">
        <v>172477</v>
      </c>
      <c r="N26">
        <v>172734</v>
      </c>
      <c r="O26">
        <v>173550</v>
      </c>
    </row>
    <row r="27" spans="1:15" ht="12.75">
      <c r="A27" t="s">
        <v>39</v>
      </c>
      <c r="C27">
        <v>1816</v>
      </c>
      <c r="D27">
        <v>1562</v>
      </c>
      <c r="E27">
        <v>1808</v>
      </c>
      <c r="F27">
        <v>1857</v>
      </c>
      <c r="G27">
        <v>2136</v>
      </c>
      <c r="H27">
        <v>1970</v>
      </c>
      <c r="I27">
        <v>2115</v>
      </c>
      <c r="J27">
        <v>2065</v>
      </c>
      <c r="K27">
        <v>2314</v>
      </c>
      <c r="L27">
        <v>2265</v>
      </c>
      <c r="M27">
        <v>2382</v>
      </c>
      <c r="N27">
        <v>2409</v>
      </c>
      <c r="O27">
        <v>2420</v>
      </c>
    </row>
    <row r="28" spans="1:15" ht="12.75">
      <c r="A28" t="s">
        <v>40</v>
      </c>
      <c r="C28">
        <v>4108</v>
      </c>
      <c r="D28">
        <v>6702</v>
      </c>
      <c r="E28">
        <v>5510</v>
      </c>
      <c r="F28">
        <v>4498</v>
      </c>
      <c r="G28">
        <v>4177</v>
      </c>
      <c r="H28">
        <v>3718</v>
      </c>
      <c r="I28">
        <v>3575</v>
      </c>
      <c r="J28">
        <v>3332</v>
      </c>
      <c r="K28">
        <v>3261</v>
      </c>
      <c r="L28">
        <v>3824</v>
      </c>
      <c r="M28">
        <v>3676</v>
      </c>
      <c r="N28">
        <v>4288</v>
      </c>
      <c r="O28">
        <v>4189</v>
      </c>
    </row>
    <row r="29" spans="1:15" ht="12.75">
      <c r="A29" t="s">
        <v>41</v>
      </c>
      <c r="C29">
        <v>16025</v>
      </c>
      <c r="D29">
        <v>16676</v>
      </c>
      <c r="E29">
        <v>10683</v>
      </c>
      <c r="F29">
        <v>8607</v>
      </c>
      <c r="G29">
        <v>7619</v>
      </c>
      <c r="H29">
        <v>8276</v>
      </c>
      <c r="I29">
        <v>8847</v>
      </c>
      <c r="J29">
        <v>8327</v>
      </c>
      <c r="K29">
        <v>9312</v>
      </c>
      <c r="L29">
        <v>7906</v>
      </c>
      <c r="M29">
        <v>7226</v>
      </c>
      <c r="N29">
        <v>8178</v>
      </c>
      <c r="O29">
        <v>8671</v>
      </c>
    </row>
    <row r="30" spans="1:15" ht="12.75">
      <c r="A30" t="s">
        <v>42</v>
      </c>
      <c r="C30">
        <v>3551</v>
      </c>
      <c r="D30">
        <v>3773</v>
      </c>
      <c r="E30">
        <v>3790</v>
      </c>
      <c r="F30">
        <v>3843</v>
      </c>
      <c r="G30">
        <v>3755</v>
      </c>
      <c r="H30">
        <v>3335</v>
      </c>
      <c r="I30">
        <v>3401</v>
      </c>
      <c r="J30">
        <v>3351</v>
      </c>
      <c r="K30">
        <v>3274</v>
      </c>
      <c r="L30">
        <v>3440</v>
      </c>
      <c r="M30">
        <v>3628</v>
      </c>
      <c r="N30">
        <v>3765</v>
      </c>
      <c r="O30">
        <v>3979</v>
      </c>
    </row>
    <row r="31" spans="1:15" ht="12.75">
      <c r="A31" t="s">
        <v>43</v>
      </c>
      <c r="C31">
        <v>28134</v>
      </c>
      <c r="D31">
        <v>26926</v>
      </c>
      <c r="E31">
        <v>24569</v>
      </c>
      <c r="F31">
        <v>24776</v>
      </c>
      <c r="G31">
        <v>24544</v>
      </c>
      <c r="H31">
        <v>25252</v>
      </c>
      <c r="I31">
        <v>25824</v>
      </c>
      <c r="J31">
        <v>25313</v>
      </c>
      <c r="K31">
        <v>25089</v>
      </c>
      <c r="L31">
        <v>25347</v>
      </c>
      <c r="M31">
        <v>24941</v>
      </c>
      <c r="N31">
        <v>25389</v>
      </c>
      <c r="O31">
        <v>25633</v>
      </c>
    </row>
    <row r="32" spans="1:15" ht="12.75">
      <c r="A32" t="s">
        <v>44</v>
      </c>
      <c r="C32">
        <v>581</v>
      </c>
      <c r="D32">
        <v>603</v>
      </c>
      <c r="E32">
        <v>618</v>
      </c>
      <c r="F32">
        <v>745</v>
      </c>
      <c r="G32">
        <v>725</v>
      </c>
      <c r="H32">
        <v>795</v>
      </c>
      <c r="I32">
        <v>877</v>
      </c>
      <c r="J32">
        <v>927</v>
      </c>
      <c r="K32">
        <v>974</v>
      </c>
      <c r="L32">
        <v>968</v>
      </c>
      <c r="M32">
        <v>940</v>
      </c>
      <c r="N32">
        <v>823</v>
      </c>
      <c r="O32">
        <v>823</v>
      </c>
    </row>
    <row r="33" spans="1:15" ht="12.75">
      <c r="A33" t="s">
        <v>45</v>
      </c>
      <c r="C33">
        <v>66841</v>
      </c>
      <c r="D33">
        <v>69936</v>
      </c>
      <c r="E33">
        <v>70067</v>
      </c>
      <c r="F33">
        <v>70785</v>
      </c>
      <c r="G33">
        <v>70609</v>
      </c>
      <c r="H33">
        <v>73355</v>
      </c>
      <c r="I33">
        <v>76254</v>
      </c>
      <c r="J33">
        <v>75127</v>
      </c>
      <c r="K33">
        <v>75006</v>
      </c>
      <c r="L33">
        <v>74475</v>
      </c>
      <c r="M33">
        <v>75655</v>
      </c>
      <c r="N33">
        <v>77587</v>
      </c>
      <c r="O33">
        <v>78195</v>
      </c>
    </row>
    <row r="34" spans="1:15" ht="12.75">
      <c r="A34" t="s">
        <v>46</v>
      </c>
      <c r="C34">
        <v>24789</v>
      </c>
      <c r="D34">
        <v>26553</v>
      </c>
      <c r="E34">
        <v>25745</v>
      </c>
      <c r="F34">
        <v>25643</v>
      </c>
      <c r="G34">
        <v>25619</v>
      </c>
      <c r="H34">
        <v>26735</v>
      </c>
      <c r="I34">
        <v>28406</v>
      </c>
      <c r="J34">
        <v>28379</v>
      </c>
      <c r="K34">
        <v>28717</v>
      </c>
      <c r="L34">
        <v>28600</v>
      </c>
      <c r="M34">
        <v>28449</v>
      </c>
      <c r="N34">
        <v>31184</v>
      </c>
      <c r="O34">
        <v>30909</v>
      </c>
    </row>
    <row r="35" spans="1:15" ht="12.75">
      <c r="A35" t="s">
        <v>47</v>
      </c>
      <c r="C35">
        <v>100003</v>
      </c>
      <c r="D35">
        <v>98383</v>
      </c>
      <c r="E35">
        <v>97401</v>
      </c>
      <c r="F35">
        <v>101509</v>
      </c>
      <c r="G35">
        <v>96722</v>
      </c>
      <c r="H35">
        <v>100004</v>
      </c>
      <c r="I35">
        <v>107120</v>
      </c>
      <c r="J35">
        <v>103228</v>
      </c>
      <c r="K35">
        <v>97294</v>
      </c>
      <c r="L35">
        <v>93275</v>
      </c>
      <c r="M35">
        <v>90194</v>
      </c>
      <c r="N35">
        <v>90218</v>
      </c>
      <c r="O35">
        <v>88837</v>
      </c>
    </row>
    <row r="36" spans="1:15" ht="12.75">
      <c r="A36" t="s">
        <v>48</v>
      </c>
      <c r="C36">
        <v>16890</v>
      </c>
      <c r="D36">
        <v>17172</v>
      </c>
      <c r="E36">
        <v>18344</v>
      </c>
      <c r="F36">
        <v>17988</v>
      </c>
      <c r="G36">
        <v>18584</v>
      </c>
      <c r="H36">
        <v>19611</v>
      </c>
      <c r="I36">
        <v>19560</v>
      </c>
      <c r="J36">
        <v>20744</v>
      </c>
      <c r="K36">
        <v>22246</v>
      </c>
      <c r="L36">
        <v>23892</v>
      </c>
      <c r="M36">
        <v>24108</v>
      </c>
      <c r="N36">
        <v>24760</v>
      </c>
      <c r="O36">
        <v>25966</v>
      </c>
    </row>
    <row r="37" spans="1:15" ht="12.75">
      <c r="A37" t="s">
        <v>49</v>
      </c>
      <c r="C37">
        <v>5516</v>
      </c>
      <c r="D37">
        <v>5376</v>
      </c>
      <c r="E37">
        <v>5263</v>
      </c>
      <c r="F37">
        <v>5468</v>
      </c>
      <c r="G37">
        <v>5678</v>
      </c>
      <c r="H37">
        <v>6087</v>
      </c>
      <c r="I37">
        <v>6382</v>
      </c>
      <c r="J37">
        <v>6461</v>
      </c>
      <c r="K37">
        <v>6404</v>
      </c>
      <c r="L37">
        <v>6330</v>
      </c>
      <c r="M37">
        <v>6367</v>
      </c>
      <c r="N37">
        <v>6737</v>
      </c>
      <c r="O37">
        <v>6864</v>
      </c>
    </row>
    <row r="38" spans="1:15" ht="12.75">
      <c r="A38" t="s">
        <v>50</v>
      </c>
      <c r="C38">
        <v>20992</v>
      </c>
      <c r="D38">
        <v>18792</v>
      </c>
      <c r="E38">
        <v>17564</v>
      </c>
      <c r="F38">
        <v>16570</v>
      </c>
      <c r="G38">
        <v>16321</v>
      </c>
      <c r="H38">
        <v>16665</v>
      </c>
      <c r="I38">
        <v>16061</v>
      </c>
      <c r="J38">
        <v>16883</v>
      </c>
      <c r="K38">
        <v>16608</v>
      </c>
      <c r="L38">
        <v>16485</v>
      </c>
      <c r="M38">
        <v>16463</v>
      </c>
      <c r="N38">
        <v>18432</v>
      </c>
      <c r="O38">
        <v>18570</v>
      </c>
    </row>
    <row r="39" spans="1:15" ht="12.75">
      <c r="A39" t="s">
        <v>51</v>
      </c>
      <c r="C39">
        <v>28701</v>
      </c>
      <c r="D39">
        <v>29007</v>
      </c>
      <c r="E39">
        <v>27909</v>
      </c>
      <c r="F39">
        <v>28860</v>
      </c>
      <c r="G39">
        <v>30565</v>
      </c>
      <c r="H39">
        <v>28834</v>
      </c>
      <c r="I39">
        <v>31160</v>
      </c>
      <c r="J39">
        <v>32760</v>
      </c>
      <c r="K39">
        <v>33229</v>
      </c>
      <c r="L39">
        <v>32807</v>
      </c>
      <c r="M39">
        <v>32508</v>
      </c>
      <c r="N39">
        <v>33322</v>
      </c>
      <c r="O39">
        <v>35136</v>
      </c>
    </row>
    <row r="40" spans="1:15" ht="12.75">
      <c r="A40" t="s">
        <v>52</v>
      </c>
      <c r="C40">
        <v>47108</v>
      </c>
      <c r="D40">
        <v>48741</v>
      </c>
      <c r="E40">
        <v>46332</v>
      </c>
      <c r="F40">
        <v>46616</v>
      </c>
      <c r="G40">
        <v>49653</v>
      </c>
      <c r="H40">
        <v>50371</v>
      </c>
      <c r="I40">
        <v>51575</v>
      </c>
      <c r="J40">
        <v>50271</v>
      </c>
      <c r="K40">
        <v>50699</v>
      </c>
      <c r="L40">
        <v>50812</v>
      </c>
      <c r="M40">
        <v>47863</v>
      </c>
      <c r="N40">
        <v>51474</v>
      </c>
      <c r="O40">
        <v>51435</v>
      </c>
    </row>
    <row r="41" spans="1:15" ht="12.75">
      <c r="A41" t="s">
        <v>53</v>
      </c>
      <c r="C41">
        <v>211082</v>
      </c>
      <c r="D41">
        <v>215311</v>
      </c>
      <c r="E41">
        <v>215390</v>
      </c>
      <c r="F41">
        <v>217851</v>
      </c>
      <c r="G41">
        <v>218866</v>
      </c>
      <c r="H41">
        <v>218011</v>
      </c>
      <c r="I41">
        <v>228248</v>
      </c>
      <c r="J41">
        <v>222693</v>
      </c>
      <c r="K41">
        <v>230304</v>
      </c>
      <c r="L41">
        <v>228717</v>
      </c>
      <c r="M41">
        <v>230416</v>
      </c>
      <c r="N41">
        <v>231962</v>
      </c>
      <c r="O41">
        <v>226374</v>
      </c>
    </row>
    <row r="42" spans="1:15" ht="12.75">
      <c r="A42" t="s">
        <v>54</v>
      </c>
      <c r="C42">
        <v>2214</v>
      </c>
      <c r="D42">
        <v>2033</v>
      </c>
      <c r="E42">
        <v>2076</v>
      </c>
      <c r="F42">
        <v>2154</v>
      </c>
      <c r="G42">
        <v>2139</v>
      </c>
      <c r="H42">
        <v>2141</v>
      </c>
      <c r="I42">
        <v>2468</v>
      </c>
      <c r="J42">
        <v>2517</v>
      </c>
      <c r="K42">
        <v>2685</v>
      </c>
      <c r="L42">
        <v>3074</v>
      </c>
      <c r="M42">
        <v>3230</v>
      </c>
      <c r="N42">
        <v>3349</v>
      </c>
      <c r="O42">
        <v>3382</v>
      </c>
    </row>
    <row r="43" spans="1:15" ht="12.75">
      <c r="A43" t="s">
        <v>55</v>
      </c>
      <c r="C43">
        <v>21568</v>
      </c>
      <c r="D43">
        <v>21995</v>
      </c>
      <c r="E43">
        <v>22420</v>
      </c>
      <c r="F43">
        <v>23794</v>
      </c>
      <c r="G43">
        <v>23518</v>
      </c>
      <c r="H43">
        <v>23684</v>
      </c>
      <c r="I43">
        <v>23212</v>
      </c>
      <c r="J43">
        <v>24439</v>
      </c>
      <c r="K43">
        <v>25517</v>
      </c>
      <c r="L43">
        <v>26712</v>
      </c>
      <c r="M43">
        <v>26071</v>
      </c>
      <c r="N43">
        <v>26894</v>
      </c>
      <c r="O43">
        <v>26278</v>
      </c>
    </row>
    <row r="44" spans="1:15" ht="12.75">
      <c r="A44" t="s">
        <v>56</v>
      </c>
      <c r="C44">
        <v>27961</v>
      </c>
      <c r="D44">
        <v>22426</v>
      </c>
      <c r="E44">
        <v>20724</v>
      </c>
      <c r="F44">
        <v>22056</v>
      </c>
      <c r="G44">
        <v>21352</v>
      </c>
      <c r="H44">
        <v>23304</v>
      </c>
      <c r="I44">
        <v>23091</v>
      </c>
      <c r="J44">
        <v>20549</v>
      </c>
      <c r="K44">
        <v>20086</v>
      </c>
      <c r="L44">
        <v>18145</v>
      </c>
      <c r="M44">
        <v>18296</v>
      </c>
      <c r="N44">
        <v>19062</v>
      </c>
      <c r="O44">
        <v>18720</v>
      </c>
    </row>
    <row r="45" spans="1:15" ht="12.75">
      <c r="A45" t="s">
        <v>57</v>
      </c>
      <c r="C45">
        <v>61319</v>
      </c>
      <c r="D45">
        <v>52597</v>
      </c>
      <c r="E45">
        <v>45912</v>
      </c>
      <c r="F45">
        <v>44043</v>
      </c>
      <c r="G45">
        <v>41619</v>
      </c>
      <c r="H45">
        <v>45063</v>
      </c>
      <c r="I45">
        <v>48356</v>
      </c>
      <c r="J45">
        <v>43614</v>
      </c>
      <c r="K45">
        <v>39381</v>
      </c>
      <c r="L45">
        <v>35328</v>
      </c>
      <c r="M45">
        <v>37015</v>
      </c>
      <c r="N45">
        <v>36773</v>
      </c>
      <c r="O45">
        <v>35753</v>
      </c>
    </row>
    <row r="46" spans="1:15" ht="12.75">
      <c r="A46" t="s">
        <v>58</v>
      </c>
      <c r="C46">
        <v>52281</v>
      </c>
      <c r="D46">
        <v>53125</v>
      </c>
      <c r="E46">
        <v>54670</v>
      </c>
      <c r="F46">
        <v>57851</v>
      </c>
      <c r="G46">
        <v>56736</v>
      </c>
      <c r="H46">
        <v>62027</v>
      </c>
      <c r="I46">
        <v>67424</v>
      </c>
      <c r="J46">
        <v>71034</v>
      </c>
      <c r="K46">
        <v>72308</v>
      </c>
      <c r="L46">
        <v>71022</v>
      </c>
      <c r="M46">
        <v>77354</v>
      </c>
      <c r="N46">
        <v>71875</v>
      </c>
      <c r="O46">
        <v>75135</v>
      </c>
    </row>
    <row r="50" spans="1:3" ht="12.75">
      <c r="A50" t="s">
        <v>2</v>
      </c>
      <c r="B50" t="s">
        <v>151</v>
      </c>
      <c r="C50" t="s">
        <v>168</v>
      </c>
    </row>
    <row r="51" ht="12.75">
      <c r="A51" t="s">
        <v>1</v>
      </c>
    </row>
    <row r="53" spans="1:3" ht="12.75">
      <c r="A53" t="s">
        <v>4</v>
      </c>
      <c r="B53" t="s">
        <v>138</v>
      </c>
      <c r="C53" t="s">
        <v>6</v>
      </c>
    </row>
    <row r="56" spans="1:2" ht="12.75">
      <c r="A56" t="s">
        <v>11</v>
      </c>
      <c r="B56" t="s">
        <v>169</v>
      </c>
    </row>
    <row r="57" spans="1:2" ht="12.75">
      <c r="A57" t="s">
        <v>7</v>
      </c>
      <c r="B57" t="s">
        <v>8</v>
      </c>
    </row>
    <row r="58" spans="1:2" ht="12.75">
      <c r="A58" t="s">
        <v>9</v>
      </c>
      <c r="B58" t="s">
        <v>10</v>
      </c>
    </row>
    <row r="60" spans="2:15" ht="12.75">
      <c r="B60" t="s">
        <v>13</v>
      </c>
      <c r="C60" t="s">
        <v>14</v>
      </c>
      <c r="D60" t="s">
        <v>15</v>
      </c>
      <c r="E60" t="s">
        <v>16</v>
      </c>
      <c r="F60" t="s">
        <v>17</v>
      </c>
      <c r="G60" t="s">
        <v>18</v>
      </c>
      <c r="H60" t="s">
        <v>19</v>
      </c>
      <c r="I60" t="s">
        <v>20</v>
      </c>
      <c r="J60" t="s">
        <v>21</v>
      </c>
      <c r="K60" t="s">
        <v>22</v>
      </c>
      <c r="L60" t="s">
        <v>23</v>
      </c>
      <c r="M60" t="s">
        <v>24</v>
      </c>
      <c r="N60" t="s">
        <v>25</v>
      </c>
      <c r="O60" t="s">
        <v>26</v>
      </c>
    </row>
    <row r="61" ht="12.75">
      <c r="A61" t="s">
        <v>27</v>
      </c>
    </row>
    <row r="62" spans="1:15" s="72" customFormat="1" ht="12.75">
      <c r="A62" s="83" t="s">
        <v>255</v>
      </c>
      <c r="C62" s="72">
        <f>SUM(C66:C95)</f>
        <v>172</v>
      </c>
      <c r="D62" s="72">
        <f aca="true" t="shared" si="3" ref="D62:O62">SUM(D66:D95)</f>
        <v>207</v>
      </c>
      <c r="E62" s="72">
        <f t="shared" si="3"/>
        <v>245</v>
      </c>
      <c r="F62" s="72">
        <f t="shared" si="3"/>
        <v>290</v>
      </c>
      <c r="G62" s="72">
        <f t="shared" si="3"/>
        <v>352</v>
      </c>
      <c r="H62" s="72">
        <f t="shared" si="3"/>
        <v>417</v>
      </c>
      <c r="I62" s="72">
        <f t="shared" si="3"/>
        <v>462</v>
      </c>
      <c r="J62" s="72">
        <f t="shared" si="3"/>
        <v>504</v>
      </c>
      <c r="K62" s="72">
        <f t="shared" si="3"/>
        <v>572</v>
      </c>
      <c r="L62" s="72">
        <f t="shared" si="3"/>
        <v>607</v>
      </c>
      <c r="M62" s="72">
        <f t="shared" si="3"/>
        <v>676</v>
      </c>
      <c r="N62" s="72">
        <f t="shared" si="3"/>
        <v>748</v>
      </c>
      <c r="O62" s="72">
        <f t="shared" si="3"/>
        <v>497</v>
      </c>
    </row>
    <row r="63" spans="1:15" ht="12.75">
      <c r="A63" t="s">
        <v>28</v>
      </c>
      <c r="C63">
        <v>145</v>
      </c>
      <c r="D63">
        <v>165</v>
      </c>
      <c r="E63">
        <v>183</v>
      </c>
      <c r="F63">
        <v>201</v>
      </c>
      <c r="G63">
        <v>225</v>
      </c>
      <c r="H63">
        <v>273</v>
      </c>
      <c r="I63">
        <v>304</v>
      </c>
      <c r="J63">
        <v>328</v>
      </c>
      <c r="K63">
        <v>361</v>
      </c>
      <c r="L63">
        <v>372</v>
      </c>
      <c r="M63">
        <v>417</v>
      </c>
      <c r="N63">
        <v>463</v>
      </c>
      <c r="O63">
        <v>498</v>
      </c>
    </row>
    <row r="64" spans="1:15" s="72" customFormat="1" ht="12.75">
      <c r="A64" s="83" t="s">
        <v>258</v>
      </c>
      <c r="C64" s="72">
        <f>C66+C68+C69+C71+C72+C73+C74+C75+C79+C82+C83+C85+C88+C89+C90</f>
        <v>144</v>
      </c>
      <c r="D64" s="72">
        <f aca="true" t="shared" si="4" ref="D64:O64">D66+D68+D69+D71+D72+D73+D74+D75+D79+D82+D83+D85+D88+D89+D90</f>
        <v>166</v>
      </c>
      <c r="E64" s="72">
        <f t="shared" si="4"/>
        <v>185</v>
      </c>
      <c r="F64" s="72">
        <f t="shared" si="4"/>
        <v>202</v>
      </c>
      <c r="G64" s="72">
        <f t="shared" si="4"/>
        <v>223</v>
      </c>
      <c r="H64" s="72">
        <f t="shared" si="4"/>
        <v>243</v>
      </c>
      <c r="I64" s="72">
        <f t="shared" si="4"/>
        <v>271</v>
      </c>
      <c r="J64" s="72">
        <f t="shared" si="4"/>
        <v>292</v>
      </c>
      <c r="K64" s="72">
        <f t="shared" si="4"/>
        <v>328</v>
      </c>
      <c r="L64" s="72">
        <f t="shared" si="4"/>
        <v>336</v>
      </c>
      <c r="M64" s="72">
        <f t="shared" si="4"/>
        <v>379</v>
      </c>
      <c r="N64" s="72">
        <f t="shared" si="4"/>
        <v>426</v>
      </c>
      <c r="O64" s="72">
        <f t="shared" si="4"/>
        <v>460</v>
      </c>
    </row>
    <row r="65" spans="1:15" s="72" customFormat="1" ht="12.75">
      <c r="A65" s="83" t="s">
        <v>259</v>
      </c>
      <c r="C65" s="72">
        <f>C67+C70+C76+C77+C78+C80+C81+C84+C86+C87</f>
        <v>0</v>
      </c>
      <c r="D65" s="72">
        <f aca="true" t="shared" si="5" ref="D65:O65">D67+D70+D76+D77+D78+D80+D81+D84+D86+D87</f>
        <v>0</v>
      </c>
      <c r="E65" s="72">
        <f t="shared" si="5"/>
        <v>0</v>
      </c>
      <c r="F65" s="72">
        <f t="shared" si="5"/>
        <v>0</v>
      </c>
      <c r="G65" s="72">
        <f t="shared" si="5"/>
        <v>0</v>
      </c>
      <c r="H65" s="72">
        <f t="shared" si="5"/>
        <v>31</v>
      </c>
      <c r="I65" s="72">
        <f t="shared" si="5"/>
        <v>32</v>
      </c>
      <c r="J65" s="72">
        <f t="shared" si="5"/>
        <v>33</v>
      </c>
      <c r="K65" s="72">
        <f t="shared" si="5"/>
        <v>34</v>
      </c>
      <c r="L65" s="72">
        <f t="shared" si="5"/>
        <v>35</v>
      </c>
      <c r="M65" s="72">
        <f t="shared" si="5"/>
        <v>35</v>
      </c>
      <c r="N65" s="72">
        <f t="shared" si="5"/>
        <v>35</v>
      </c>
      <c r="O65" s="72">
        <f t="shared" si="5"/>
        <v>37</v>
      </c>
    </row>
    <row r="66" spans="1:15" ht="12.75">
      <c r="A66" t="s">
        <v>29</v>
      </c>
      <c r="C66">
        <v>1</v>
      </c>
      <c r="D66">
        <v>1</v>
      </c>
      <c r="E66">
        <v>1</v>
      </c>
      <c r="F66">
        <v>1</v>
      </c>
      <c r="G66">
        <v>1</v>
      </c>
      <c r="H66">
        <v>1</v>
      </c>
      <c r="I66">
        <v>1</v>
      </c>
      <c r="J66">
        <v>1</v>
      </c>
      <c r="K66">
        <v>1</v>
      </c>
      <c r="L66">
        <v>1</v>
      </c>
      <c r="M66">
        <v>1</v>
      </c>
      <c r="N66">
        <v>1</v>
      </c>
      <c r="O66">
        <v>2</v>
      </c>
    </row>
    <row r="67" ht="12.75">
      <c r="A67" t="s">
        <v>30</v>
      </c>
    </row>
    <row r="68" spans="1:15" ht="12.75">
      <c r="A68" t="s">
        <v>31</v>
      </c>
      <c r="C68">
        <v>2</v>
      </c>
      <c r="D68">
        <v>3</v>
      </c>
      <c r="E68">
        <v>3</v>
      </c>
      <c r="F68">
        <v>4</v>
      </c>
      <c r="G68">
        <v>4</v>
      </c>
      <c r="H68">
        <v>5</v>
      </c>
      <c r="I68">
        <v>6</v>
      </c>
      <c r="J68">
        <v>6</v>
      </c>
      <c r="K68">
        <v>7</v>
      </c>
      <c r="L68">
        <v>7</v>
      </c>
      <c r="M68">
        <v>7</v>
      </c>
      <c r="N68">
        <v>8</v>
      </c>
      <c r="O68">
        <v>8</v>
      </c>
    </row>
    <row r="69" spans="1:15" ht="12.75">
      <c r="A69" t="s">
        <v>32</v>
      </c>
      <c r="C69">
        <v>11</v>
      </c>
      <c r="D69">
        <v>17</v>
      </c>
      <c r="E69">
        <v>22</v>
      </c>
      <c r="F69">
        <v>28</v>
      </c>
      <c r="G69">
        <v>36</v>
      </c>
      <c r="H69">
        <v>41</v>
      </c>
      <c r="I69">
        <v>57</v>
      </c>
      <c r="J69">
        <v>70</v>
      </c>
      <c r="K69">
        <v>83</v>
      </c>
      <c r="L69">
        <v>78</v>
      </c>
      <c r="M69">
        <v>96</v>
      </c>
      <c r="N69">
        <v>134</v>
      </c>
      <c r="O69">
        <v>151</v>
      </c>
    </row>
    <row r="70" ht="12.75">
      <c r="A70" t="s">
        <v>33</v>
      </c>
    </row>
    <row r="71" spans="1:15" ht="12.75">
      <c r="A71" t="s">
        <v>34</v>
      </c>
      <c r="C71">
        <v>56</v>
      </c>
      <c r="D71">
        <v>63</v>
      </c>
      <c r="E71">
        <v>70</v>
      </c>
      <c r="F71">
        <v>75</v>
      </c>
      <c r="G71">
        <v>79</v>
      </c>
      <c r="H71">
        <v>82</v>
      </c>
      <c r="I71">
        <v>86</v>
      </c>
      <c r="J71">
        <v>89</v>
      </c>
      <c r="K71">
        <v>93</v>
      </c>
      <c r="L71">
        <v>97</v>
      </c>
      <c r="M71">
        <v>99</v>
      </c>
      <c r="N71">
        <v>100</v>
      </c>
      <c r="O71">
        <v>102</v>
      </c>
    </row>
    <row r="72" spans="1:15" ht="12.75">
      <c r="A72" t="s">
        <v>35</v>
      </c>
      <c r="C72">
        <v>21</v>
      </c>
      <c r="D72">
        <v>21</v>
      </c>
      <c r="E72">
        <v>21</v>
      </c>
      <c r="F72">
        <v>22</v>
      </c>
      <c r="G72">
        <v>24</v>
      </c>
      <c r="H72">
        <v>25</v>
      </c>
      <c r="I72">
        <v>26</v>
      </c>
      <c r="J72">
        <v>23</v>
      </c>
      <c r="K72">
        <v>26</v>
      </c>
      <c r="L72">
        <v>29</v>
      </c>
      <c r="M72">
        <v>32</v>
      </c>
      <c r="N72">
        <v>37</v>
      </c>
      <c r="O72">
        <v>43</v>
      </c>
    </row>
    <row r="73" spans="1:15" ht="12.75">
      <c r="A73" t="s">
        <v>36</v>
      </c>
      <c r="C73">
        <v>12</v>
      </c>
      <c r="D73">
        <v>13</v>
      </c>
      <c r="E73">
        <v>13</v>
      </c>
      <c r="F73">
        <v>13</v>
      </c>
      <c r="G73">
        <v>14</v>
      </c>
      <c r="H73">
        <v>15</v>
      </c>
      <c r="I73">
        <v>15</v>
      </c>
      <c r="J73">
        <v>16</v>
      </c>
      <c r="K73">
        <v>17</v>
      </c>
      <c r="L73">
        <v>18</v>
      </c>
      <c r="M73">
        <v>25</v>
      </c>
      <c r="N73">
        <v>18</v>
      </c>
      <c r="O73">
        <v>19</v>
      </c>
    </row>
    <row r="74" spans="1:15" ht="12.75">
      <c r="A74" t="s">
        <v>37</v>
      </c>
      <c r="C74">
        <v>0</v>
      </c>
      <c r="D74">
        <v>0</v>
      </c>
      <c r="E74">
        <v>0</v>
      </c>
      <c r="F74">
        <v>0</v>
      </c>
      <c r="G74">
        <v>0</v>
      </c>
      <c r="H74">
        <v>0</v>
      </c>
      <c r="I74">
        <v>0</v>
      </c>
      <c r="J74">
        <v>0</v>
      </c>
      <c r="K74">
        <v>0</v>
      </c>
      <c r="L74">
        <v>0</v>
      </c>
      <c r="M74">
        <v>0</v>
      </c>
      <c r="N74">
        <v>0</v>
      </c>
      <c r="O74">
        <v>0</v>
      </c>
    </row>
    <row r="75" spans="1:15" ht="12.75">
      <c r="A75" t="s">
        <v>38</v>
      </c>
      <c r="C75">
        <v>5</v>
      </c>
      <c r="D75">
        <v>5</v>
      </c>
      <c r="E75">
        <v>6</v>
      </c>
      <c r="F75">
        <v>7</v>
      </c>
      <c r="G75">
        <v>8</v>
      </c>
      <c r="H75">
        <v>8</v>
      </c>
      <c r="I75">
        <v>8</v>
      </c>
      <c r="J75">
        <v>8</v>
      </c>
      <c r="K75">
        <v>11</v>
      </c>
      <c r="L75">
        <v>11</v>
      </c>
      <c r="M75">
        <v>12</v>
      </c>
      <c r="N75">
        <v>12</v>
      </c>
      <c r="O75">
        <v>11</v>
      </c>
    </row>
    <row r="76" spans="1:15" ht="12.75">
      <c r="A76" t="s">
        <v>39</v>
      </c>
      <c r="C76">
        <v>0</v>
      </c>
      <c r="D76">
        <v>0</v>
      </c>
      <c r="E76">
        <v>0</v>
      </c>
      <c r="F76">
        <v>0</v>
      </c>
      <c r="G76">
        <v>0</v>
      </c>
      <c r="H76">
        <v>31</v>
      </c>
      <c r="I76">
        <v>32</v>
      </c>
      <c r="J76">
        <v>33</v>
      </c>
      <c r="K76">
        <v>34</v>
      </c>
      <c r="L76">
        <v>35</v>
      </c>
      <c r="M76">
        <v>35</v>
      </c>
      <c r="N76">
        <v>34</v>
      </c>
      <c r="O76">
        <v>35</v>
      </c>
    </row>
    <row r="77" ht="12.75">
      <c r="A77" t="s">
        <v>40</v>
      </c>
    </row>
    <row r="78" ht="12.75">
      <c r="A78" t="s">
        <v>41</v>
      </c>
    </row>
    <row r="79" spans="1:15" ht="12.75">
      <c r="A79" t="s">
        <v>42</v>
      </c>
      <c r="C79">
        <v>0</v>
      </c>
      <c r="D79">
        <v>0</v>
      </c>
      <c r="E79">
        <v>0</v>
      </c>
      <c r="F79">
        <v>0</v>
      </c>
      <c r="G79">
        <v>0</v>
      </c>
      <c r="H79">
        <v>0</v>
      </c>
      <c r="I79">
        <v>0</v>
      </c>
      <c r="J79">
        <v>0</v>
      </c>
      <c r="K79">
        <v>0</v>
      </c>
      <c r="L79">
        <v>0</v>
      </c>
      <c r="M79">
        <v>0</v>
      </c>
      <c r="N79">
        <v>0</v>
      </c>
      <c r="O79">
        <v>0</v>
      </c>
    </row>
    <row r="80" spans="1:15" ht="12.75">
      <c r="A80" t="s">
        <v>43</v>
      </c>
      <c r="C80">
        <v>0</v>
      </c>
      <c r="D80">
        <v>0</v>
      </c>
      <c r="E80">
        <v>0</v>
      </c>
      <c r="F80">
        <v>0</v>
      </c>
      <c r="G80">
        <v>0</v>
      </c>
      <c r="H80">
        <v>0</v>
      </c>
      <c r="I80">
        <v>0</v>
      </c>
      <c r="J80">
        <v>0</v>
      </c>
      <c r="K80">
        <v>0</v>
      </c>
      <c r="L80">
        <v>0</v>
      </c>
      <c r="M80">
        <v>0</v>
      </c>
      <c r="N80">
        <v>1</v>
      </c>
      <c r="O80">
        <v>2</v>
      </c>
    </row>
    <row r="82" spans="1:15" ht="12.75">
      <c r="A82" t="s">
        <v>45</v>
      </c>
      <c r="C82">
        <v>2</v>
      </c>
      <c r="D82">
        <v>2</v>
      </c>
      <c r="E82">
        <v>3</v>
      </c>
      <c r="F82">
        <v>3</v>
      </c>
      <c r="G82">
        <v>4</v>
      </c>
      <c r="H82">
        <v>4</v>
      </c>
      <c r="I82">
        <v>4</v>
      </c>
      <c r="J82">
        <v>5</v>
      </c>
      <c r="K82">
        <v>6</v>
      </c>
      <c r="L82">
        <v>7</v>
      </c>
      <c r="M82">
        <v>9</v>
      </c>
      <c r="N82">
        <v>10</v>
      </c>
      <c r="O82">
        <v>14</v>
      </c>
    </row>
    <row r="83" spans="1:15" ht="12.75">
      <c r="A83" t="s">
        <v>46</v>
      </c>
      <c r="C83">
        <v>15</v>
      </c>
      <c r="D83">
        <v>19</v>
      </c>
      <c r="E83">
        <v>23</v>
      </c>
      <c r="F83">
        <v>25</v>
      </c>
      <c r="G83">
        <v>29</v>
      </c>
      <c r="H83">
        <v>36</v>
      </c>
      <c r="I83">
        <v>42</v>
      </c>
      <c r="J83">
        <v>48</v>
      </c>
      <c r="K83">
        <v>55</v>
      </c>
      <c r="L83">
        <v>58</v>
      </c>
      <c r="M83">
        <v>64</v>
      </c>
      <c r="N83">
        <v>67</v>
      </c>
      <c r="O83">
        <v>69</v>
      </c>
    </row>
    <row r="84" ht="12.75">
      <c r="A84" t="s">
        <v>47</v>
      </c>
    </row>
    <row r="85" spans="1:15" ht="12.75">
      <c r="A85" t="s">
        <v>48</v>
      </c>
      <c r="C85">
        <v>11</v>
      </c>
      <c r="D85">
        <v>13</v>
      </c>
      <c r="E85">
        <v>13</v>
      </c>
      <c r="F85">
        <v>14</v>
      </c>
      <c r="G85">
        <v>14</v>
      </c>
      <c r="H85">
        <v>15</v>
      </c>
      <c r="I85">
        <v>16</v>
      </c>
      <c r="J85">
        <v>16</v>
      </c>
      <c r="K85">
        <v>17</v>
      </c>
      <c r="L85">
        <v>18</v>
      </c>
      <c r="M85">
        <v>18</v>
      </c>
      <c r="N85">
        <v>19</v>
      </c>
      <c r="O85">
        <v>20</v>
      </c>
    </row>
    <row r="86" ht="12.75">
      <c r="A86" t="s">
        <v>49</v>
      </c>
    </row>
    <row r="87" ht="12.75">
      <c r="A87" t="s">
        <v>50</v>
      </c>
    </row>
    <row r="88" spans="1:15" ht="12.75">
      <c r="A88" t="s">
        <v>51</v>
      </c>
      <c r="C88">
        <v>0</v>
      </c>
      <c r="D88">
        <v>0</v>
      </c>
      <c r="E88">
        <v>0</v>
      </c>
      <c r="F88">
        <v>0</v>
      </c>
      <c r="G88">
        <v>0</v>
      </c>
      <c r="H88">
        <v>0</v>
      </c>
      <c r="I88">
        <v>0</v>
      </c>
      <c r="J88">
        <v>0</v>
      </c>
      <c r="K88">
        <v>0</v>
      </c>
      <c r="L88">
        <v>0</v>
      </c>
      <c r="M88">
        <v>0</v>
      </c>
      <c r="N88">
        <v>0</v>
      </c>
      <c r="O88">
        <v>0</v>
      </c>
    </row>
    <row r="89" spans="1:15" ht="12.75">
      <c r="A89" t="s">
        <v>52</v>
      </c>
      <c r="C89">
        <v>3</v>
      </c>
      <c r="D89">
        <v>4</v>
      </c>
      <c r="E89">
        <v>4</v>
      </c>
      <c r="F89">
        <v>4</v>
      </c>
      <c r="G89">
        <v>4</v>
      </c>
      <c r="H89">
        <v>5</v>
      </c>
      <c r="I89">
        <v>4</v>
      </c>
      <c r="J89">
        <v>4</v>
      </c>
      <c r="K89">
        <v>5</v>
      </c>
      <c r="L89">
        <v>5</v>
      </c>
      <c r="M89">
        <v>5</v>
      </c>
      <c r="N89">
        <v>6</v>
      </c>
      <c r="O89">
        <v>4</v>
      </c>
    </row>
    <row r="90" spans="1:15" ht="12.75">
      <c r="A90" t="s">
        <v>53</v>
      </c>
      <c r="C90">
        <v>5</v>
      </c>
      <c r="D90">
        <v>5</v>
      </c>
      <c r="E90">
        <v>6</v>
      </c>
      <c r="F90">
        <v>6</v>
      </c>
      <c r="G90">
        <v>6</v>
      </c>
      <c r="H90">
        <v>6</v>
      </c>
      <c r="I90">
        <v>6</v>
      </c>
      <c r="J90">
        <v>6</v>
      </c>
      <c r="K90">
        <v>7</v>
      </c>
      <c r="L90">
        <v>7</v>
      </c>
      <c r="M90">
        <v>11</v>
      </c>
      <c r="N90">
        <v>14</v>
      </c>
      <c r="O90">
        <v>17</v>
      </c>
    </row>
    <row r="91" ht="12.75">
      <c r="A91" t="s">
        <v>54</v>
      </c>
    </row>
    <row r="92" spans="1:15" ht="12.75">
      <c r="A92" t="s">
        <v>55</v>
      </c>
      <c r="C92">
        <v>0</v>
      </c>
      <c r="D92">
        <v>0</v>
      </c>
      <c r="E92">
        <v>0</v>
      </c>
      <c r="F92">
        <v>0</v>
      </c>
      <c r="G92">
        <v>0</v>
      </c>
      <c r="H92">
        <v>0</v>
      </c>
      <c r="I92">
        <v>0</v>
      </c>
      <c r="J92">
        <v>0</v>
      </c>
      <c r="K92">
        <v>0</v>
      </c>
      <c r="L92">
        <v>0</v>
      </c>
      <c r="M92">
        <v>0</v>
      </c>
      <c r="N92">
        <v>0</v>
      </c>
      <c r="O92">
        <v>0</v>
      </c>
    </row>
    <row r="93" ht="12.75">
      <c r="A93" t="s">
        <v>56</v>
      </c>
    </row>
    <row r="94" ht="12.75">
      <c r="A94" t="s">
        <v>57</v>
      </c>
    </row>
    <row r="95" spans="1:15" ht="12.75">
      <c r="A95" t="s">
        <v>58</v>
      </c>
      <c r="C95">
        <v>28</v>
      </c>
      <c r="D95">
        <v>41</v>
      </c>
      <c r="E95">
        <v>60</v>
      </c>
      <c r="F95">
        <v>88</v>
      </c>
      <c r="G95">
        <v>129</v>
      </c>
      <c r="H95">
        <v>143</v>
      </c>
      <c r="I95">
        <v>159</v>
      </c>
      <c r="J95">
        <v>179</v>
      </c>
      <c r="K95">
        <v>210</v>
      </c>
      <c r="L95">
        <v>236</v>
      </c>
      <c r="M95">
        <v>262</v>
      </c>
      <c r="N95">
        <v>287</v>
      </c>
      <c r="O95">
        <v>0</v>
      </c>
    </row>
    <row r="98" spans="1:2" ht="12.75">
      <c r="A98" t="s">
        <v>11</v>
      </c>
      <c r="B98" t="s">
        <v>170</v>
      </c>
    </row>
    <row r="99" spans="1:2" ht="12.75">
      <c r="A99" t="s">
        <v>7</v>
      </c>
      <c r="B99" t="s">
        <v>8</v>
      </c>
    </row>
    <row r="100" spans="1:2" ht="12.75">
      <c r="A100" t="s">
        <v>9</v>
      </c>
      <c r="B100" t="s">
        <v>10</v>
      </c>
    </row>
    <row r="102" spans="2:15" ht="12.75">
      <c r="B102" t="s">
        <v>13</v>
      </c>
      <c r="C102" t="s">
        <v>14</v>
      </c>
      <c r="D102" t="s">
        <v>15</v>
      </c>
      <c r="E102" t="s">
        <v>16</v>
      </c>
      <c r="F102" t="s">
        <v>17</v>
      </c>
      <c r="G102" t="s">
        <v>18</v>
      </c>
      <c r="H102" t="s">
        <v>19</v>
      </c>
      <c r="I102" t="s">
        <v>20</v>
      </c>
      <c r="J102" t="s">
        <v>21</v>
      </c>
      <c r="K102" t="s">
        <v>22</v>
      </c>
      <c r="L102" t="s">
        <v>23</v>
      </c>
      <c r="M102" t="s">
        <v>24</v>
      </c>
      <c r="N102" t="s">
        <v>25</v>
      </c>
      <c r="O102" t="s">
        <v>26</v>
      </c>
    </row>
    <row r="103" ht="12.75">
      <c r="A103" t="s">
        <v>27</v>
      </c>
    </row>
    <row r="104" spans="1:15" s="72" customFormat="1" ht="12.75">
      <c r="A104" s="83" t="s">
        <v>255</v>
      </c>
      <c r="C104" s="72">
        <f>SUM(C108:C137)</f>
        <v>49954</v>
      </c>
      <c r="D104" s="72">
        <f aca="true" t="shared" si="6" ref="D104:O104">SUM(D108:D137)</f>
        <v>51817</v>
      </c>
      <c r="E104" s="72">
        <f t="shared" si="6"/>
        <v>52454</v>
      </c>
      <c r="F104" s="72">
        <f t="shared" si="6"/>
        <v>55818</v>
      </c>
      <c r="G104" s="72">
        <f t="shared" si="6"/>
        <v>55879</v>
      </c>
      <c r="H104" s="72">
        <f t="shared" si="6"/>
        <v>57989</v>
      </c>
      <c r="I104" s="72">
        <f t="shared" si="6"/>
        <v>63525</v>
      </c>
      <c r="J104" s="72">
        <f t="shared" si="6"/>
        <v>63866</v>
      </c>
      <c r="K104" s="72">
        <f t="shared" si="6"/>
        <v>65605</v>
      </c>
      <c r="L104" s="72">
        <f t="shared" si="6"/>
        <v>67634</v>
      </c>
      <c r="M104" s="72">
        <f t="shared" si="6"/>
        <v>69628</v>
      </c>
      <c r="N104" s="72">
        <f t="shared" si="6"/>
        <v>71453</v>
      </c>
      <c r="O104" s="72">
        <f t="shared" si="6"/>
        <v>73087</v>
      </c>
    </row>
    <row r="105" spans="1:15" ht="12.75">
      <c r="A105" t="s">
        <v>28</v>
      </c>
      <c r="C105">
        <v>40583</v>
      </c>
      <c r="D105">
        <v>42496</v>
      </c>
      <c r="E105">
        <v>42979</v>
      </c>
      <c r="F105">
        <v>46321</v>
      </c>
      <c r="G105">
        <v>46290</v>
      </c>
      <c r="H105">
        <v>48207</v>
      </c>
      <c r="I105">
        <v>50211</v>
      </c>
      <c r="J105">
        <v>52013</v>
      </c>
      <c r="K105">
        <v>53915</v>
      </c>
      <c r="L105">
        <v>56105</v>
      </c>
      <c r="M105">
        <v>58429</v>
      </c>
      <c r="N105">
        <v>60985</v>
      </c>
      <c r="O105">
        <v>62698</v>
      </c>
    </row>
    <row r="106" spans="1:15" s="72" customFormat="1" ht="12.75">
      <c r="A106" s="83" t="s">
        <v>258</v>
      </c>
      <c r="C106" s="72">
        <f>C108+C110+C111+C113+C114+C115+C116+C117+C121+C124+C125+C127+C130+C131+C132</f>
        <v>38492</v>
      </c>
      <c r="D106" s="72">
        <f aca="true" t="shared" si="7" ref="D106:O106">D108+D110+D111+D113+D114+D115+D116+D117+D121+D124+D125+D127+D130+D131+D132</f>
        <v>40654</v>
      </c>
      <c r="E106" s="72">
        <f t="shared" si="7"/>
        <v>40234</v>
      </c>
      <c r="F106" s="72">
        <f t="shared" si="7"/>
        <v>41079</v>
      </c>
      <c r="G106" s="72">
        <f t="shared" si="7"/>
        <v>41036</v>
      </c>
      <c r="H106" s="72">
        <f t="shared" si="7"/>
        <v>43127</v>
      </c>
      <c r="I106" s="72">
        <f t="shared" si="7"/>
        <v>45135</v>
      </c>
      <c r="J106" s="72">
        <f t="shared" si="7"/>
        <v>46872</v>
      </c>
      <c r="K106" s="72">
        <f t="shared" si="7"/>
        <v>48278</v>
      </c>
      <c r="L106" s="72">
        <f t="shared" si="7"/>
        <v>49251</v>
      </c>
      <c r="M106" s="72">
        <f t="shared" si="7"/>
        <v>51445</v>
      </c>
      <c r="N106" s="72">
        <f t="shared" si="7"/>
        <v>52930</v>
      </c>
      <c r="O106" s="72">
        <f t="shared" si="7"/>
        <v>54118</v>
      </c>
    </row>
    <row r="107" spans="1:15" s="72" customFormat="1" ht="12.75">
      <c r="A107" s="83" t="s">
        <v>259</v>
      </c>
      <c r="C107" s="72">
        <f>C109+C112+C118+C119+C120+C122+C123+C126+C128+C129</f>
        <v>2090</v>
      </c>
      <c r="D107" s="72">
        <f aca="true" t="shared" si="8" ref="D107:O107">D109+D112+D118+D119+D120+D122+D123+D126+D128+D129</f>
        <v>1841</v>
      </c>
      <c r="E107" s="72">
        <f t="shared" si="8"/>
        <v>2746</v>
      </c>
      <c r="F107" s="72">
        <f t="shared" si="8"/>
        <v>5240</v>
      </c>
      <c r="G107" s="72">
        <f t="shared" si="8"/>
        <v>5253</v>
      </c>
      <c r="H107" s="72">
        <f t="shared" si="8"/>
        <v>5080</v>
      </c>
      <c r="I107" s="72">
        <f t="shared" si="8"/>
        <v>5077</v>
      </c>
      <c r="J107" s="72">
        <f t="shared" si="8"/>
        <v>5140</v>
      </c>
      <c r="K107" s="72">
        <f t="shared" si="8"/>
        <v>5638</v>
      </c>
      <c r="L107" s="72">
        <f t="shared" si="8"/>
        <v>6853</v>
      </c>
      <c r="M107" s="72">
        <f t="shared" si="8"/>
        <v>6981</v>
      </c>
      <c r="N107" s="72">
        <f t="shared" si="8"/>
        <v>8053</v>
      </c>
      <c r="O107" s="72">
        <f t="shared" si="8"/>
        <v>8581</v>
      </c>
    </row>
    <row r="108" spans="1:15" ht="12.75">
      <c r="A108" t="s">
        <v>29</v>
      </c>
      <c r="C108">
        <v>623</v>
      </c>
      <c r="D108">
        <v>636</v>
      </c>
      <c r="E108">
        <v>628</v>
      </c>
      <c r="F108">
        <v>569</v>
      </c>
      <c r="G108">
        <v>549</v>
      </c>
      <c r="H108">
        <v>652</v>
      </c>
      <c r="I108">
        <v>662</v>
      </c>
      <c r="J108">
        <v>655</v>
      </c>
      <c r="K108">
        <v>681</v>
      </c>
      <c r="L108">
        <v>706</v>
      </c>
      <c r="M108">
        <v>700</v>
      </c>
      <c r="N108">
        <v>736</v>
      </c>
      <c r="O108">
        <v>780</v>
      </c>
    </row>
    <row r="109" spans="1:15" ht="12.75">
      <c r="A109" t="s">
        <v>30</v>
      </c>
      <c r="C109">
        <v>0</v>
      </c>
      <c r="D109">
        <v>0</v>
      </c>
      <c r="E109">
        <v>509</v>
      </c>
      <c r="F109">
        <v>552</v>
      </c>
      <c r="G109">
        <v>582</v>
      </c>
      <c r="H109">
        <v>426</v>
      </c>
      <c r="I109">
        <v>416</v>
      </c>
      <c r="J109">
        <v>527</v>
      </c>
      <c r="K109">
        <v>530</v>
      </c>
      <c r="L109">
        <v>611</v>
      </c>
      <c r="M109">
        <v>498</v>
      </c>
      <c r="N109">
        <v>565</v>
      </c>
      <c r="O109">
        <v>696</v>
      </c>
    </row>
    <row r="110" spans="1:15" ht="12.75">
      <c r="A110" t="s">
        <v>31</v>
      </c>
      <c r="C110">
        <v>1140</v>
      </c>
      <c r="D110">
        <v>1236</v>
      </c>
      <c r="E110">
        <v>1298</v>
      </c>
      <c r="F110">
        <v>1358</v>
      </c>
      <c r="G110">
        <v>1348</v>
      </c>
      <c r="H110">
        <v>1429</v>
      </c>
      <c r="I110">
        <v>1527</v>
      </c>
      <c r="J110">
        <v>1589</v>
      </c>
      <c r="K110">
        <v>1579</v>
      </c>
      <c r="L110">
        <v>1669</v>
      </c>
      <c r="M110">
        <v>1727</v>
      </c>
      <c r="N110">
        <v>1860</v>
      </c>
      <c r="O110">
        <v>2013</v>
      </c>
    </row>
    <row r="111" spans="1:15" ht="12.75">
      <c r="A111" t="s">
        <v>32</v>
      </c>
      <c r="C111">
        <v>4307</v>
      </c>
      <c r="D111">
        <v>4253</v>
      </c>
      <c r="E111">
        <v>4328</v>
      </c>
      <c r="F111">
        <v>4366</v>
      </c>
      <c r="G111">
        <v>4427</v>
      </c>
      <c r="H111">
        <v>4447</v>
      </c>
      <c r="I111">
        <v>4619</v>
      </c>
      <c r="J111">
        <v>5880</v>
      </c>
      <c r="K111">
        <v>6362</v>
      </c>
      <c r="L111">
        <v>6384</v>
      </c>
      <c r="M111">
        <v>6830</v>
      </c>
      <c r="N111">
        <v>6935</v>
      </c>
      <c r="O111">
        <v>7093</v>
      </c>
    </row>
    <row r="112" spans="1:15" ht="12.75">
      <c r="A112" t="s">
        <v>33</v>
      </c>
      <c r="C112">
        <v>460</v>
      </c>
      <c r="D112">
        <v>460</v>
      </c>
      <c r="E112">
        <v>460</v>
      </c>
      <c r="F112">
        <v>449</v>
      </c>
      <c r="G112">
        <v>527</v>
      </c>
      <c r="H112">
        <v>481</v>
      </c>
      <c r="I112">
        <v>585</v>
      </c>
      <c r="J112">
        <v>590</v>
      </c>
      <c r="K112">
        <v>507</v>
      </c>
      <c r="L112">
        <v>507</v>
      </c>
      <c r="M112">
        <v>501</v>
      </c>
      <c r="N112">
        <v>539</v>
      </c>
      <c r="O112">
        <v>522</v>
      </c>
    </row>
    <row r="113" spans="1:15" ht="12.75">
      <c r="A113" t="s">
        <v>34</v>
      </c>
      <c r="C113">
        <v>893</v>
      </c>
      <c r="D113">
        <v>897</v>
      </c>
      <c r="E113">
        <v>899</v>
      </c>
      <c r="F113">
        <v>900</v>
      </c>
      <c r="G113">
        <v>894</v>
      </c>
      <c r="H113">
        <v>898</v>
      </c>
      <c r="I113">
        <v>908</v>
      </c>
      <c r="J113">
        <v>911</v>
      </c>
      <c r="K113">
        <v>908</v>
      </c>
      <c r="L113">
        <v>913</v>
      </c>
      <c r="M113">
        <v>946</v>
      </c>
      <c r="N113">
        <v>970</v>
      </c>
      <c r="O113">
        <v>996</v>
      </c>
    </row>
    <row r="114" spans="1:15" ht="12.75">
      <c r="A114" t="s">
        <v>35</v>
      </c>
      <c r="C114">
        <v>4047</v>
      </c>
      <c r="D114">
        <v>3805</v>
      </c>
      <c r="E114">
        <v>3491</v>
      </c>
      <c r="F114">
        <v>3501</v>
      </c>
      <c r="G114">
        <v>3545</v>
      </c>
      <c r="H114">
        <v>3563</v>
      </c>
      <c r="I114">
        <v>3608</v>
      </c>
      <c r="J114">
        <v>3660</v>
      </c>
      <c r="K114">
        <v>3806</v>
      </c>
      <c r="L114">
        <v>3894</v>
      </c>
      <c r="M114">
        <v>4105</v>
      </c>
      <c r="N114">
        <v>4091</v>
      </c>
      <c r="O114">
        <v>4505</v>
      </c>
    </row>
    <row r="115" spans="1:15" ht="12.75">
      <c r="A115" t="s">
        <v>36</v>
      </c>
      <c r="C115">
        <v>10897</v>
      </c>
      <c r="D115">
        <v>12925</v>
      </c>
      <c r="E115">
        <v>12254</v>
      </c>
      <c r="F115">
        <v>12062</v>
      </c>
      <c r="G115">
        <v>10806</v>
      </c>
      <c r="H115">
        <v>11434</v>
      </c>
      <c r="I115">
        <v>12072</v>
      </c>
      <c r="J115">
        <v>11167</v>
      </c>
      <c r="K115">
        <v>11453</v>
      </c>
      <c r="L115">
        <v>11232</v>
      </c>
      <c r="M115">
        <v>11584</v>
      </c>
      <c r="N115">
        <v>11459</v>
      </c>
      <c r="O115">
        <v>10689</v>
      </c>
    </row>
    <row r="116" spans="1:15" ht="12.75">
      <c r="A116" t="s">
        <v>37</v>
      </c>
      <c r="C116">
        <v>108</v>
      </c>
      <c r="D116">
        <v>108</v>
      </c>
      <c r="E116">
        <v>92</v>
      </c>
      <c r="F116">
        <v>93</v>
      </c>
      <c r="G116">
        <v>162</v>
      </c>
      <c r="H116">
        <v>161</v>
      </c>
      <c r="I116">
        <v>123</v>
      </c>
      <c r="J116">
        <v>135</v>
      </c>
      <c r="K116">
        <v>166</v>
      </c>
      <c r="L116">
        <v>167</v>
      </c>
      <c r="M116">
        <v>164</v>
      </c>
      <c r="N116">
        <v>180</v>
      </c>
      <c r="O116">
        <v>176</v>
      </c>
    </row>
    <row r="117" spans="1:15" ht="12.75">
      <c r="A117" t="s">
        <v>38</v>
      </c>
      <c r="C117">
        <v>787</v>
      </c>
      <c r="D117">
        <v>945</v>
      </c>
      <c r="E117">
        <v>1117</v>
      </c>
      <c r="F117">
        <v>1062</v>
      </c>
      <c r="G117">
        <v>1276</v>
      </c>
      <c r="H117">
        <v>1346</v>
      </c>
      <c r="I117">
        <v>1344</v>
      </c>
      <c r="J117">
        <v>1565</v>
      </c>
      <c r="K117">
        <v>1764</v>
      </c>
      <c r="L117">
        <v>1996</v>
      </c>
      <c r="M117">
        <v>2058</v>
      </c>
      <c r="N117">
        <v>2187</v>
      </c>
      <c r="O117">
        <v>2131</v>
      </c>
    </row>
    <row r="118" spans="1:15" ht="12.75">
      <c r="A118" t="s">
        <v>39</v>
      </c>
      <c r="C118">
        <v>6</v>
      </c>
      <c r="D118">
        <v>6</v>
      </c>
      <c r="E118">
        <v>5</v>
      </c>
      <c r="F118">
        <v>5</v>
      </c>
      <c r="G118">
        <v>12</v>
      </c>
      <c r="H118">
        <v>11</v>
      </c>
      <c r="I118">
        <v>11</v>
      </c>
      <c r="J118">
        <v>9</v>
      </c>
      <c r="K118">
        <v>9</v>
      </c>
      <c r="L118">
        <v>9</v>
      </c>
      <c r="M118">
        <v>9</v>
      </c>
      <c r="N118">
        <v>9</v>
      </c>
      <c r="O118">
        <v>10</v>
      </c>
    </row>
    <row r="119" spans="1:15" ht="12.75">
      <c r="A119" t="s">
        <v>40</v>
      </c>
      <c r="C119">
        <v>0</v>
      </c>
      <c r="D119">
        <v>0</v>
      </c>
      <c r="E119">
        <v>0</v>
      </c>
      <c r="F119">
        <v>0</v>
      </c>
      <c r="G119">
        <v>0</v>
      </c>
      <c r="H119">
        <v>0</v>
      </c>
      <c r="I119">
        <v>0</v>
      </c>
      <c r="J119">
        <v>0</v>
      </c>
      <c r="K119">
        <v>0</v>
      </c>
      <c r="L119">
        <v>913</v>
      </c>
      <c r="M119">
        <v>818</v>
      </c>
      <c r="N119">
        <v>1258</v>
      </c>
      <c r="O119">
        <v>1243</v>
      </c>
    </row>
    <row r="120" spans="1:15" ht="12.75">
      <c r="A120" t="s">
        <v>41</v>
      </c>
      <c r="C120">
        <v>0</v>
      </c>
      <c r="D120">
        <v>0</v>
      </c>
      <c r="E120">
        <v>0</v>
      </c>
      <c r="F120">
        <v>0</v>
      </c>
      <c r="G120">
        <v>0</v>
      </c>
      <c r="H120">
        <v>0</v>
      </c>
      <c r="I120">
        <v>0</v>
      </c>
      <c r="J120">
        <v>0</v>
      </c>
      <c r="K120">
        <v>571</v>
      </c>
      <c r="L120">
        <v>591</v>
      </c>
      <c r="M120">
        <v>619</v>
      </c>
      <c r="N120">
        <v>654</v>
      </c>
      <c r="O120">
        <v>663</v>
      </c>
    </row>
    <row r="121" spans="1:15" ht="12.75">
      <c r="A121" t="s">
        <v>42</v>
      </c>
      <c r="C121">
        <v>41</v>
      </c>
      <c r="D121">
        <v>42</v>
      </c>
      <c r="E121">
        <v>42</v>
      </c>
      <c r="F121">
        <v>41</v>
      </c>
      <c r="G121">
        <v>41</v>
      </c>
      <c r="H121">
        <v>39</v>
      </c>
      <c r="I121">
        <v>35</v>
      </c>
      <c r="J121">
        <v>40</v>
      </c>
      <c r="K121">
        <v>40</v>
      </c>
      <c r="L121">
        <v>36</v>
      </c>
      <c r="M121">
        <v>44</v>
      </c>
      <c r="N121">
        <v>46</v>
      </c>
      <c r="O121">
        <v>44</v>
      </c>
    </row>
    <row r="122" spans="1:15" ht="12.75">
      <c r="A122" t="s">
        <v>43</v>
      </c>
      <c r="C122">
        <v>0</v>
      </c>
      <c r="D122">
        <v>0</v>
      </c>
      <c r="E122">
        <v>0</v>
      </c>
      <c r="F122">
        <v>0</v>
      </c>
      <c r="G122">
        <v>0</v>
      </c>
      <c r="H122">
        <v>0</v>
      </c>
      <c r="I122">
        <v>0</v>
      </c>
      <c r="J122">
        <v>0</v>
      </c>
      <c r="K122">
        <v>0</v>
      </c>
      <c r="L122">
        <v>351</v>
      </c>
      <c r="M122">
        <v>416</v>
      </c>
      <c r="N122">
        <v>385</v>
      </c>
      <c r="O122">
        <v>785</v>
      </c>
    </row>
    <row r="124" spans="1:15" ht="12.75">
      <c r="A124" t="s">
        <v>45</v>
      </c>
      <c r="C124">
        <v>752</v>
      </c>
      <c r="D124">
        <v>787</v>
      </c>
      <c r="E124">
        <v>791</v>
      </c>
      <c r="F124">
        <v>800</v>
      </c>
      <c r="G124">
        <v>826</v>
      </c>
      <c r="H124">
        <v>860</v>
      </c>
      <c r="I124">
        <v>1143</v>
      </c>
      <c r="J124">
        <v>1324</v>
      </c>
      <c r="K124">
        <v>1383</v>
      </c>
      <c r="L124">
        <v>1476</v>
      </c>
      <c r="M124">
        <v>1529</v>
      </c>
      <c r="N124">
        <v>1519</v>
      </c>
      <c r="O124">
        <v>1642</v>
      </c>
    </row>
    <row r="125" spans="1:15" ht="12.75">
      <c r="A125" t="s">
        <v>46</v>
      </c>
      <c r="C125">
        <v>2319</v>
      </c>
      <c r="D125">
        <v>2543</v>
      </c>
      <c r="E125">
        <v>2492</v>
      </c>
      <c r="F125">
        <v>2593</v>
      </c>
      <c r="G125">
        <v>2505</v>
      </c>
      <c r="H125">
        <v>2663</v>
      </c>
      <c r="I125">
        <v>2859</v>
      </c>
      <c r="J125">
        <v>2841</v>
      </c>
      <c r="K125">
        <v>2710</v>
      </c>
      <c r="L125">
        <v>2861</v>
      </c>
      <c r="M125">
        <v>2770</v>
      </c>
      <c r="N125">
        <v>3816</v>
      </c>
      <c r="O125">
        <v>3885</v>
      </c>
    </row>
    <row r="126" spans="1:15" ht="12.75">
      <c r="A126" t="s">
        <v>47</v>
      </c>
      <c r="C126">
        <v>1458</v>
      </c>
      <c r="D126">
        <v>1233</v>
      </c>
      <c r="E126">
        <v>1388</v>
      </c>
      <c r="F126">
        <v>3798</v>
      </c>
      <c r="G126">
        <v>3698</v>
      </c>
      <c r="H126">
        <v>3821</v>
      </c>
      <c r="I126">
        <v>3703</v>
      </c>
      <c r="J126">
        <v>3697</v>
      </c>
      <c r="K126">
        <v>3717</v>
      </c>
      <c r="L126">
        <v>3567</v>
      </c>
      <c r="M126">
        <v>3619</v>
      </c>
      <c r="N126">
        <v>3867</v>
      </c>
      <c r="O126">
        <v>3935</v>
      </c>
    </row>
    <row r="127" spans="1:15" ht="12.75">
      <c r="A127" t="s">
        <v>48</v>
      </c>
      <c r="C127">
        <v>1891</v>
      </c>
      <c r="D127">
        <v>1868</v>
      </c>
      <c r="E127">
        <v>1794</v>
      </c>
      <c r="F127">
        <v>1795</v>
      </c>
      <c r="G127">
        <v>1789</v>
      </c>
      <c r="H127">
        <v>1831</v>
      </c>
      <c r="I127">
        <v>1828</v>
      </c>
      <c r="J127">
        <v>1854</v>
      </c>
      <c r="K127">
        <v>1844</v>
      </c>
      <c r="L127">
        <v>1933</v>
      </c>
      <c r="M127">
        <v>2053</v>
      </c>
      <c r="N127">
        <v>2583</v>
      </c>
      <c r="O127">
        <v>2838</v>
      </c>
    </row>
    <row r="128" spans="1:15" ht="12.75">
      <c r="A128" t="s">
        <v>49</v>
      </c>
      <c r="C128">
        <v>0</v>
      </c>
      <c r="D128">
        <v>0</v>
      </c>
      <c r="E128">
        <v>266</v>
      </c>
      <c r="F128">
        <v>264</v>
      </c>
      <c r="G128">
        <v>263</v>
      </c>
      <c r="H128">
        <v>263</v>
      </c>
      <c r="I128">
        <v>287</v>
      </c>
      <c r="J128">
        <v>234</v>
      </c>
      <c r="K128">
        <v>232</v>
      </c>
      <c r="L128">
        <v>233</v>
      </c>
      <c r="M128">
        <v>410</v>
      </c>
      <c r="N128">
        <v>450</v>
      </c>
      <c r="O128">
        <v>465</v>
      </c>
    </row>
    <row r="129" spans="1:15" ht="12.75">
      <c r="A129" t="s">
        <v>50</v>
      </c>
      <c r="C129">
        <v>166</v>
      </c>
      <c r="D129">
        <v>142</v>
      </c>
      <c r="E129">
        <v>118</v>
      </c>
      <c r="F129">
        <v>172</v>
      </c>
      <c r="G129">
        <v>171</v>
      </c>
      <c r="H129">
        <v>78</v>
      </c>
      <c r="I129">
        <v>75</v>
      </c>
      <c r="J129">
        <v>83</v>
      </c>
      <c r="K129">
        <v>72</v>
      </c>
      <c r="L129">
        <v>71</v>
      </c>
      <c r="M129">
        <v>91</v>
      </c>
      <c r="N129">
        <v>326</v>
      </c>
      <c r="O129">
        <v>262</v>
      </c>
    </row>
    <row r="130" spans="1:15" ht="12.75">
      <c r="A130" t="s">
        <v>51</v>
      </c>
      <c r="C130">
        <v>4574</v>
      </c>
      <c r="D130">
        <v>4199</v>
      </c>
      <c r="E130">
        <v>4098</v>
      </c>
      <c r="F130">
        <v>4510</v>
      </c>
      <c r="G130">
        <v>4800</v>
      </c>
      <c r="H130">
        <v>5033</v>
      </c>
      <c r="I130">
        <v>5148</v>
      </c>
      <c r="J130">
        <v>5698</v>
      </c>
      <c r="K130">
        <v>5960</v>
      </c>
      <c r="L130">
        <v>6158</v>
      </c>
      <c r="M130">
        <v>6536</v>
      </c>
      <c r="N130">
        <v>6433</v>
      </c>
      <c r="O130">
        <v>6876</v>
      </c>
    </row>
    <row r="131" spans="1:15" ht="12.75">
      <c r="A131" t="s">
        <v>52</v>
      </c>
      <c r="C131">
        <v>5502</v>
      </c>
      <c r="D131">
        <v>5762</v>
      </c>
      <c r="E131">
        <v>5982</v>
      </c>
      <c r="F131">
        <v>6415</v>
      </c>
      <c r="G131">
        <v>6672</v>
      </c>
      <c r="H131">
        <v>7277</v>
      </c>
      <c r="I131">
        <v>7706</v>
      </c>
      <c r="J131">
        <v>7901</v>
      </c>
      <c r="K131">
        <v>7859</v>
      </c>
      <c r="L131">
        <v>7929</v>
      </c>
      <c r="M131">
        <v>8330</v>
      </c>
      <c r="N131">
        <v>7967</v>
      </c>
      <c r="O131">
        <v>8174</v>
      </c>
    </row>
    <row r="132" spans="1:15" ht="12.75">
      <c r="A132" t="s">
        <v>53</v>
      </c>
      <c r="C132">
        <v>611</v>
      </c>
      <c r="D132">
        <v>648</v>
      </c>
      <c r="E132">
        <v>928</v>
      </c>
      <c r="F132">
        <v>1014</v>
      </c>
      <c r="G132">
        <v>1396</v>
      </c>
      <c r="H132">
        <v>1494</v>
      </c>
      <c r="I132">
        <v>1553</v>
      </c>
      <c r="J132">
        <v>1652</v>
      </c>
      <c r="K132">
        <v>1763</v>
      </c>
      <c r="L132">
        <v>1897</v>
      </c>
      <c r="M132">
        <v>2069</v>
      </c>
      <c r="N132">
        <v>2148</v>
      </c>
      <c r="O132">
        <v>2276</v>
      </c>
    </row>
    <row r="133" spans="1:15" ht="12.75">
      <c r="A133" t="s">
        <v>54</v>
      </c>
      <c r="C133">
        <v>0</v>
      </c>
      <c r="D133">
        <v>0</v>
      </c>
      <c r="E133">
        <v>0</v>
      </c>
      <c r="F133">
        <v>1</v>
      </c>
      <c r="G133">
        <v>1</v>
      </c>
      <c r="H133">
        <v>1</v>
      </c>
      <c r="I133">
        <v>1</v>
      </c>
      <c r="J133">
        <v>1</v>
      </c>
      <c r="K133">
        <v>1</v>
      </c>
      <c r="L133">
        <v>1</v>
      </c>
      <c r="M133">
        <v>2</v>
      </c>
      <c r="N133">
        <v>1</v>
      </c>
      <c r="O133">
        <v>2</v>
      </c>
    </row>
    <row r="134" spans="1:15" ht="12.75">
      <c r="A134" t="s">
        <v>55</v>
      </c>
      <c r="C134">
        <v>1019</v>
      </c>
      <c r="D134">
        <v>965</v>
      </c>
      <c r="E134">
        <v>958</v>
      </c>
      <c r="F134">
        <v>1043</v>
      </c>
      <c r="G134">
        <v>1130</v>
      </c>
      <c r="H134">
        <v>1140</v>
      </c>
      <c r="I134">
        <v>1147</v>
      </c>
      <c r="J134">
        <v>1230</v>
      </c>
      <c r="K134">
        <v>1278</v>
      </c>
      <c r="L134">
        <v>1517</v>
      </c>
      <c r="M134">
        <v>1349</v>
      </c>
      <c r="N134">
        <v>1494</v>
      </c>
      <c r="O134">
        <v>1423</v>
      </c>
    </row>
    <row r="135" spans="1:15" ht="12.75">
      <c r="A135" t="s">
        <v>56</v>
      </c>
      <c r="C135">
        <v>0</v>
      </c>
      <c r="D135">
        <v>0</v>
      </c>
      <c r="E135">
        <v>163</v>
      </c>
      <c r="F135">
        <v>149</v>
      </c>
      <c r="G135">
        <v>167</v>
      </c>
      <c r="H135">
        <v>212</v>
      </c>
      <c r="I135">
        <v>240</v>
      </c>
      <c r="J135">
        <v>240</v>
      </c>
      <c r="K135">
        <v>411</v>
      </c>
      <c r="L135">
        <v>398</v>
      </c>
      <c r="M135">
        <v>547</v>
      </c>
      <c r="N135">
        <v>543</v>
      </c>
      <c r="O135">
        <v>639</v>
      </c>
    </row>
    <row r="136" spans="1:15" ht="12.75">
      <c r="A136" t="s">
        <v>57</v>
      </c>
      <c r="C136">
        <v>1146</v>
      </c>
      <c r="D136">
        <v>1146</v>
      </c>
      <c r="E136">
        <v>1146</v>
      </c>
      <c r="F136">
        <v>1159</v>
      </c>
      <c r="G136">
        <v>1153</v>
      </c>
      <c r="H136">
        <v>1362</v>
      </c>
      <c r="I136">
        <v>4881</v>
      </c>
      <c r="J136">
        <v>3360</v>
      </c>
      <c r="K136">
        <v>3017</v>
      </c>
      <c r="L136">
        <v>2820</v>
      </c>
      <c r="M136">
        <v>2763</v>
      </c>
      <c r="N136">
        <v>2135</v>
      </c>
      <c r="O136">
        <v>2351</v>
      </c>
    </row>
    <row r="137" spans="1:15" ht="12.75">
      <c r="A137" t="s">
        <v>58</v>
      </c>
      <c r="C137">
        <v>7207</v>
      </c>
      <c r="D137">
        <v>7211</v>
      </c>
      <c r="E137">
        <v>7207</v>
      </c>
      <c r="F137">
        <v>7147</v>
      </c>
      <c r="G137">
        <v>7139</v>
      </c>
      <c r="H137">
        <v>7067</v>
      </c>
      <c r="I137">
        <v>7044</v>
      </c>
      <c r="J137">
        <v>7023</v>
      </c>
      <c r="K137">
        <v>6982</v>
      </c>
      <c r="L137">
        <v>6794</v>
      </c>
      <c r="M137">
        <v>6541</v>
      </c>
      <c r="N137">
        <v>6297</v>
      </c>
      <c r="O137">
        <v>5973</v>
      </c>
    </row>
    <row r="140" spans="1:2" ht="12.75">
      <c r="A140" t="s">
        <v>11</v>
      </c>
      <c r="B140" t="s">
        <v>171</v>
      </c>
    </row>
    <row r="141" spans="1:2" ht="12.75">
      <c r="A141" t="s">
        <v>7</v>
      </c>
      <c r="B141" t="s">
        <v>8</v>
      </c>
    </row>
    <row r="142" spans="1:2" ht="12.75">
      <c r="A142" t="s">
        <v>9</v>
      </c>
      <c r="B142" t="s">
        <v>10</v>
      </c>
    </row>
    <row r="144" spans="2:15" ht="12.75">
      <c r="B144" t="s">
        <v>13</v>
      </c>
      <c r="C144" t="s">
        <v>14</v>
      </c>
      <c r="D144" t="s">
        <v>15</v>
      </c>
      <c r="E144" t="s">
        <v>16</v>
      </c>
      <c r="F144" t="s">
        <v>17</v>
      </c>
      <c r="G144" t="s">
        <v>18</v>
      </c>
      <c r="H144" t="s">
        <v>19</v>
      </c>
      <c r="I144" t="s">
        <v>20</v>
      </c>
      <c r="J144" t="s">
        <v>21</v>
      </c>
      <c r="K144" t="s">
        <v>22</v>
      </c>
      <c r="L144" t="s">
        <v>23</v>
      </c>
      <c r="M144" t="s">
        <v>24</v>
      </c>
      <c r="N144" t="s">
        <v>25</v>
      </c>
      <c r="O144" t="s">
        <v>26</v>
      </c>
    </row>
    <row r="145" ht="12.75">
      <c r="A145" t="s">
        <v>27</v>
      </c>
    </row>
    <row r="146" spans="1:15" s="72" customFormat="1" ht="12.75">
      <c r="A146" s="83" t="s">
        <v>255</v>
      </c>
      <c r="C146" s="72">
        <f>SUM(C150:C179)</f>
        <v>4628</v>
      </c>
      <c r="D146" s="72">
        <f aca="true" t="shared" si="9" ref="D146:O146">SUM(D150:D179)</f>
        <v>4499</v>
      </c>
      <c r="E146" s="72">
        <f t="shared" si="9"/>
        <v>4789</v>
      </c>
      <c r="F146" s="72">
        <f t="shared" si="9"/>
        <v>5002</v>
      </c>
      <c r="G146" s="72">
        <f t="shared" si="9"/>
        <v>4801</v>
      </c>
      <c r="H146" s="72">
        <f t="shared" si="9"/>
        <v>4854</v>
      </c>
      <c r="I146" s="72">
        <f t="shared" si="9"/>
        <v>5389</v>
      </c>
      <c r="J146" s="72">
        <f t="shared" si="9"/>
        <v>5596</v>
      </c>
      <c r="K146" s="72">
        <f t="shared" si="9"/>
        <v>6015</v>
      </c>
      <c r="L146" s="72">
        <f t="shared" si="9"/>
        <v>6583</v>
      </c>
      <c r="M146" s="72">
        <f t="shared" si="9"/>
        <v>5773</v>
      </c>
      <c r="N146" s="72">
        <f t="shared" si="9"/>
        <v>6073</v>
      </c>
      <c r="O146" s="72">
        <f t="shared" si="9"/>
        <v>6487</v>
      </c>
    </row>
    <row r="147" spans="1:15" ht="12.75">
      <c r="A147" t="s">
        <v>28</v>
      </c>
      <c r="C147">
        <v>3101</v>
      </c>
      <c r="D147">
        <v>3068</v>
      </c>
      <c r="E147">
        <v>3342</v>
      </c>
      <c r="F147">
        <v>3516</v>
      </c>
      <c r="G147">
        <v>3338</v>
      </c>
      <c r="H147">
        <v>3357</v>
      </c>
      <c r="I147">
        <v>3639</v>
      </c>
      <c r="J147">
        <v>3761</v>
      </c>
      <c r="K147">
        <v>4028</v>
      </c>
      <c r="L147">
        <v>4217</v>
      </c>
      <c r="M147">
        <v>3322</v>
      </c>
      <c r="N147">
        <v>3420</v>
      </c>
      <c r="O147">
        <v>3788</v>
      </c>
    </row>
    <row r="148" spans="1:15" s="72" customFormat="1" ht="12.75">
      <c r="A148" s="83" t="s">
        <v>258</v>
      </c>
      <c r="C148" s="72">
        <f>C150+C152+C153+C155+C156+C157+C158+C159+C163+C166+C167+C169+C172+C173+C174</f>
        <v>3100</v>
      </c>
      <c r="D148" s="72">
        <f aca="true" t="shared" si="10" ref="D148:O148">D150+D152+D153+D155+D156+D157+D158+D159+D163+D166+D167+D169+D172+D173+D174</f>
        <v>3067</v>
      </c>
      <c r="E148" s="72">
        <f t="shared" si="10"/>
        <v>3342</v>
      </c>
      <c r="F148" s="72">
        <f t="shared" si="10"/>
        <v>3516</v>
      </c>
      <c r="G148" s="72">
        <f t="shared" si="10"/>
        <v>3338</v>
      </c>
      <c r="H148" s="72">
        <f t="shared" si="10"/>
        <v>3357</v>
      </c>
      <c r="I148" s="72">
        <f t="shared" si="10"/>
        <v>3641</v>
      </c>
      <c r="J148" s="72">
        <f t="shared" si="10"/>
        <v>3761</v>
      </c>
      <c r="K148" s="72">
        <f t="shared" si="10"/>
        <v>4029</v>
      </c>
      <c r="L148" s="72">
        <f t="shared" si="10"/>
        <v>4213</v>
      </c>
      <c r="M148" s="72">
        <f t="shared" si="10"/>
        <v>3316</v>
      </c>
      <c r="N148" s="72">
        <f t="shared" si="10"/>
        <v>3402</v>
      </c>
      <c r="O148" s="72">
        <f t="shared" si="10"/>
        <v>3695</v>
      </c>
    </row>
    <row r="149" spans="1:15" s="72" customFormat="1" ht="12.75">
      <c r="A149" s="83" t="s">
        <v>259</v>
      </c>
      <c r="C149" s="72">
        <f>C151+C154+C160+C161+C162+C164+C165+C168+C170+C171</f>
        <v>0</v>
      </c>
      <c r="D149" s="72">
        <f aca="true" t="shared" si="11" ref="D149:O149">D151+D154+D160+D161+D162+D164+D165+D168+D170+D171</f>
        <v>0</v>
      </c>
      <c r="E149" s="72">
        <f t="shared" si="11"/>
        <v>0</v>
      </c>
      <c r="F149" s="72">
        <f t="shared" si="11"/>
        <v>0</v>
      </c>
      <c r="G149" s="72">
        <f t="shared" si="11"/>
        <v>0</v>
      </c>
      <c r="H149" s="72">
        <f t="shared" si="11"/>
        <v>0</v>
      </c>
      <c r="I149" s="72">
        <f t="shared" si="11"/>
        <v>0</v>
      </c>
      <c r="J149" s="72">
        <f t="shared" si="11"/>
        <v>0</v>
      </c>
      <c r="K149" s="72">
        <f t="shared" si="11"/>
        <v>0</v>
      </c>
      <c r="L149" s="72">
        <f t="shared" si="11"/>
        <v>4</v>
      </c>
      <c r="M149" s="72">
        <f t="shared" si="11"/>
        <v>8</v>
      </c>
      <c r="N149" s="72">
        <f t="shared" si="11"/>
        <v>18</v>
      </c>
      <c r="O149" s="72">
        <f t="shared" si="11"/>
        <v>94</v>
      </c>
    </row>
    <row r="150" spans="1:15" ht="12.75">
      <c r="A150" t="s">
        <v>29</v>
      </c>
      <c r="C150">
        <v>1</v>
      </c>
      <c r="D150">
        <v>1</v>
      </c>
      <c r="E150">
        <v>1</v>
      </c>
      <c r="F150">
        <v>1</v>
      </c>
      <c r="G150">
        <v>1</v>
      </c>
      <c r="H150">
        <v>1</v>
      </c>
      <c r="I150">
        <v>2</v>
      </c>
      <c r="J150">
        <v>1</v>
      </c>
      <c r="K150">
        <v>1</v>
      </c>
      <c r="L150">
        <v>1</v>
      </c>
      <c r="M150">
        <v>4</v>
      </c>
      <c r="N150">
        <v>4</v>
      </c>
      <c r="O150">
        <v>1</v>
      </c>
    </row>
    <row r="151" ht="12.75">
      <c r="A151" t="s">
        <v>30</v>
      </c>
    </row>
    <row r="152" spans="1:15" ht="12.75">
      <c r="A152" t="s">
        <v>31</v>
      </c>
      <c r="C152">
        <v>1</v>
      </c>
      <c r="D152">
        <v>1</v>
      </c>
      <c r="E152">
        <v>1</v>
      </c>
      <c r="F152">
        <v>1</v>
      </c>
      <c r="G152">
        <v>1</v>
      </c>
      <c r="H152">
        <v>1</v>
      </c>
      <c r="I152">
        <v>1</v>
      </c>
      <c r="J152">
        <v>1</v>
      </c>
      <c r="K152">
        <v>1</v>
      </c>
      <c r="L152">
        <v>1</v>
      </c>
      <c r="M152">
        <v>1</v>
      </c>
      <c r="N152">
        <v>2</v>
      </c>
      <c r="O152">
        <v>2</v>
      </c>
    </row>
    <row r="153" spans="1:15" ht="12.75">
      <c r="A153" t="s">
        <v>32</v>
      </c>
      <c r="C153">
        <v>7</v>
      </c>
      <c r="D153">
        <v>7</v>
      </c>
      <c r="E153">
        <v>9</v>
      </c>
      <c r="F153">
        <v>9</v>
      </c>
      <c r="G153">
        <v>9</v>
      </c>
      <c r="H153">
        <v>9</v>
      </c>
      <c r="I153">
        <v>10</v>
      </c>
      <c r="J153">
        <v>10</v>
      </c>
      <c r="K153">
        <v>10</v>
      </c>
      <c r="L153">
        <v>10</v>
      </c>
      <c r="M153">
        <v>10</v>
      </c>
      <c r="N153">
        <v>10</v>
      </c>
      <c r="O153">
        <v>10</v>
      </c>
    </row>
    <row r="154" ht="12.75">
      <c r="A154" t="s">
        <v>33</v>
      </c>
    </row>
    <row r="155" spans="1:15" ht="12.75">
      <c r="A155" t="s">
        <v>34</v>
      </c>
      <c r="C155">
        <v>3</v>
      </c>
      <c r="D155">
        <v>3</v>
      </c>
      <c r="E155">
        <v>3</v>
      </c>
      <c r="F155">
        <v>3</v>
      </c>
      <c r="G155">
        <v>4</v>
      </c>
      <c r="H155">
        <v>3</v>
      </c>
      <c r="I155">
        <v>3</v>
      </c>
      <c r="J155">
        <v>2</v>
      </c>
      <c r="K155">
        <v>3</v>
      </c>
      <c r="L155">
        <v>2</v>
      </c>
      <c r="M155">
        <v>2</v>
      </c>
      <c r="N155">
        <v>2</v>
      </c>
      <c r="O155">
        <v>1</v>
      </c>
    </row>
    <row r="156" spans="1:15" ht="12.75">
      <c r="A156" t="s">
        <v>35</v>
      </c>
      <c r="C156">
        <v>2</v>
      </c>
      <c r="D156">
        <v>2</v>
      </c>
      <c r="E156">
        <v>7</v>
      </c>
      <c r="F156">
        <v>7</v>
      </c>
      <c r="G156">
        <v>7</v>
      </c>
      <c r="H156">
        <v>3</v>
      </c>
      <c r="I156">
        <v>3</v>
      </c>
      <c r="J156">
        <v>4</v>
      </c>
      <c r="K156">
        <v>4</v>
      </c>
      <c r="L156">
        <v>5</v>
      </c>
      <c r="M156">
        <v>8</v>
      </c>
      <c r="N156">
        <v>8</v>
      </c>
      <c r="O156">
        <v>8</v>
      </c>
    </row>
    <row r="157" spans="1:15" ht="12.75">
      <c r="A157" t="s">
        <v>36</v>
      </c>
      <c r="C157">
        <v>110</v>
      </c>
      <c r="D157">
        <v>110</v>
      </c>
      <c r="E157">
        <v>125</v>
      </c>
      <c r="F157">
        <v>122</v>
      </c>
      <c r="G157">
        <v>125</v>
      </c>
      <c r="H157">
        <v>132</v>
      </c>
      <c r="I157">
        <v>127</v>
      </c>
      <c r="J157">
        <v>122</v>
      </c>
      <c r="K157">
        <v>117</v>
      </c>
      <c r="L157">
        <v>112</v>
      </c>
      <c r="M157">
        <v>124</v>
      </c>
      <c r="N157">
        <v>109</v>
      </c>
      <c r="O157">
        <v>107</v>
      </c>
    </row>
    <row r="158" spans="1:15" ht="12.75">
      <c r="A158" t="s">
        <v>37</v>
      </c>
      <c r="C158">
        <v>0</v>
      </c>
      <c r="D158">
        <v>0</v>
      </c>
      <c r="E158">
        <v>0</v>
      </c>
      <c r="F158">
        <v>0</v>
      </c>
      <c r="G158">
        <v>0</v>
      </c>
      <c r="H158">
        <v>0</v>
      </c>
      <c r="I158">
        <v>0</v>
      </c>
      <c r="J158">
        <v>0</v>
      </c>
      <c r="K158">
        <v>0</v>
      </c>
      <c r="L158">
        <v>0</v>
      </c>
      <c r="M158">
        <v>0</v>
      </c>
      <c r="N158">
        <v>0</v>
      </c>
      <c r="O158">
        <v>0</v>
      </c>
    </row>
    <row r="159" spans="1:15" ht="12.75">
      <c r="A159" t="s">
        <v>38</v>
      </c>
      <c r="C159">
        <v>2971</v>
      </c>
      <c r="D159">
        <v>2937</v>
      </c>
      <c r="E159">
        <v>3190</v>
      </c>
      <c r="F159">
        <v>3366</v>
      </c>
      <c r="G159">
        <v>3151</v>
      </c>
      <c r="H159">
        <v>3167</v>
      </c>
      <c r="I159">
        <v>3448</v>
      </c>
      <c r="J159">
        <v>3571</v>
      </c>
      <c r="K159">
        <v>3836</v>
      </c>
      <c r="L159">
        <v>3999</v>
      </c>
      <c r="M159">
        <v>3103</v>
      </c>
      <c r="N159">
        <v>3188</v>
      </c>
      <c r="O159">
        <v>3464</v>
      </c>
    </row>
    <row r="160" ht="12.75">
      <c r="A160" t="s">
        <v>39</v>
      </c>
    </row>
    <row r="161" ht="12.75">
      <c r="A161" t="s">
        <v>40</v>
      </c>
    </row>
    <row r="162" ht="12.75">
      <c r="A162" t="s">
        <v>41</v>
      </c>
    </row>
    <row r="163" ht="12.75">
      <c r="A163" t="s">
        <v>42</v>
      </c>
    </row>
    <row r="164" spans="1:15" ht="12.75">
      <c r="A164" t="s">
        <v>43</v>
      </c>
      <c r="C164">
        <v>0</v>
      </c>
      <c r="D164">
        <v>0</v>
      </c>
      <c r="E164">
        <v>0</v>
      </c>
      <c r="F164">
        <v>0</v>
      </c>
      <c r="G164">
        <v>0</v>
      </c>
      <c r="H164">
        <v>0</v>
      </c>
      <c r="I164">
        <v>0</v>
      </c>
      <c r="J164">
        <v>0</v>
      </c>
      <c r="K164">
        <v>0</v>
      </c>
      <c r="L164">
        <v>4</v>
      </c>
      <c r="M164">
        <v>5</v>
      </c>
      <c r="N164">
        <v>6</v>
      </c>
      <c r="O164">
        <v>86</v>
      </c>
    </row>
    <row r="166" ht="12.75">
      <c r="A166" t="s">
        <v>45</v>
      </c>
    </row>
    <row r="167" spans="1:15" ht="12.75">
      <c r="A167" t="s">
        <v>46</v>
      </c>
      <c r="C167">
        <v>1</v>
      </c>
      <c r="D167">
        <v>1</v>
      </c>
      <c r="E167">
        <v>1</v>
      </c>
      <c r="F167">
        <v>2</v>
      </c>
      <c r="G167">
        <v>2</v>
      </c>
      <c r="H167">
        <v>3</v>
      </c>
      <c r="I167">
        <v>4</v>
      </c>
      <c r="J167">
        <v>4</v>
      </c>
      <c r="K167">
        <v>5</v>
      </c>
      <c r="L167">
        <v>12</v>
      </c>
      <c r="M167">
        <v>14</v>
      </c>
      <c r="N167">
        <v>14</v>
      </c>
      <c r="O167">
        <v>17</v>
      </c>
    </row>
    <row r="168" spans="1:15" ht="12.75">
      <c r="A168" t="s">
        <v>47</v>
      </c>
      <c r="C168">
        <v>0</v>
      </c>
      <c r="D168">
        <v>0</v>
      </c>
      <c r="E168">
        <v>0</v>
      </c>
      <c r="F168">
        <v>0</v>
      </c>
      <c r="G168">
        <v>0</v>
      </c>
      <c r="H168">
        <v>0</v>
      </c>
      <c r="I168">
        <v>0</v>
      </c>
      <c r="J168">
        <v>0</v>
      </c>
      <c r="K168">
        <v>0</v>
      </c>
      <c r="L168">
        <v>0</v>
      </c>
      <c r="M168">
        <v>3</v>
      </c>
      <c r="N168">
        <v>3</v>
      </c>
      <c r="O168">
        <v>6</v>
      </c>
    </row>
    <row r="169" spans="1:15" ht="12.75">
      <c r="A169" t="s">
        <v>48</v>
      </c>
      <c r="C169">
        <v>3</v>
      </c>
      <c r="D169">
        <v>4</v>
      </c>
      <c r="E169">
        <v>4</v>
      </c>
      <c r="F169">
        <v>4</v>
      </c>
      <c r="G169">
        <v>37</v>
      </c>
      <c r="H169">
        <v>37</v>
      </c>
      <c r="I169">
        <v>42</v>
      </c>
      <c r="J169">
        <v>45</v>
      </c>
      <c r="K169">
        <v>51</v>
      </c>
      <c r="L169">
        <v>70</v>
      </c>
      <c r="M169">
        <v>49</v>
      </c>
      <c r="N169">
        <v>64</v>
      </c>
      <c r="O169">
        <v>84</v>
      </c>
    </row>
    <row r="170" ht="12.75">
      <c r="A170" t="s">
        <v>49</v>
      </c>
    </row>
    <row r="171" spans="1:15" ht="12.75">
      <c r="A171" t="s">
        <v>50</v>
      </c>
      <c r="C171">
        <v>0</v>
      </c>
      <c r="D171">
        <v>0</v>
      </c>
      <c r="E171">
        <v>0</v>
      </c>
      <c r="F171">
        <v>0</v>
      </c>
      <c r="G171">
        <v>0</v>
      </c>
      <c r="H171">
        <v>0</v>
      </c>
      <c r="I171">
        <v>0</v>
      </c>
      <c r="J171">
        <v>0</v>
      </c>
      <c r="K171">
        <v>0</v>
      </c>
      <c r="L171">
        <v>0</v>
      </c>
      <c r="M171">
        <v>0</v>
      </c>
      <c r="N171">
        <v>9</v>
      </c>
      <c r="O171">
        <v>2</v>
      </c>
    </row>
    <row r="172" ht="12.75">
      <c r="A172" t="s">
        <v>51</v>
      </c>
    </row>
    <row r="173" ht="12.75">
      <c r="A173" t="s">
        <v>52</v>
      </c>
    </row>
    <row r="174" spans="1:15" ht="12.75">
      <c r="A174" t="s">
        <v>53</v>
      </c>
      <c r="C174">
        <v>1</v>
      </c>
      <c r="D174">
        <v>1</v>
      </c>
      <c r="E174">
        <v>1</v>
      </c>
      <c r="F174">
        <v>1</v>
      </c>
      <c r="G174">
        <v>1</v>
      </c>
      <c r="H174">
        <v>1</v>
      </c>
      <c r="I174">
        <v>1</v>
      </c>
      <c r="J174">
        <v>1</v>
      </c>
      <c r="K174">
        <v>1</v>
      </c>
      <c r="L174">
        <v>1</v>
      </c>
      <c r="M174">
        <v>1</v>
      </c>
      <c r="N174">
        <v>1</v>
      </c>
      <c r="O174">
        <v>1</v>
      </c>
    </row>
    <row r="175" spans="1:15" ht="12.75">
      <c r="A175" t="s">
        <v>54</v>
      </c>
      <c r="C175">
        <v>1095</v>
      </c>
      <c r="D175">
        <v>997</v>
      </c>
      <c r="E175">
        <v>998</v>
      </c>
      <c r="F175">
        <v>1019</v>
      </c>
      <c r="G175">
        <v>980</v>
      </c>
      <c r="H175">
        <v>986</v>
      </c>
      <c r="I175">
        <v>1205</v>
      </c>
      <c r="J175">
        <v>1233</v>
      </c>
      <c r="K175">
        <v>1330</v>
      </c>
      <c r="L175">
        <v>1670</v>
      </c>
      <c r="M175">
        <v>1758</v>
      </c>
      <c r="N175">
        <v>1884</v>
      </c>
      <c r="O175">
        <v>1861</v>
      </c>
    </row>
    <row r="176" ht="12.75">
      <c r="A176" t="s">
        <v>55</v>
      </c>
    </row>
    <row r="177" ht="12.75">
      <c r="A177" t="s">
        <v>56</v>
      </c>
    </row>
    <row r="178" spans="1:15" ht="12.75">
      <c r="A178" t="s">
        <v>57</v>
      </c>
      <c r="C178">
        <v>0</v>
      </c>
      <c r="D178">
        <v>0</v>
      </c>
      <c r="E178">
        <v>0</v>
      </c>
      <c r="F178">
        <v>0</v>
      </c>
      <c r="G178">
        <v>0</v>
      </c>
      <c r="H178">
        <v>0</v>
      </c>
      <c r="I178">
        <v>0</v>
      </c>
      <c r="J178">
        <v>0</v>
      </c>
      <c r="K178">
        <v>0</v>
      </c>
      <c r="L178">
        <v>8</v>
      </c>
      <c r="M178">
        <v>7</v>
      </c>
      <c r="N178">
        <v>5</v>
      </c>
      <c r="O178">
        <v>17</v>
      </c>
    </row>
    <row r="179" spans="1:15" ht="12.75">
      <c r="A179" t="s">
        <v>58</v>
      </c>
      <c r="C179">
        <v>433</v>
      </c>
      <c r="D179">
        <v>435</v>
      </c>
      <c r="E179">
        <v>449</v>
      </c>
      <c r="F179">
        <v>467</v>
      </c>
      <c r="G179">
        <v>483</v>
      </c>
      <c r="H179">
        <v>511</v>
      </c>
      <c r="I179">
        <v>543</v>
      </c>
      <c r="J179">
        <v>602</v>
      </c>
      <c r="K179">
        <v>656</v>
      </c>
      <c r="L179">
        <v>688</v>
      </c>
      <c r="M179">
        <v>684</v>
      </c>
      <c r="N179">
        <v>764</v>
      </c>
      <c r="O179">
        <v>820</v>
      </c>
    </row>
    <row r="182" spans="1:3" ht="12.75">
      <c r="A182" t="s">
        <v>2</v>
      </c>
      <c r="B182" t="s">
        <v>151</v>
      </c>
      <c r="C182" t="s">
        <v>172</v>
      </c>
    </row>
    <row r="183" ht="12.75">
      <c r="A183" t="s">
        <v>1</v>
      </c>
    </row>
    <row r="185" spans="1:3" ht="12.75">
      <c r="A185" t="s">
        <v>4</v>
      </c>
      <c r="B185" t="s">
        <v>153</v>
      </c>
      <c r="C185" t="s">
        <v>6</v>
      </c>
    </row>
    <row r="188" spans="1:2" ht="12.75">
      <c r="A188" t="s">
        <v>11</v>
      </c>
      <c r="B188" t="s">
        <v>146</v>
      </c>
    </row>
    <row r="189" spans="1:2" ht="12.75">
      <c r="A189" t="s">
        <v>7</v>
      </c>
      <c r="B189" t="s">
        <v>8</v>
      </c>
    </row>
    <row r="190" spans="1:2" ht="12.75">
      <c r="A190" t="s">
        <v>9</v>
      </c>
      <c r="B190" t="s">
        <v>10</v>
      </c>
    </row>
    <row r="192" spans="2:15" ht="12.75">
      <c r="B192" t="s">
        <v>13</v>
      </c>
      <c r="C192" t="s">
        <v>14</v>
      </c>
      <c r="D192" t="s">
        <v>15</v>
      </c>
      <c r="E192" t="s">
        <v>16</v>
      </c>
      <c r="F192" t="s">
        <v>17</v>
      </c>
      <c r="G192" t="s">
        <v>18</v>
      </c>
      <c r="H192" t="s">
        <v>19</v>
      </c>
      <c r="I192" t="s">
        <v>20</v>
      </c>
      <c r="J192" t="s">
        <v>21</v>
      </c>
      <c r="K192" t="s">
        <v>22</v>
      </c>
      <c r="L192" t="s">
        <v>23</v>
      </c>
      <c r="M192" t="s">
        <v>24</v>
      </c>
      <c r="N192" t="s">
        <v>25</v>
      </c>
      <c r="O192" t="s">
        <v>26</v>
      </c>
    </row>
    <row r="193" ht="12.75">
      <c r="A193" t="s">
        <v>27</v>
      </c>
    </row>
    <row r="194" spans="1:15" s="72" customFormat="1" ht="12.75">
      <c r="A194" s="83" t="s">
        <v>255</v>
      </c>
      <c r="C194" s="72">
        <f>SUM(C198:C227)</f>
        <v>37800</v>
      </c>
      <c r="D194" s="72">
        <f aca="true" t="shared" si="12" ref="D194:O194">SUM(D198:D227)</f>
        <v>37329</v>
      </c>
      <c r="E194" s="72">
        <f t="shared" si="12"/>
        <v>39477</v>
      </c>
      <c r="F194" s="72">
        <f t="shared" si="12"/>
        <v>40764</v>
      </c>
      <c r="G194" s="72">
        <f t="shared" si="12"/>
        <v>40694</v>
      </c>
      <c r="H194" s="72">
        <f t="shared" si="12"/>
        <v>41764</v>
      </c>
      <c r="I194" s="72">
        <f t="shared" si="12"/>
        <v>40427</v>
      </c>
      <c r="J194" s="72">
        <f t="shared" si="12"/>
        <v>41755</v>
      </c>
      <c r="K194" s="72">
        <f t="shared" si="12"/>
        <v>43622</v>
      </c>
      <c r="L194" s="72">
        <f t="shared" si="12"/>
        <v>43280</v>
      </c>
      <c r="M194" s="72">
        <f t="shared" si="12"/>
        <v>45629</v>
      </c>
      <c r="N194" s="72">
        <f t="shared" si="12"/>
        <v>44818</v>
      </c>
      <c r="O194" s="72">
        <f t="shared" si="12"/>
        <v>41739</v>
      </c>
    </row>
    <row r="195" spans="1:15" ht="12.75">
      <c r="A195" t="s">
        <v>28</v>
      </c>
      <c r="C195">
        <v>23391</v>
      </c>
      <c r="D195">
        <v>24074</v>
      </c>
      <c r="E195">
        <v>25576</v>
      </c>
      <c r="F195">
        <v>25981</v>
      </c>
      <c r="G195">
        <v>26809</v>
      </c>
      <c r="H195">
        <v>26285</v>
      </c>
      <c r="I195">
        <v>26042</v>
      </c>
      <c r="J195">
        <v>26699</v>
      </c>
      <c r="K195">
        <v>27673</v>
      </c>
      <c r="L195">
        <v>27525</v>
      </c>
      <c r="M195">
        <v>28982</v>
      </c>
      <c r="N195">
        <v>30402</v>
      </c>
      <c r="O195">
        <v>25559</v>
      </c>
    </row>
    <row r="196" spans="1:15" s="72" customFormat="1" ht="12.75">
      <c r="A196" s="83" t="s">
        <v>258</v>
      </c>
      <c r="C196" s="72">
        <f>C198+C200+C201+C203+C204+C205+C206+C207+C211+C214+C215+C217+C220+C221+C222</f>
        <v>22274</v>
      </c>
      <c r="D196" s="72">
        <f aca="true" t="shared" si="13" ref="D196:O196">D198+D200+D201+D203+D204+D205+D206+D207+D211+D214+D215+D217+D220+D221+D222</f>
        <v>23085</v>
      </c>
      <c r="E196" s="72">
        <f t="shared" si="13"/>
        <v>24584</v>
      </c>
      <c r="F196" s="72">
        <f t="shared" si="13"/>
        <v>24883</v>
      </c>
      <c r="G196" s="72">
        <f t="shared" si="13"/>
        <v>25534</v>
      </c>
      <c r="H196" s="72">
        <f t="shared" si="13"/>
        <v>24946</v>
      </c>
      <c r="I196" s="72">
        <f t="shared" si="13"/>
        <v>24816</v>
      </c>
      <c r="J196" s="72">
        <f t="shared" si="13"/>
        <v>25465</v>
      </c>
      <c r="K196" s="72">
        <f t="shared" si="13"/>
        <v>26267</v>
      </c>
      <c r="L196" s="72">
        <f t="shared" si="13"/>
        <v>26195</v>
      </c>
      <c r="M196" s="72">
        <f t="shared" si="13"/>
        <v>27627</v>
      </c>
      <c r="N196" s="72">
        <f t="shared" si="13"/>
        <v>28986</v>
      </c>
      <c r="O196" s="72">
        <f t="shared" si="13"/>
        <v>24145</v>
      </c>
    </row>
    <row r="197" spans="1:15" s="72" customFormat="1" ht="12.75">
      <c r="A197" s="83" t="s">
        <v>259</v>
      </c>
      <c r="C197" s="72">
        <f>C199+C202+C208+C209+C210+C212+C213+C216+C218+C219</f>
        <v>1117</v>
      </c>
      <c r="D197" s="72">
        <f aca="true" t="shared" si="14" ref="D197:O197">D199+D202+D208+D209+D210+D212+D213+D216+D218+D219</f>
        <v>990</v>
      </c>
      <c r="E197" s="72">
        <f t="shared" si="14"/>
        <v>989</v>
      </c>
      <c r="F197" s="72">
        <f t="shared" si="14"/>
        <v>1099</v>
      </c>
      <c r="G197" s="72">
        <f t="shared" si="14"/>
        <v>1274</v>
      </c>
      <c r="H197" s="72">
        <f t="shared" si="14"/>
        <v>1339</v>
      </c>
      <c r="I197" s="72">
        <f t="shared" si="14"/>
        <v>1227</v>
      </c>
      <c r="J197" s="72">
        <f t="shared" si="14"/>
        <v>1235</v>
      </c>
      <c r="K197" s="72">
        <f t="shared" si="14"/>
        <v>1406</v>
      </c>
      <c r="L197" s="72">
        <f t="shared" si="14"/>
        <v>1330</v>
      </c>
      <c r="M197" s="72">
        <f t="shared" si="14"/>
        <v>1354</v>
      </c>
      <c r="N197" s="72">
        <f t="shared" si="14"/>
        <v>1416</v>
      </c>
      <c r="O197" s="72">
        <f t="shared" si="14"/>
        <v>1416</v>
      </c>
    </row>
    <row r="198" spans="1:15" ht="12.75">
      <c r="A198" t="s">
        <v>29</v>
      </c>
      <c r="C198">
        <v>23</v>
      </c>
      <c r="D198">
        <v>20</v>
      </c>
      <c r="E198">
        <v>29</v>
      </c>
      <c r="F198">
        <v>22</v>
      </c>
      <c r="G198">
        <v>30</v>
      </c>
      <c r="H198">
        <v>29</v>
      </c>
      <c r="I198">
        <v>21</v>
      </c>
      <c r="J198">
        <v>26</v>
      </c>
      <c r="K198">
        <v>33</v>
      </c>
      <c r="L198">
        <v>29</v>
      </c>
      <c r="M198">
        <v>39</v>
      </c>
      <c r="N198">
        <v>38</v>
      </c>
      <c r="O198">
        <v>31</v>
      </c>
    </row>
    <row r="199" spans="1:15" ht="12.75">
      <c r="A199" t="s">
        <v>30</v>
      </c>
      <c r="C199">
        <v>124</v>
      </c>
      <c r="D199">
        <v>108</v>
      </c>
      <c r="E199">
        <v>141</v>
      </c>
      <c r="F199">
        <v>118</v>
      </c>
      <c r="G199">
        <v>126</v>
      </c>
      <c r="H199">
        <v>172</v>
      </c>
      <c r="I199">
        <v>169</v>
      </c>
      <c r="J199">
        <v>146</v>
      </c>
      <c r="K199">
        <v>120</v>
      </c>
      <c r="L199">
        <v>144</v>
      </c>
      <c r="M199">
        <v>151</v>
      </c>
      <c r="N199">
        <v>177</v>
      </c>
      <c r="O199">
        <v>214</v>
      </c>
    </row>
    <row r="200" spans="1:15" ht="12.75">
      <c r="A200" t="s">
        <v>31</v>
      </c>
      <c r="C200">
        <v>2</v>
      </c>
      <c r="D200">
        <v>2</v>
      </c>
      <c r="E200">
        <v>2</v>
      </c>
      <c r="F200">
        <v>2</v>
      </c>
      <c r="G200">
        <v>3</v>
      </c>
      <c r="H200">
        <v>3</v>
      </c>
      <c r="I200">
        <v>2</v>
      </c>
      <c r="J200">
        <v>2</v>
      </c>
      <c r="K200">
        <v>2</v>
      </c>
      <c r="L200">
        <v>3</v>
      </c>
      <c r="M200">
        <v>2</v>
      </c>
      <c r="N200">
        <v>2</v>
      </c>
      <c r="O200">
        <v>3</v>
      </c>
    </row>
    <row r="201" spans="1:15" ht="12.75">
      <c r="A201" t="s">
        <v>32</v>
      </c>
      <c r="C201">
        <v>1385</v>
      </c>
      <c r="D201">
        <v>1242</v>
      </c>
      <c r="E201">
        <v>1470</v>
      </c>
      <c r="F201">
        <v>1473</v>
      </c>
      <c r="G201">
        <v>1591</v>
      </c>
      <c r="H201">
        <v>1698</v>
      </c>
      <c r="I201">
        <v>1718</v>
      </c>
      <c r="J201">
        <v>1492</v>
      </c>
      <c r="K201">
        <v>1511</v>
      </c>
      <c r="L201">
        <v>1689</v>
      </c>
      <c r="M201">
        <v>1995</v>
      </c>
      <c r="N201">
        <v>1758</v>
      </c>
      <c r="O201">
        <v>1988</v>
      </c>
    </row>
    <row r="202" spans="1:15" ht="12.75">
      <c r="A202" t="s">
        <v>33</v>
      </c>
      <c r="C202">
        <v>0</v>
      </c>
      <c r="D202">
        <v>0</v>
      </c>
      <c r="E202">
        <v>0</v>
      </c>
      <c r="F202">
        <v>0</v>
      </c>
      <c r="G202">
        <v>0</v>
      </c>
      <c r="H202">
        <v>0</v>
      </c>
      <c r="I202">
        <v>0</v>
      </c>
      <c r="J202">
        <v>0</v>
      </c>
      <c r="K202">
        <v>0</v>
      </c>
      <c r="L202">
        <v>0</v>
      </c>
      <c r="M202">
        <v>0</v>
      </c>
      <c r="N202">
        <v>1</v>
      </c>
      <c r="O202">
        <v>1</v>
      </c>
    </row>
    <row r="203" spans="1:15" ht="12.75">
      <c r="A203" t="s">
        <v>34</v>
      </c>
      <c r="C203">
        <v>152</v>
      </c>
      <c r="D203">
        <v>266</v>
      </c>
      <c r="E203">
        <v>189</v>
      </c>
      <c r="F203">
        <v>196</v>
      </c>
      <c r="G203">
        <v>223</v>
      </c>
      <c r="H203">
        <v>303</v>
      </c>
      <c r="I203">
        <v>374</v>
      </c>
      <c r="J203">
        <v>334</v>
      </c>
      <c r="K203">
        <v>320</v>
      </c>
      <c r="L203">
        <v>416</v>
      </c>
      <c r="M203">
        <v>318</v>
      </c>
      <c r="N203">
        <v>180</v>
      </c>
      <c r="O203">
        <v>241</v>
      </c>
    </row>
    <row r="204" spans="1:15" ht="12.75">
      <c r="A204" t="s">
        <v>35</v>
      </c>
      <c r="C204">
        <v>2184</v>
      </c>
      <c r="D204">
        <v>2346</v>
      </c>
      <c r="E204">
        <v>1619</v>
      </c>
      <c r="F204">
        <v>2086</v>
      </c>
      <c r="G204">
        <v>2408</v>
      </c>
      <c r="H204">
        <v>1987</v>
      </c>
      <c r="I204">
        <v>3393</v>
      </c>
      <c r="J204">
        <v>2989</v>
      </c>
      <c r="K204">
        <v>2924</v>
      </c>
      <c r="L204">
        <v>1966</v>
      </c>
      <c r="M204">
        <v>2534</v>
      </c>
      <c r="N204">
        <v>3527</v>
      </c>
      <c r="O204">
        <v>1981</v>
      </c>
    </row>
    <row r="205" spans="1:15" ht="12.75">
      <c r="A205" t="s">
        <v>36</v>
      </c>
      <c r="C205">
        <v>4636</v>
      </c>
      <c r="D205">
        <v>5051</v>
      </c>
      <c r="E205">
        <v>5997</v>
      </c>
      <c r="F205">
        <v>5627</v>
      </c>
      <c r="G205">
        <v>6822</v>
      </c>
      <c r="H205">
        <v>6315</v>
      </c>
      <c r="I205">
        <v>5650</v>
      </c>
      <c r="J205">
        <v>5399</v>
      </c>
      <c r="K205">
        <v>5388</v>
      </c>
      <c r="L205">
        <v>6271</v>
      </c>
      <c r="M205">
        <v>5805</v>
      </c>
      <c r="N205">
        <v>6449</v>
      </c>
      <c r="O205">
        <v>5257</v>
      </c>
    </row>
    <row r="206" spans="1:15" ht="12.75">
      <c r="A206" t="s">
        <v>37</v>
      </c>
      <c r="C206">
        <v>60</v>
      </c>
      <c r="D206">
        <v>64</v>
      </c>
      <c r="E206">
        <v>70</v>
      </c>
      <c r="F206">
        <v>66</v>
      </c>
      <c r="G206">
        <v>79</v>
      </c>
      <c r="H206">
        <v>61</v>
      </c>
      <c r="I206">
        <v>62</v>
      </c>
      <c r="J206">
        <v>58</v>
      </c>
      <c r="K206">
        <v>79</v>
      </c>
      <c r="L206">
        <v>73</v>
      </c>
      <c r="M206">
        <v>73</v>
      </c>
      <c r="N206">
        <v>51</v>
      </c>
      <c r="O206">
        <v>78</v>
      </c>
    </row>
    <row r="207" spans="1:15" ht="12.75">
      <c r="A207" t="s">
        <v>38</v>
      </c>
      <c r="C207">
        <v>2719</v>
      </c>
      <c r="D207">
        <v>3632</v>
      </c>
      <c r="E207">
        <v>3628</v>
      </c>
      <c r="F207">
        <v>3562</v>
      </c>
      <c r="G207">
        <v>3840</v>
      </c>
      <c r="H207">
        <v>3249</v>
      </c>
      <c r="I207">
        <v>3615</v>
      </c>
      <c r="J207">
        <v>3577</v>
      </c>
      <c r="K207">
        <v>3544</v>
      </c>
      <c r="L207">
        <v>3901</v>
      </c>
      <c r="M207">
        <v>3812</v>
      </c>
      <c r="N207">
        <v>4025</v>
      </c>
      <c r="O207">
        <v>3398</v>
      </c>
    </row>
    <row r="209" spans="1:15" ht="12.75">
      <c r="A209" t="s">
        <v>40</v>
      </c>
      <c r="C209">
        <v>387</v>
      </c>
      <c r="D209">
        <v>282</v>
      </c>
      <c r="E209">
        <v>217</v>
      </c>
      <c r="F209">
        <v>247</v>
      </c>
      <c r="G209">
        <v>284</v>
      </c>
      <c r="H209">
        <v>253</v>
      </c>
      <c r="I209">
        <v>160</v>
      </c>
      <c r="J209">
        <v>254</v>
      </c>
      <c r="K209">
        <v>371</v>
      </c>
      <c r="L209">
        <v>237</v>
      </c>
      <c r="M209">
        <v>242</v>
      </c>
      <c r="N209">
        <v>244</v>
      </c>
      <c r="O209">
        <v>212</v>
      </c>
    </row>
    <row r="210" spans="1:15" ht="12.75">
      <c r="A210" t="s">
        <v>41</v>
      </c>
      <c r="C210">
        <v>36</v>
      </c>
      <c r="D210">
        <v>29</v>
      </c>
      <c r="E210">
        <v>27</v>
      </c>
      <c r="F210">
        <v>34</v>
      </c>
      <c r="G210">
        <v>39</v>
      </c>
      <c r="H210">
        <v>32</v>
      </c>
      <c r="I210">
        <v>28</v>
      </c>
      <c r="J210">
        <v>25</v>
      </c>
      <c r="K210">
        <v>36</v>
      </c>
      <c r="L210">
        <v>36</v>
      </c>
      <c r="M210">
        <v>29</v>
      </c>
      <c r="N210">
        <v>28</v>
      </c>
      <c r="O210">
        <v>30</v>
      </c>
    </row>
    <row r="211" spans="1:15" ht="12.75">
      <c r="A211" t="s">
        <v>42</v>
      </c>
      <c r="C211">
        <v>6</v>
      </c>
      <c r="D211">
        <v>5</v>
      </c>
      <c r="E211">
        <v>6</v>
      </c>
      <c r="F211">
        <v>6</v>
      </c>
      <c r="G211">
        <v>10</v>
      </c>
      <c r="H211">
        <v>7</v>
      </c>
      <c r="I211">
        <v>5</v>
      </c>
      <c r="J211">
        <v>7</v>
      </c>
      <c r="K211">
        <v>10</v>
      </c>
      <c r="L211">
        <v>8</v>
      </c>
      <c r="M211">
        <v>10</v>
      </c>
      <c r="N211">
        <v>2</v>
      </c>
      <c r="O211">
        <v>10</v>
      </c>
    </row>
    <row r="212" spans="1:15" ht="12.75">
      <c r="A212" t="s">
        <v>43</v>
      </c>
      <c r="C212">
        <v>15</v>
      </c>
      <c r="D212">
        <v>17</v>
      </c>
      <c r="E212">
        <v>14</v>
      </c>
      <c r="F212">
        <v>14</v>
      </c>
      <c r="G212">
        <v>14</v>
      </c>
      <c r="H212">
        <v>14</v>
      </c>
      <c r="I212">
        <v>18</v>
      </c>
      <c r="J212">
        <v>19</v>
      </c>
      <c r="K212">
        <v>13</v>
      </c>
      <c r="L212">
        <v>16</v>
      </c>
      <c r="M212">
        <v>15</v>
      </c>
      <c r="N212">
        <v>16</v>
      </c>
      <c r="O212">
        <v>17</v>
      </c>
    </row>
    <row r="214" spans="1:15" ht="12.75">
      <c r="A214" t="s">
        <v>45</v>
      </c>
      <c r="C214">
        <v>7</v>
      </c>
      <c r="D214">
        <v>9</v>
      </c>
      <c r="E214">
        <v>10</v>
      </c>
      <c r="F214">
        <v>8</v>
      </c>
      <c r="G214">
        <v>9</v>
      </c>
      <c r="H214">
        <v>8</v>
      </c>
      <c r="I214">
        <v>7</v>
      </c>
      <c r="J214">
        <v>8</v>
      </c>
      <c r="K214">
        <v>9</v>
      </c>
      <c r="L214">
        <v>8</v>
      </c>
      <c r="M214">
        <v>12</v>
      </c>
      <c r="N214">
        <v>10</v>
      </c>
      <c r="O214">
        <v>9</v>
      </c>
    </row>
    <row r="215" spans="1:15" ht="12.75">
      <c r="A215" t="s">
        <v>46</v>
      </c>
      <c r="C215">
        <v>2709</v>
      </c>
      <c r="D215">
        <v>2704</v>
      </c>
      <c r="E215">
        <v>2996</v>
      </c>
      <c r="F215">
        <v>3156</v>
      </c>
      <c r="G215">
        <v>3070</v>
      </c>
      <c r="H215">
        <v>3187</v>
      </c>
      <c r="I215">
        <v>2942</v>
      </c>
      <c r="J215">
        <v>3104</v>
      </c>
      <c r="K215">
        <v>3196</v>
      </c>
      <c r="L215">
        <v>3482</v>
      </c>
      <c r="M215">
        <v>3598</v>
      </c>
      <c r="N215">
        <v>3455</v>
      </c>
      <c r="O215">
        <v>3433</v>
      </c>
    </row>
    <row r="216" spans="1:15" ht="12.75">
      <c r="A216" t="s">
        <v>47</v>
      </c>
      <c r="C216">
        <v>139</v>
      </c>
      <c r="D216">
        <v>123</v>
      </c>
      <c r="E216">
        <v>130</v>
      </c>
      <c r="F216">
        <v>128</v>
      </c>
      <c r="G216">
        <v>149</v>
      </c>
      <c r="H216">
        <v>162</v>
      </c>
      <c r="I216">
        <v>166</v>
      </c>
      <c r="J216">
        <v>169</v>
      </c>
      <c r="K216">
        <v>199</v>
      </c>
      <c r="L216">
        <v>185</v>
      </c>
      <c r="M216">
        <v>181</v>
      </c>
      <c r="N216">
        <v>200</v>
      </c>
      <c r="O216">
        <v>196</v>
      </c>
    </row>
    <row r="217" spans="1:15" ht="12.75">
      <c r="A217" t="s">
        <v>48</v>
      </c>
      <c r="C217">
        <v>787</v>
      </c>
      <c r="D217">
        <v>778</v>
      </c>
      <c r="E217">
        <v>399</v>
      </c>
      <c r="F217">
        <v>734</v>
      </c>
      <c r="G217">
        <v>916</v>
      </c>
      <c r="H217">
        <v>717</v>
      </c>
      <c r="I217">
        <v>1269</v>
      </c>
      <c r="J217">
        <v>1127</v>
      </c>
      <c r="K217">
        <v>1116</v>
      </c>
      <c r="L217">
        <v>625</v>
      </c>
      <c r="M217">
        <v>974</v>
      </c>
      <c r="N217">
        <v>1207</v>
      </c>
      <c r="O217">
        <v>671</v>
      </c>
    </row>
    <row r="218" spans="1:15" ht="12.75">
      <c r="A218" t="s">
        <v>49</v>
      </c>
      <c r="C218">
        <v>254</v>
      </c>
      <c r="D218">
        <v>310</v>
      </c>
      <c r="E218">
        <v>293</v>
      </c>
      <c r="F218">
        <v>260</v>
      </c>
      <c r="G218">
        <v>292</v>
      </c>
      <c r="H218">
        <v>279</v>
      </c>
      <c r="I218">
        <v>316</v>
      </c>
      <c r="J218">
        <v>266</v>
      </c>
      <c r="K218">
        <v>297</v>
      </c>
      <c r="L218">
        <v>322</v>
      </c>
      <c r="M218">
        <v>330</v>
      </c>
      <c r="N218">
        <v>326</v>
      </c>
      <c r="O218">
        <v>293</v>
      </c>
    </row>
    <row r="219" spans="1:15" ht="12.75">
      <c r="A219" t="s">
        <v>50</v>
      </c>
      <c r="C219">
        <v>162</v>
      </c>
      <c r="D219">
        <v>121</v>
      </c>
      <c r="E219">
        <v>167</v>
      </c>
      <c r="F219">
        <v>298</v>
      </c>
      <c r="G219">
        <v>370</v>
      </c>
      <c r="H219">
        <v>427</v>
      </c>
      <c r="I219">
        <v>370</v>
      </c>
      <c r="J219">
        <v>356</v>
      </c>
      <c r="K219">
        <v>370</v>
      </c>
      <c r="L219">
        <v>390</v>
      </c>
      <c r="M219">
        <v>406</v>
      </c>
      <c r="N219">
        <v>424</v>
      </c>
      <c r="O219">
        <v>453</v>
      </c>
    </row>
    <row r="220" spans="1:15" ht="12.75">
      <c r="A220" t="s">
        <v>51</v>
      </c>
      <c r="C220">
        <v>934</v>
      </c>
      <c r="D220">
        <v>1135</v>
      </c>
      <c r="E220">
        <v>1301</v>
      </c>
      <c r="F220">
        <v>1158</v>
      </c>
      <c r="G220">
        <v>1013</v>
      </c>
      <c r="H220">
        <v>1110</v>
      </c>
      <c r="I220">
        <v>1020</v>
      </c>
      <c r="J220">
        <v>1053</v>
      </c>
      <c r="K220">
        <v>1294</v>
      </c>
      <c r="L220">
        <v>1099</v>
      </c>
      <c r="M220">
        <v>1261</v>
      </c>
      <c r="N220">
        <v>1135</v>
      </c>
      <c r="O220">
        <v>927</v>
      </c>
    </row>
    <row r="221" spans="1:15" ht="12.75">
      <c r="A221" t="s">
        <v>52</v>
      </c>
      <c r="C221">
        <v>6234</v>
      </c>
      <c r="D221">
        <v>5437</v>
      </c>
      <c r="E221">
        <v>6394</v>
      </c>
      <c r="F221">
        <v>6419</v>
      </c>
      <c r="G221">
        <v>5082</v>
      </c>
      <c r="H221">
        <v>5856</v>
      </c>
      <c r="I221">
        <v>4449</v>
      </c>
      <c r="J221">
        <v>5934</v>
      </c>
      <c r="K221">
        <v>6391</v>
      </c>
      <c r="L221">
        <v>6164</v>
      </c>
      <c r="M221">
        <v>6757</v>
      </c>
      <c r="N221">
        <v>6798</v>
      </c>
      <c r="O221">
        <v>5706</v>
      </c>
    </row>
    <row r="222" spans="1:15" ht="12.75">
      <c r="A222" t="s">
        <v>53</v>
      </c>
      <c r="C222">
        <v>436</v>
      </c>
      <c r="D222">
        <v>394</v>
      </c>
      <c r="E222">
        <v>474</v>
      </c>
      <c r="F222">
        <v>368</v>
      </c>
      <c r="G222">
        <v>438</v>
      </c>
      <c r="H222">
        <v>416</v>
      </c>
      <c r="I222">
        <v>289</v>
      </c>
      <c r="J222">
        <v>355</v>
      </c>
      <c r="K222">
        <v>450</v>
      </c>
      <c r="L222">
        <v>461</v>
      </c>
      <c r="M222">
        <v>437</v>
      </c>
      <c r="N222">
        <v>349</v>
      </c>
      <c r="O222">
        <v>412</v>
      </c>
    </row>
    <row r="223" spans="1:15" ht="12.75">
      <c r="A223" t="s">
        <v>54</v>
      </c>
      <c r="C223">
        <v>361</v>
      </c>
      <c r="D223">
        <v>361</v>
      </c>
      <c r="E223">
        <v>371</v>
      </c>
      <c r="F223">
        <v>384</v>
      </c>
      <c r="G223">
        <v>388</v>
      </c>
      <c r="H223">
        <v>403</v>
      </c>
      <c r="I223">
        <v>410</v>
      </c>
      <c r="J223">
        <v>448</v>
      </c>
      <c r="K223">
        <v>483</v>
      </c>
      <c r="L223">
        <v>520</v>
      </c>
      <c r="M223">
        <v>547</v>
      </c>
      <c r="N223">
        <v>566</v>
      </c>
      <c r="O223">
        <v>600</v>
      </c>
    </row>
    <row r="224" spans="1:15" ht="12.75">
      <c r="A224" t="s">
        <v>55</v>
      </c>
      <c r="C224">
        <v>10437</v>
      </c>
      <c r="D224">
        <v>9508</v>
      </c>
      <c r="E224">
        <v>10066</v>
      </c>
      <c r="F224">
        <v>10285</v>
      </c>
      <c r="G224">
        <v>9676</v>
      </c>
      <c r="H224">
        <v>10434</v>
      </c>
      <c r="I224">
        <v>8907</v>
      </c>
      <c r="J224">
        <v>9439</v>
      </c>
      <c r="K224">
        <v>9946</v>
      </c>
      <c r="L224">
        <v>10443</v>
      </c>
      <c r="M224">
        <v>11945</v>
      </c>
      <c r="N224">
        <v>10354</v>
      </c>
      <c r="O224">
        <v>11113</v>
      </c>
    </row>
    <row r="225" spans="1:15" ht="12.75">
      <c r="A225" t="s">
        <v>56</v>
      </c>
      <c r="C225">
        <v>161</v>
      </c>
      <c r="D225">
        <v>210</v>
      </c>
      <c r="E225">
        <v>177</v>
      </c>
      <c r="F225">
        <v>96</v>
      </c>
      <c r="G225">
        <v>70</v>
      </c>
      <c r="H225">
        <v>151</v>
      </c>
      <c r="I225">
        <v>232</v>
      </c>
      <c r="J225">
        <v>238</v>
      </c>
      <c r="K225">
        <v>266</v>
      </c>
      <c r="L225">
        <v>237</v>
      </c>
      <c r="M225">
        <v>230</v>
      </c>
      <c r="N225">
        <v>149</v>
      </c>
      <c r="O225">
        <v>189</v>
      </c>
    </row>
    <row r="226" spans="1:15" ht="12.75">
      <c r="A226" t="s">
        <v>57</v>
      </c>
      <c r="C226">
        <v>1460</v>
      </c>
      <c r="D226">
        <v>1225</v>
      </c>
      <c r="E226">
        <v>1006</v>
      </c>
      <c r="F226">
        <v>1098</v>
      </c>
      <c r="G226">
        <v>1122</v>
      </c>
      <c r="H226">
        <v>1435</v>
      </c>
      <c r="I226">
        <v>1355</v>
      </c>
      <c r="J226">
        <v>1506</v>
      </c>
      <c r="K226">
        <v>1623</v>
      </c>
      <c r="L226">
        <v>1573</v>
      </c>
      <c r="M226">
        <v>1271</v>
      </c>
      <c r="N226">
        <v>1283</v>
      </c>
      <c r="O226">
        <v>1380</v>
      </c>
    </row>
    <row r="227" spans="1:15" ht="12.75">
      <c r="A227" t="s">
        <v>58</v>
      </c>
      <c r="C227">
        <v>1990</v>
      </c>
      <c r="D227">
        <v>1950</v>
      </c>
      <c r="E227">
        <v>2284</v>
      </c>
      <c r="F227">
        <v>2919</v>
      </c>
      <c r="G227">
        <v>2630</v>
      </c>
      <c r="H227">
        <v>3056</v>
      </c>
      <c r="I227">
        <v>3480</v>
      </c>
      <c r="J227">
        <v>3424</v>
      </c>
      <c r="K227">
        <v>3631</v>
      </c>
      <c r="L227">
        <v>2982</v>
      </c>
      <c r="M227">
        <v>2655</v>
      </c>
      <c r="N227">
        <v>2064</v>
      </c>
      <c r="O227">
        <v>2896</v>
      </c>
    </row>
    <row r="230" spans="1:2" ht="12.75">
      <c r="A230" t="s">
        <v>11</v>
      </c>
      <c r="B230" t="s">
        <v>154</v>
      </c>
    </row>
    <row r="231" spans="1:2" ht="12.75">
      <c r="A231" t="s">
        <v>7</v>
      </c>
      <c r="B231" t="s">
        <v>8</v>
      </c>
    </row>
    <row r="232" spans="1:2" ht="12.75">
      <c r="A232" t="s">
        <v>9</v>
      </c>
      <c r="B232" t="s">
        <v>10</v>
      </c>
    </row>
    <row r="234" spans="2:15" ht="12.75">
      <c r="B234" t="s">
        <v>13</v>
      </c>
      <c r="C234" t="s">
        <v>14</v>
      </c>
      <c r="D234" t="s">
        <v>15</v>
      </c>
      <c r="E234" t="s">
        <v>16</v>
      </c>
      <c r="F234" t="s">
        <v>17</v>
      </c>
      <c r="G234" t="s">
        <v>18</v>
      </c>
      <c r="H234" t="s">
        <v>19</v>
      </c>
      <c r="I234" t="s">
        <v>20</v>
      </c>
      <c r="J234" t="s">
        <v>21</v>
      </c>
      <c r="K234" t="s">
        <v>22</v>
      </c>
      <c r="L234" t="s">
        <v>23</v>
      </c>
      <c r="M234" t="s">
        <v>24</v>
      </c>
      <c r="N234" t="s">
        <v>25</v>
      </c>
      <c r="O234" t="s">
        <v>26</v>
      </c>
    </row>
    <row r="235" ht="12.75">
      <c r="A235" t="s">
        <v>27</v>
      </c>
    </row>
    <row r="236" spans="1:15" s="72" customFormat="1" ht="12.75">
      <c r="A236" s="83" t="s">
        <v>255</v>
      </c>
      <c r="C236" s="72">
        <f>SUM(C240:C269)</f>
        <v>67</v>
      </c>
      <c r="D236" s="72">
        <f aca="true" t="shared" si="15" ref="D236:O236">SUM(D240:D269)</f>
        <v>94</v>
      </c>
      <c r="E236" s="72">
        <f t="shared" si="15"/>
        <v>134</v>
      </c>
      <c r="F236" s="72">
        <f t="shared" si="15"/>
        <v>203</v>
      </c>
      <c r="G236" s="72">
        <f t="shared" si="15"/>
        <v>303</v>
      </c>
      <c r="H236" s="72">
        <f t="shared" si="15"/>
        <v>351</v>
      </c>
      <c r="I236" s="72">
        <f t="shared" si="15"/>
        <v>419</v>
      </c>
      <c r="J236" s="72">
        <f t="shared" si="15"/>
        <v>632</v>
      </c>
      <c r="K236" s="72">
        <f t="shared" si="15"/>
        <v>1041</v>
      </c>
      <c r="L236" s="72">
        <f t="shared" si="15"/>
        <v>1224</v>
      </c>
      <c r="M236" s="72">
        <f t="shared" si="15"/>
        <v>1917</v>
      </c>
      <c r="N236" s="72">
        <f t="shared" si="15"/>
        <v>2329</v>
      </c>
      <c r="O236" s="72">
        <f t="shared" si="15"/>
        <v>3075</v>
      </c>
    </row>
    <row r="237" spans="1:15" ht="12.75">
      <c r="A237" t="s">
        <v>28</v>
      </c>
      <c r="C237">
        <v>67</v>
      </c>
      <c r="D237">
        <v>95</v>
      </c>
      <c r="E237">
        <v>133</v>
      </c>
      <c r="F237">
        <v>203</v>
      </c>
      <c r="G237">
        <v>300</v>
      </c>
      <c r="H237">
        <v>351</v>
      </c>
      <c r="I237">
        <v>417</v>
      </c>
      <c r="J237">
        <v>632</v>
      </c>
      <c r="K237">
        <v>1040</v>
      </c>
      <c r="L237">
        <v>1221</v>
      </c>
      <c r="M237">
        <v>1913</v>
      </c>
      <c r="N237">
        <v>2323</v>
      </c>
      <c r="O237">
        <v>3070</v>
      </c>
    </row>
    <row r="238" spans="1:15" s="72" customFormat="1" ht="12.75">
      <c r="A238" s="83" t="s">
        <v>258</v>
      </c>
      <c r="C238" s="72">
        <f>C240+C242+C243+C245+C246+C247+C248+C249+C253+C256+C257+C259+C262+C263+C264</f>
        <v>67</v>
      </c>
      <c r="D238" s="72">
        <f aca="true" t="shared" si="16" ref="D238:O238">D240+D242+D243+D245+D246+D247+D248+D249+D253+D256+D257+D259+D262+D263+D264</f>
        <v>94</v>
      </c>
      <c r="E238" s="72">
        <f t="shared" si="16"/>
        <v>134</v>
      </c>
      <c r="F238" s="72">
        <f t="shared" si="16"/>
        <v>202</v>
      </c>
      <c r="G238" s="72">
        <f t="shared" si="16"/>
        <v>302</v>
      </c>
      <c r="H238" s="72">
        <f t="shared" si="16"/>
        <v>350</v>
      </c>
      <c r="I238" s="72">
        <f t="shared" si="16"/>
        <v>418</v>
      </c>
      <c r="J238" s="72">
        <f t="shared" si="16"/>
        <v>631</v>
      </c>
      <c r="K238" s="72">
        <f t="shared" si="16"/>
        <v>1040</v>
      </c>
      <c r="L238" s="72">
        <f t="shared" si="16"/>
        <v>1220</v>
      </c>
      <c r="M238" s="72">
        <f t="shared" si="16"/>
        <v>1911</v>
      </c>
      <c r="N238" s="72">
        <f t="shared" si="16"/>
        <v>2321</v>
      </c>
      <c r="O238" s="72">
        <f t="shared" si="16"/>
        <v>3062</v>
      </c>
    </row>
    <row r="239" spans="1:15" s="72" customFormat="1" ht="12.75">
      <c r="A239" s="83" t="s">
        <v>259</v>
      </c>
      <c r="C239" s="72">
        <f>C241+C244+C250+C251+C252+C254+C255+C258+C260+C261</f>
        <v>0</v>
      </c>
      <c r="D239" s="72">
        <f aca="true" t="shared" si="17" ref="D239:O239">D241+D244+D250+D251+D252+D254+D255+D258+D260+D261</f>
        <v>0</v>
      </c>
      <c r="E239" s="72">
        <f t="shared" si="17"/>
        <v>0</v>
      </c>
      <c r="F239" s="72">
        <f t="shared" si="17"/>
        <v>0</v>
      </c>
      <c r="G239" s="72">
        <f t="shared" si="17"/>
        <v>0</v>
      </c>
      <c r="H239" s="72">
        <f t="shared" si="17"/>
        <v>0</v>
      </c>
      <c r="I239" s="72">
        <f t="shared" si="17"/>
        <v>0</v>
      </c>
      <c r="J239" s="72">
        <f t="shared" si="17"/>
        <v>0</v>
      </c>
      <c r="K239" s="72">
        <f t="shared" si="17"/>
        <v>0</v>
      </c>
      <c r="L239" s="72">
        <f t="shared" si="17"/>
        <v>0</v>
      </c>
      <c r="M239" s="72">
        <f t="shared" si="17"/>
        <v>0</v>
      </c>
      <c r="N239" s="72">
        <f t="shared" si="17"/>
        <v>1</v>
      </c>
      <c r="O239" s="72">
        <f t="shared" si="17"/>
        <v>6</v>
      </c>
    </row>
    <row r="240" spans="1:15" ht="12.75">
      <c r="A240" t="s">
        <v>29</v>
      </c>
      <c r="C240">
        <v>1</v>
      </c>
      <c r="D240">
        <v>1</v>
      </c>
      <c r="E240">
        <v>1</v>
      </c>
      <c r="F240">
        <v>1</v>
      </c>
      <c r="G240">
        <v>1</v>
      </c>
      <c r="H240">
        <v>1</v>
      </c>
      <c r="I240">
        <v>1</v>
      </c>
      <c r="J240">
        <v>1</v>
      </c>
      <c r="K240">
        <v>1</v>
      </c>
      <c r="L240">
        <v>1</v>
      </c>
      <c r="M240">
        <v>1</v>
      </c>
      <c r="N240">
        <v>3</v>
      </c>
      <c r="O240">
        <v>5</v>
      </c>
    </row>
    <row r="241" ht="12.75">
      <c r="A241" t="s">
        <v>30</v>
      </c>
    </row>
    <row r="242" spans="1:15" ht="12.75">
      <c r="A242" t="s">
        <v>31</v>
      </c>
      <c r="C242">
        <v>52</v>
      </c>
      <c r="D242">
        <v>64</v>
      </c>
      <c r="E242">
        <v>79</v>
      </c>
      <c r="F242">
        <v>89</v>
      </c>
      <c r="G242">
        <v>98</v>
      </c>
      <c r="H242">
        <v>101</v>
      </c>
      <c r="I242">
        <v>106</v>
      </c>
      <c r="J242">
        <v>166</v>
      </c>
      <c r="K242">
        <v>242</v>
      </c>
      <c r="L242">
        <v>260</v>
      </c>
      <c r="M242">
        <v>365</v>
      </c>
      <c r="N242">
        <v>370</v>
      </c>
      <c r="O242">
        <v>419</v>
      </c>
    </row>
    <row r="243" spans="1:15" ht="12.75">
      <c r="A243" t="s">
        <v>32</v>
      </c>
      <c r="C243">
        <v>6</v>
      </c>
      <c r="D243">
        <v>18</v>
      </c>
      <c r="E243">
        <v>25</v>
      </c>
      <c r="F243">
        <v>58</v>
      </c>
      <c r="G243">
        <v>123</v>
      </c>
      <c r="H243">
        <v>147</v>
      </c>
      <c r="I243">
        <v>179</v>
      </c>
      <c r="J243">
        <v>261</v>
      </c>
      <c r="K243">
        <v>395</v>
      </c>
      <c r="L243">
        <v>475</v>
      </c>
      <c r="M243">
        <v>804</v>
      </c>
      <c r="N243">
        <v>903</v>
      </c>
      <c r="O243">
        <v>1363</v>
      </c>
    </row>
    <row r="244" ht="12.75">
      <c r="A244" t="s">
        <v>33</v>
      </c>
    </row>
    <row r="245" spans="1:15" ht="12.75">
      <c r="A245" t="s">
        <v>34</v>
      </c>
      <c r="C245">
        <v>0</v>
      </c>
      <c r="D245">
        <v>0</v>
      </c>
      <c r="E245">
        <v>1</v>
      </c>
      <c r="F245">
        <v>4</v>
      </c>
      <c r="G245">
        <v>3</v>
      </c>
      <c r="H245">
        <v>3</v>
      </c>
      <c r="I245">
        <v>3</v>
      </c>
      <c r="J245">
        <v>3</v>
      </c>
      <c r="K245">
        <v>6</v>
      </c>
      <c r="L245">
        <v>14</v>
      </c>
      <c r="M245">
        <v>39</v>
      </c>
      <c r="N245">
        <v>65</v>
      </c>
      <c r="O245">
        <v>56</v>
      </c>
    </row>
    <row r="246" spans="1:15" ht="12.75">
      <c r="A246" t="s">
        <v>35</v>
      </c>
      <c r="C246">
        <v>1</v>
      </c>
      <c r="D246">
        <v>1</v>
      </c>
      <c r="E246">
        <v>9</v>
      </c>
      <c r="F246">
        <v>10</v>
      </c>
      <c r="G246">
        <v>15</v>
      </c>
      <c r="H246">
        <v>23</v>
      </c>
      <c r="I246">
        <v>29</v>
      </c>
      <c r="J246">
        <v>62</v>
      </c>
      <c r="K246">
        <v>185</v>
      </c>
      <c r="L246">
        <v>236</v>
      </c>
      <c r="M246">
        <v>406</v>
      </c>
      <c r="N246">
        <v>599</v>
      </c>
      <c r="O246">
        <v>748</v>
      </c>
    </row>
    <row r="247" spans="1:15" ht="12.75">
      <c r="A247" t="s">
        <v>36</v>
      </c>
      <c r="C247">
        <v>0</v>
      </c>
      <c r="D247">
        <v>0</v>
      </c>
      <c r="E247">
        <v>0</v>
      </c>
      <c r="F247">
        <v>0</v>
      </c>
      <c r="G247">
        <v>1</v>
      </c>
      <c r="H247">
        <v>1</v>
      </c>
      <c r="I247">
        <v>1</v>
      </c>
      <c r="J247">
        <v>2</v>
      </c>
      <c r="K247">
        <v>4</v>
      </c>
      <c r="L247">
        <v>3</v>
      </c>
      <c r="M247">
        <v>7</v>
      </c>
      <c r="N247">
        <v>11</v>
      </c>
      <c r="O247">
        <v>23</v>
      </c>
    </row>
    <row r="248" spans="1:15" ht="12.75">
      <c r="A248" t="s">
        <v>37</v>
      </c>
      <c r="C248">
        <v>0</v>
      </c>
      <c r="D248">
        <v>0</v>
      </c>
      <c r="E248">
        <v>0</v>
      </c>
      <c r="F248">
        <v>1</v>
      </c>
      <c r="G248">
        <v>2</v>
      </c>
      <c r="H248">
        <v>1</v>
      </c>
      <c r="I248">
        <v>1</v>
      </c>
      <c r="J248">
        <v>4</v>
      </c>
      <c r="K248">
        <v>15</v>
      </c>
      <c r="L248">
        <v>16</v>
      </c>
      <c r="M248">
        <v>21</v>
      </c>
      <c r="N248">
        <v>29</v>
      </c>
      <c r="O248">
        <v>33</v>
      </c>
    </row>
    <row r="249" spans="1:15" ht="12.75">
      <c r="A249" t="s">
        <v>38</v>
      </c>
      <c r="C249">
        <v>0</v>
      </c>
      <c r="D249">
        <v>0</v>
      </c>
      <c r="E249">
        <v>0</v>
      </c>
      <c r="F249">
        <v>0</v>
      </c>
      <c r="G249">
        <v>1</v>
      </c>
      <c r="H249">
        <v>1</v>
      </c>
      <c r="I249">
        <v>3</v>
      </c>
      <c r="J249">
        <v>10</v>
      </c>
      <c r="K249">
        <v>20</v>
      </c>
      <c r="L249">
        <v>35</v>
      </c>
      <c r="M249">
        <v>48</v>
      </c>
      <c r="N249">
        <v>101</v>
      </c>
      <c r="O249">
        <v>121</v>
      </c>
    </row>
    <row r="251" spans="1:15" ht="12.75">
      <c r="A251" t="s">
        <v>40</v>
      </c>
      <c r="C251">
        <v>0</v>
      </c>
      <c r="D251">
        <v>0</v>
      </c>
      <c r="E251">
        <v>0</v>
      </c>
      <c r="F251">
        <v>0</v>
      </c>
      <c r="G251">
        <v>0</v>
      </c>
      <c r="H251">
        <v>0</v>
      </c>
      <c r="I251">
        <v>0</v>
      </c>
      <c r="J251">
        <v>0</v>
      </c>
      <c r="K251">
        <v>0</v>
      </c>
      <c r="L251">
        <v>0</v>
      </c>
      <c r="M251">
        <v>0</v>
      </c>
      <c r="N251">
        <v>0</v>
      </c>
      <c r="O251">
        <v>1</v>
      </c>
    </row>
    <row r="252" ht="12.75">
      <c r="A252" t="s">
        <v>41</v>
      </c>
    </row>
    <row r="253" spans="1:15" ht="12.75">
      <c r="A253" t="s">
        <v>42</v>
      </c>
      <c r="C253">
        <v>0</v>
      </c>
      <c r="D253">
        <v>0</v>
      </c>
      <c r="E253">
        <v>0</v>
      </c>
      <c r="F253">
        <v>0</v>
      </c>
      <c r="G253">
        <v>0</v>
      </c>
      <c r="H253">
        <v>0</v>
      </c>
      <c r="I253">
        <v>0</v>
      </c>
      <c r="J253">
        <v>0</v>
      </c>
      <c r="K253">
        <v>1</v>
      </c>
      <c r="L253">
        <v>2</v>
      </c>
      <c r="M253">
        <v>2</v>
      </c>
      <c r="N253">
        <v>2</v>
      </c>
      <c r="O253">
        <v>2</v>
      </c>
    </row>
    <row r="254" ht="12.75">
      <c r="A254" t="s">
        <v>43</v>
      </c>
    </row>
    <row r="256" spans="1:15" ht="12.75">
      <c r="A256" t="s">
        <v>45</v>
      </c>
      <c r="C256">
        <v>5</v>
      </c>
      <c r="D256">
        <v>8</v>
      </c>
      <c r="E256">
        <v>13</v>
      </c>
      <c r="F256">
        <v>15</v>
      </c>
      <c r="G256">
        <v>20</v>
      </c>
      <c r="H256">
        <v>27</v>
      </c>
      <c r="I256">
        <v>38</v>
      </c>
      <c r="J256">
        <v>41</v>
      </c>
      <c r="K256">
        <v>55</v>
      </c>
      <c r="L256">
        <v>55</v>
      </c>
      <c r="M256">
        <v>71</v>
      </c>
      <c r="N256">
        <v>71</v>
      </c>
      <c r="O256">
        <v>78</v>
      </c>
    </row>
    <row r="257" spans="1:15" ht="12.75">
      <c r="A257" t="s">
        <v>46</v>
      </c>
      <c r="C257">
        <v>0</v>
      </c>
      <c r="D257">
        <v>0</v>
      </c>
      <c r="E257">
        <v>0</v>
      </c>
      <c r="F257">
        <v>0</v>
      </c>
      <c r="G257">
        <v>0</v>
      </c>
      <c r="H257">
        <v>0</v>
      </c>
      <c r="I257">
        <v>0</v>
      </c>
      <c r="J257">
        <v>2</v>
      </c>
      <c r="K257">
        <v>4</v>
      </c>
      <c r="L257">
        <v>4</v>
      </c>
      <c r="M257">
        <v>6</v>
      </c>
      <c r="N257">
        <v>15</v>
      </c>
      <c r="O257">
        <v>17</v>
      </c>
    </row>
    <row r="258" spans="1:15" ht="12.75">
      <c r="A258" t="s">
        <v>47</v>
      </c>
      <c r="C258">
        <v>0</v>
      </c>
      <c r="D258">
        <v>0</v>
      </c>
      <c r="E258">
        <v>0</v>
      </c>
      <c r="F258">
        <v>0</v>
      </c>
      <c r="G258">
        <v>0</v>
      </c>
      <c r="H258">
        <v>0</v>
      </c>
      <c r="I258">
        <v>0</v>
      </c>
      <c r="J258">
        <v>0</v>
      </c>
      <c r="K258">
        <v>0</v>
      </c>
      <c r="L258">
        <v>0</v>
      </c>
      <c r="M258">
        <v>0</v>
      </c>
      <c r="N258">
        <v>1</v>
      </c>
      <c r="O258">
        <v>5</v>
      </c>
    </row>
    <row r="259" spans="1:15" ht="12.75">
      <c r="A259" t="s">
        <v>48</v>
      </c>
      <c r="C259">
        <v>0</v>
      </c>
      <c r="D259">
        <v>0</v>
      </c>
      <c r="E259">
        <v>0</v>
      </c>
      <c r="F259">
        <v>1</v>
      </c>
      <c r="G259">
        <v>1</v>
      </c>
      <c r="H259">
        <v>1</v>
      </c>
      <c r="I259">
        <v>2</v>
      </c>
      <c r="J259">
        <v>3</v>
      </c>
      <c r="K259">
        <v>8</v>
      </c>
      <c r="L259">
        <v>11</v>
      </c>
      <c r="M259">
        <v>14</v>
      </c>
      <c r="N259">
        <v>22</v>
      </c>
      <c r="O259">
        <v>31</v>
      </c>
    </row>
    <row r="260" ht="12.75">
      <c r="A260" t="s">
        <v>49</v>
      </c>
    </row>
    <row r="261" ht="12.75">
      <c r="A261" t="s">
        <v>50</v>
      </c>
    </row>
    <row r="262" spans="1:15" ht="12.75">
      <c r="A262" t="s">
        <v>51</v>
      </c>
      <c r="C262">
        <v>0</v>
      </c>
      <c r="D262">
        <v>0</v>
      </c>
      <c r="E262">
        <v>0</v>
      </c>
      <c r="F262">
        <v>0</v>
      </c>
      <c r="G262">
        <v>1</v>
      </c>
      <c r="H262">
        <v>1</v>
      </c>
      <c r="I262">
        <v>1</v>
      </c>
      <c r="J262">
        <v>1</v>
      </c>
      <c r="K262">
        <v>2</v>
      </c>
      <c r="L262">
        <v>4</v>
      </c>
      <c r="M262">
        <v>7</v>
      </c>
      <c r="N262">
        <v>6</v>
      </c>
      <c r="O262">
        <v>6</v>
      </c>
    </row>
    <row r="263" spans="1:15" ht="12.75">
      <c r="A263" t="s">
        <v>52</v>
      </c>
      <c r="C263">
        <v>1</v>
      </c>
      <c r="D263">
        <v>1</v>
      </c>
      <c r="E263">
        <v>3</v>
      </c>
      <c r="F263">
        <v>4</v>
      </c>
      <c r="G263">
        <v>6</v>
      </c>
      <c r="H263">
        <v>9</v>
      </c>
      <c r="I263">
        <v>12</v>
      </c>
      <c r="J263">
        <v>18</v>
      </c>
      <c r="K263">
        <v>27</v>
      </c>
      <c r="L263">
        <v>31</v>
      </c>
      <c r="M263">
        <v>39</v>
      </c>
      <c r="N263">
        <v>41</v>
      </c>
      <c r="O263">
        <v>52</v>
      </c>
    </row>
    <row r="264" spans="1:15" ht="12.75">
      <c r="A264" t="s">
        <v>53</v>
      </c>
      <c r="C264">
        <v>1</v>
      </c>
      <c r="D264">
        <v>1</v>
      </c>
      <c r="E264">
        <v>3</v>
      </c>
      <c r="F264">
        <v>19</v>
      </c>
      <c r="G264">
        <v>30</v>
      </c>
      <c r="H264">
        <v>34</v>
      </c>
      <c r="I264">
        <v>42</v>
      </c>
      <c r="J264">
        <v>57</v>
      </c>
      <c r="K264">
        <v>75</v>
      </c>
      <c r="L264">
        <v>73</v>
      </c>
      <c r="M264">
        <v>81</v>
      </c>
      <c r="N264">
        <v>83</v>
      </c>
      <c r="O264">
        <v>108</v>
      </c>
    </row>
    <row r="265" spans="1:15" ht="12.75">
      <c r="A265" t="s">
        <v>54</v>
      </c>
      <c r="C265">
        <v>0</v>
      </c>
      <c r="D265">
        <v>0</v>
      </c>
      <c r="E265">
        <v>0</v>
      </c>
      <c r="F265">
        <v>0</v>
      </c>
      <c r="G265">
        <v>0</v>
      </c>
      <c r="H265">
        <v>0</v>
      </c>
      <c r="I265">
        <v>0</v>
      </c>
      <c r="J265">
        <v>0</v>
      </c>
      <c r="K265">
        <v>0</v>
      </c>
      <c r="L265">
        <v>0</v>
      </c>
      <c r="M265">
        <v>0</v>
      </c>
      <c r="N265">
        <v>0</v>
      </c>
      <c r="O265">
        <v>0</v>
      </c>
    </row>
    <row r="266" spans="1:15" ht="12.75">
      <c r="A266" t="s">
        <v>55</v>
      </c>
      <c r="C266">
        <v>0</v>
      </c>
      <c r="D266">
        <v>0</v>
      </c>
      <c r="E266">
        <v>0</v>
      </c>
      <c r="F266">
        <v>1</v>
      </c>
      <c r="G266">
        <v>1</v>
      </c>
      <c r="H266">
        <v>1</v>
      </c>
      <c r="I266">
        <v>1</v>
      </c>
      <c r="J266">
        <v>1</v>
      </c>
      <c r="K266">
        <v>1</v>
      </c>
      <c r="L266">
        <v>2</v>
      </c>
      <c r="M266">
        <v>3</v>
      </c>
      <c r="N266">
        <v>2</v>
      </c>
      <c r="O266">
        <v>3</v>
      </c>
    </row>
    <row r="267" ht="12.75">
      <c r="A267" t="s">
        <v>56</v>
      </c>
    </row>
    <row r="268" ht="12.75">
      <c r="A268" t="s">
        <v>57</v>
      </c>
    </row>
    <row r="269" spans="1:15" ht="12.75">
      <c r="A269" t="s">
        <v>58</v>
      </c>
      <c r="C269">
        <v>0</v>
      </c>
      <c r="D269">
        <v>0</v>
      </c>
      <c r="E269">
        <v>0</v>
      </c>
      <c r="F269">
        <v>0</v>
      </c>
      <c r="G269">
        <v>0</v>
      </c>
      <c r="H269">
        <v>0</v>
      </c>
      <c r="I269">
        <v>0</v>
      </c>
      <c r="J269">
        <v>0</v>
      </c>
      <c r="K269">
        <v>0</v>
      </c>
      <c r="L269">
        <v>2</v>
      </c>
      <c r="M269">
        <v>3</v>
      </c>
      <c r="N269">
        <v>5</v>
      </c>
      <c r="O269">
        <v>4</v>
      </c>
    </row>
    <row r="273" spans="1:15" ht="12.75">
      <c r="A273" s="10" t="s">
        <v>173</v>
      </c>
      <c r="B273" s="8"/>
      <c r="C273" s="8"/>
      <c r="D273" s="8"/>
      <c r="E273" s="8"/>
      <c r="F273" s="8"/>
      <c r="G273" s="8"/>
      <c r="H273" s="10" t="s">
        <v>225</v>
      </c>
      <c r="I273" s="8"/>
      <c r="J273" s="8"/>
      <c r="K273" s="8"/>
      <c r="L273" s="8"/>
      <c r="M273" s="8"/>
      <c r="N273" s="8"/>
      <c r="O273" s="8"/>
    </row>
    <row r="274" spans="1:15" ht="12.75">
      <c r="A274" s="10"/>
      <c r="B274" s="8"/>
      <c r="C274" s="8"/>
      <c r="D274" s="8"/>
      <c r="E274" s="8"/>
      <c r="F274" s="8"/>
      <c r="G274" s="8"/>
      <c r="H274" s="8"/>
      <c r="I274" s="8"/>
      <c r="J274" s="8"/>
      <c r="K274" s="8"/>
      <c r="L274" s="8"/>
      <c r="M274" s="8"/>
      <c r="N274" s="8"/>
      <c r="O274" s="8"/>
    </row>
    <row r="275" spans="1:15" ht="12.75">
      <c r="A275" s="8"/>
      <c r="B275" s="8"/>
      <c r="C275" s="8" t="s">
        <v>14</v>
      </c>
      <c r="D275" s="8" t="s">
        <v>15</v>
      </c>
      <c r="E275" s="8" t="s">
        <v>16</v>
      </c>
      <c r="F275" s="8" t="s">
        <v>17</v>
      </c>
      <c r="G275" s="8" t="s">
        <v>18</v>
      </c>
      <c r="H275" s="31" t="s">
        <v>19</v>
      </c>
      <c r="I275" s="31" t="s">
        <v>20</v>
      </c>
      <c r="J275" s="31" t="s">
        <v>21</v>
      </c>
      <c r="K275" s="31" t="s">
        <v>22</v>
      </c>
      <c r="L275" s="31" t="s">
        <v>23</v>
      </c>
      <c r="M275" s="31" t="s">
        <v>24</v>
      </c>
      <c r="N275" s="31" t="s">
        <v>25</v>
      </c>
      <c r="O275" s="31" t="s">
        <v>26</v>
      </c>
    </row>
    <row r="276" spans="1:15" ht="12.75">
      <c r="A276" s="8"/>
      <c r="B276" s="8"/>
      <c r="C276" s="8"/>
      <c r="D276" s="8"/>
      <c r="E276" s="8"/>
      <c r="F276" s="8"/>
      <c r="G276" s="8"/>
      <c r="H276" s="31"/>
      <c r="I276" s="31"/>
      <c r="J276" s="31"/>
      <c r="K276" s="31"/>
      <c r="L276" s="31"/>
      <c r="M276" s="31"/>
      <c r="N276" s="31"/>
      <c r="O276" s="31"/>
    </row>
    <row r="277" spans="1:15" ht="12.75">
      <c r="A277" s="81" t="s">
        <v>255</v>
      </c>
      <c r="B277" s="72"/>
      <c r="C277" s="8">
        <f aca="true" t="shared" si="18" ref="C277:O280">(C62+C104+C146+C194+C236)*100/C13</f>
        <v>5.386435656865305</v>
      </c>
      <c r="D277" s="8">
        <f t="shared" si="18"/>
        <v>5.448011463637687</v>
      </c>
      <c r="E277" s="8">
        <f t="shared" si="18"/>
        <v>5.7252984143531345</v>
      </c>
      <c r="F277" s="8">
        <f t="shared" si="18"/>
        <v>6.020249345201972</v>
      </c>
      <c r="G277" s="8">
        <f t="shared" si="18"/>
        <v>6.057704010900768</v>
      </c>
      <c r="H277" s="31">
        <f t="shared" si="18"/>
        <v>6.097684471230213</v>
      </c>
      <c r="I277" s="31">
        <f t="shared" si="18"/>
        <v>6.138846127283785</v>
      </c>
      <c r="J277" s="31">
        <f t="shared" si="18"/>
        <v>6.304220600868484</v>
      </c>
      <c r="K277" s="31">
        <f t="shared" si="18"/>
        <v>6.482569928042947</v>
      </c>
      <c r="L277" s="31">
        <f t="shared" si="18"/>
        <v>6.662348973803515</v>
      </c>
      <c r="M277" s="31">
        <f t="shared" si="18"/>
        <v>6.814537400495119</v>
      </c>
      <c r="N277" s="31">
        <f t="shared" si="18"/>
        <v>6.784545078836845</v>
      </c>
      <c r="O277" s="31">
        <f t="shared" si="18"/>
        <v>6.775040552050387</v>
      </c>
    </row>
    <row r="278" spans="1:20" ht="12.75">
      <c r="A278" s="81" t="s">
        <v>117</v>
      </c>
      <c r="C278" s="8">
        <f t="shared" si="18"/>
        <v>4.329426873884459</v>
      </c>
      <c r="D278" s="8">
        <f t="shared" si="18"/>
        <v>4.4457815386024455</v>
      </c>
      <c r="E278" s="8">
        <f t="shared" si="18"/>
        <v>4.6584163461625305</v>
      </c>
      <c r="F278" s="8">
        <f t="shared" si="18"/>
        <v>4.931340232197792</v>
      </c>
      <c r="G278" s="8">
        <f t="shared" si="18"/>
        <v>5.001039690172329</v>
      </c>
      <c r="H278" s="31">
        <f t="shared" si="18"/>
        <v>4.992251395766641</v>
      </c>
      <c r="I278" s="31">
        <f t="shared" si="18"/>
        <v>4.9427505956709465</v>
      </c>
      <c r="J278" s="31">
        <f t="shared" si="18"/>
        <v>5.150077097147344</v>
      </c>
      <c r="K278" s="31">
        <f t="shared" si="18"/>
        <v>5.297429057235757</v>
      </c>
      <c r="L278" s="31">
        <f t="shared" si="18"/>
        <v>5.464327302452715</v>
      </c>
      <c r="M278" s="31">
        <f t="shared" si="18"/>
        <v>5.632872739070091</v>
      </c>
      <c r="N278" s="31">
        <f t="shared" si="18"/>
        <v>5.772428172179751</v>
      </c>
      <c r="O278" s="31">
        <f t="shared" si="18"/>
        <v>5.6775899888482595</v>
      </c>
      <c r="P278" s="8"/>
      <c r="T278" s="3"/>
    </row>
    <row r="279" spans="1:20" ht="12.75">
      <c r="A279" s="81" t="s">
        <v>258</v>
      </c>
      <c r="B279" s="72"/>
      <c r="C279" s="8">
        <f t="shared" si="18"/>
        <v>4.854777914575243</v>
      </c>
      <c r="D279" s="8">
        <f t="shared" si="18"/>
        <v>4.985882279472879</v>
      </c>
      <c r="E279" s="8">
        <f t="shared" si="18"/>
        <v>5.122832321294851</v>
      </c>
      <c r="F279" s="8">
        <f t="shared" si="18"/>
        <v>5.23626194947017</v>
      </c>
      <c r="G279" s="8">
        <f t="shared" si="18"/>
        <v>5.275168891085846</v>
      </c>
      <c r="H279" s="31">
        <f t="shared" si="18"/>
        <v>5.283547884468102</v>
      </c>
      <c r="I279" s="31">
        <f t="shared" si="18"/>
        <v>5.258053852562701</v>
      </c>
      <c r="J279" s="31">
        <f t="shared" si="18"/>
        <v>5.478357851191467</v>
      </c>
      <c r="K279" s="31">
        <f t="shared" si="18"/>
        <v>5.568907409652067</v>
      </c>
      <c r="L279" s="31">
        <f t="shared" si="18"/>
        <v>5.648784240298857</v>
      </c>
      <c r="M279" s="31">
        <f t="shared" si="18"/>
        <v>5.818897984090422</v>
      </c>
      <c r="N279" s="31">
        <f t="shared" si="18"/>
        <v>5.918056439435431</v>
      </c>
      <c r="O279" s="31">
        <f t="shared" si="18"/>
        <v>5.7675660102248125</v>
      </c>
      <c r="P279" s="8"/>
      <c r="T279" s="3"/>
    </row>
    <row r="280" spans="1:20" ht="12.75">
      <c r="A280" s="81" t="s">
        <v>259</v>
      </c>
      <c r="B280" s="72"/>
      <c r="C280" s="8">
        <f t="shared" si="18"/>
        <v>1.368728793666375</v>
      </c>
      <c r="D280" s="8">
        <f t="shared" si="18"/>
        <v>1.246505074521718</v>
      </c>
      <c r="E280" s="8">
        <f t="shared" si="18"/>
        <v>1.7500620838624128</v>
      </c>
      <c r="F280" s="8">
        <f t="shared" si="18"/>
        <v>3.003055641092451</v>
      </c>
      <c r="G280" s="8">
        <f t="shared" si="18"/>
        <v>3.2035770905217897</v>
      </c>
      <c r="H280" s="31">
        <f t="shared" si="18"/>
        <v>3.0899683817188848</v>
      </c>
      <c r="I280" s="31">
        <f t="shared" si="18"/>
        <v>2.9034386685240854</v>
      </c>
      <c r="J280" s="31">
        <f t="shared" si="18"/>
        <v>2.9927143657762003</v>
      </c>
      <c r="K280" s="31">
        <f t="shared" si="18"/>
        <v>3.417342603321746</v>
      </c>
      <c r="L280" s="31">
        <f t="shared" si="18"/>
        <v>4.130495940840769</v>
      </c>
      <c r="M280" s="31">
        <f t="shared" si="18"/>
        <v>4.25458441881605</v>
      </c>
      <c r="N280" s="31">
        <f t="shared" si="18"/>
        <v>4.700348466451467</v>
      </c>
      <c r="O280" s="31">
        <f t="shared" si="18"/>
        <v>5.017800466426686</v>
      </c>
      <c r="P280" s="8"/>
      <c r="T280" s="3"/>
    </row>
    <row r="281" spans="1:20" ht="12.75">
      <c r="A281" s="8" t="s">
        <v>29</v>
      </c>
      <c r="C281" s="8">
        <f aca="true" t="shared" si="19" ref="C281:O281">(C66+C108+C150+C198+C240)*100/C17</f>
        <v>1.373341515542671</v>
      </c>
      <c r="D281" s="8">
        <f t="shared" si="19"/>
        <v>1.3315014244438608</v>
      </c>
      <c r="E281" s="8">
        <f t="shared" si="19"/>
        <v>1.3131976362442548</v>
      </c>
      <c r="F281" s="8">
        <f t="shared" si="19"/>
        <v>1.215046944995602</v>
      </c>
      <c r="G281" s="8">
        <f t="shared" si="19"/>
        <v>1.16966116001447</v>
      </c>
      <c r="H281" s="31">
        <f t="shared" si="19"/>
        <v>1.3555559959571137</v>
      </c>
      <c r="I281" s="31">
        <f t="shared" si="19"/>
        <v>1.2726700135232767</v>
      </c>
      <c r="J281" s="31">
        <f t="shared" si="19"/>
        <v>1.2409288824383164</v>
      </c>
      <c r="K281" s="31">
        <f t="shared" si="19"/>
        <v>1.275573741327166</v>
      </c>
      <c r="L281" s="31">
        <f t="shared" si="19"/>
        <v>1.2975596033476335</v>
      </c>
      <c r="M281" s="31">
        <f t="shared" si="19"/>
        <v>1.3031766022949902</v>
      </c>
      <c r="N281" s="31">
        <f t="shared" si="19"/>
        <v>1.4060449143247569</v>
      </c>
      <c r="O281" s="31">
        <f t="shared" si="19"/>
        <v>1.5579227696404794</v>
      </c>
      <c r="P281" s="8"/>
      <c r="T281" s="3"/>
    </row>
    <row r="282" spans="1:20" ht="12.75">
      <c r="A282" s="8" t="s">
        <v>30</v>
      </c>
      <c r="C282" s="8">
        <f aca="true" t="shared" si="20" ref="C282:O282">(C67+C109+C151+C199+C241)*100/C18</f>
        <v>0.26245052595932017</v>
      </c>
      <c r="D282" s="8">
        <f t="shared" si="20"/>
        <v>0.2517834662190516</v>
      </c>
      <c r="E282" s="8">
        <f t="shared" si="20"/>
        <v>1.505884533407469</v>
      </c>
      <c r="F282" s="8">
        <f t="shared" si="20"/>
        <v>1.606483479595262</v>
      </c>
      <c r="G282" s="8">
        <f t="shared" si="20"/>
        <v>1.7578270476947142</v>
      </c>
      <c r="H282" s="31">
        <f t="shared" si="20"/>
        <v>1.4695402157619246</v>
      </c>
      <c r="I282" s="31">
        <f t="shared" si="20"/>
        <v>1.39881877525645</v>
      </c>
      <c r="J282" s="31">
        <f t="shared" si="20"/>
        <v>1.5996767369446887</v>
      </c>
      <c r="K282" s="31">
        <f t="shared" si="20"/>
        <v>1.5994094488188977</v>
      </c>
      <c r="L282" s="31">
        <f t="shared" si="20"/>
        <v>1.99867637326274</v>
      </c>
      <c r="M282" s="31">
        <f t="shared" si="20"/>
        <v>1.61619683235382</v>
      </c>
      <c r="N282" s="31">
        <f t="shared" si="20"/>
        <v>1.808388779215715</v>
      </c>
      <c r="O282" s="31">
        <f t="shared" si="20"/>
        <v>2.219999512088019</v>
      </c>
      <c r="P282" s="8"/>
      <c r="T282" s="3"/>
    </row>
    <row r="283" spans="1:20" ht="12.75">
      <c r="A283" s="8" t="s">
        <v>31</v>
      </c>
      <c r="C283" s="8">
        <f aca="true" t="shared" si="21" ref="C283:O283">(C68+C110+C152+C200+C242)*100/C19</f>
        <v>6.6748452573467905</v>
      </c>
      <c r="D283" s="8">
        <f t="shared" si="21"/>
        <v>6.60830845519405</v>
      </c>
      <c r="E283" s="8">
        <f t="shared" si="21"/>
        <v>7.317847505159003</v>
      </c>
      <c r="F283" s="8">
        <f t="shared" si="21"/>
        <v>7.440384812199365</v>
      </c>
      <c r="G283" s="8">
        <f t="shared" si="21"/>
        <v>7.179183330864563</v>
      </c>
      <c r="H283" s="31">
        <f t="shared" si="21"/>
        <v>7.60262806896211</v>
      </c>
      <c r="I283" s="31">
        <f t="shared" si="21"/>
        <v>7.19103091880529</v>
      </c>
      <c r="J283" s="31">
        <f t="shared" si="21"/>
        <v>8.278192313107137</v>
      </c>
      <c r="K283" s="31">
        <f t="shared" si="21"/>
        <v>8.733187064771535</v>
      </c>
      <c r="L283" s="31">
        <f t="shared" si="21"/>
        <v>9.59683403413307</v>
      </c>
      <c r="M283" s="31">
        <f t="shared" si="21"/>
        <v>10.68686765976918</v>
      </c>
      <c r="N283" s="31">
        <f t="shared" si="21"/>
        <v>11.117171616998066</v>
      </c>
      <c r="O283" s="31">
        <f t="shared" si="21"/>
        <v>12.33540184652641</v>
      </c>
      <c r="P283" s="8"/>
      <c r="T283" s="3"/>
    </row>
    <row r="284" spans="1:20" ht="12.75">
      <c r="A284" s="8" t="s">
        <v>32</v>
      </c>
      <c r="C284" s="8">
        <f aca="true" t="shared" si="22" ref="C284:O284">(C69+C111+C153+C201+C243)*100/C20</f>
        <v>1.6052392132193527</v>
      </c>
      <c r="D284" s="8">
        <f t="shared" si="22"/>
        <v>1.5949831629463835</v>
      </c>
      <c r="E284" s="8">
        <f t="shared" si="22"/>
        <v>1.719549521498775</v>
      </c>
      <c r="F284" s="8">
        <f t="shared" si="22"/>
        <v>1.7501378816076258</v>
      </c>
      <c r="G284" s="8">
        <f t="shared" si="22"/>
        <v>1.8408248895237245</v>
      </c>
      <c r="H284" s="31">
        <f t="shared" si="22"/>
        <v>1.8811064773893493</v>
      </c>
      <c r="I284" s="31">
        <f t="shared" si="22"/>
        <v>1.8866734876949223</v>
      </c>
      <c r="J284" s="31">
        <f t="shared" si="22"/>
        <v>2.2326429594893837</v>
      </c>
      <c r="K284" s="31">
        <f t="shared" si="22"/>
        <v>2.427108370780646</v>
      </c>
      <c r="L284" s="31">
        <f t="shared" si="22"/>
        <v>2.5518510967109016</v>
      </c>
      <c r="M284" s="31">
        <f t="shared" si="22"/>
        <v>2.8613417591299877</v>
      </c>
      <c r="N284" s="31">
        <f t="shared" si="22"/>
        <v>2.7819192386566813</v>
      </c>
      <c r="O284" s="31">
        <f t="shared" si="22"/>
        <v>3.0858000820552216</v>
      </c>
      <c r="P284" s="8"/>
      <c r="T284" s="3"/>
    </row>
    <row r="285" spans="1:20" ht="12.75">
      <c r="A285" s="8" t="s">
        <v>33</v>
      </c>
      <c r="C285" s="8">
        <f aca="true" t="shared" si="23" ref="C285:O285">(C70+C112+C154+C202+C244)*100/C21</f>
        <v>4.654457148639077</v>
      </c>
      <c r="D285" s="8">
        <f t="shared" si="23"/>
        <v>4.999456580806434</v>
      </c>
      <c r="E285" s="8">
        <f t="shared" si="23"/>
        <v>6.72416313404473</v>
      </c>
      <c r="F285" s="8">
        <f t="shared" si="23"/>
        <v>8.394092353710974</v>
      </c>
      <c r="G285" s="8">
        <f t="shared" si="23"/>
        <v>9.50920245398773</v>
      </c>
      <c r="H285" s="31">
        <f t="shared" si="23"/>
        <v>9.109848484848484</v>
      </c>
      <c r="I285" s="31">
        <f t="shared" si="23"/>
        <v>10.442699036058551</v>
      </c>
      <c r="J285" s="31">
        <f t="shared" si="23"/>
        <v>10.701977144930165</v>
      </c>
      <c r="K285" s="31">
        <f t="shared" si="23"/>
        <v>9.7052067381317</v>
      </c>
      <c r="L285" s="31">
        <f t="shared" si="23"/>
        <v>10.38721573448064</v>
      </c>
      <c r="M285" s="31">
        <f t="shared" si="23"/>
        <v>10.958005249343833</v>
      </c>
      <c r="N285" s="31">
        <f t="shared" si="23"/>
        <v>10.59446733372572</v>
      </c>
      <c r="O285" s="31">
        <f t="shared" si="23"/>
        <v>10.537981059842837</v>
      </c>
      <c r="P285" s="8"/>
      <c r="T285" s="3"/>
    </row>
    <row r="286" spans="1:20" ht="12.75">
      <c r="A286" s="8" t="s">
        <v>34</v>
      </c>
      <c r="C286" s="8">
        <f aca="true" t="shared" si="24" ref="C286:O286">(C71+C113+C155+C203+C245)*100/C22</f>
        <v>4.962913014160486</v>
      </c>
      <c r="D286" s="8">
        <f t="shared" si="24"/>
        <v>5.483180155260105</v>
      </c>
      <c r="E286" s="8">
        <f t="shared" si="24"/>
        <v>5.043402777777778</v>
      </c>
      <c r="F286" s="8">
        <f t="shared" si="24"/>
        <v>5.211236452112365</v>
      </c>
      <c r="G286" s="8">
        <f t="shared" si="24"/>
        <v>5.096161992713717</v>
      </c>
      <c r="H286" s="31">
        <f t="shared" si="24"/>
        <v>5.3403488420267635</v>
      </c>
      <c r="I286" s="31">
        <f t="shared" si="24"/>
        <v>5.408384176343239</v>
      </c>
      <c r="J286" s="31">
        <f t="shared" si="24"/>
        <v>5.233535274574947</v>
      </c>
      <c r="K286" s="31">
        <f t="shared" si="24"/>
        <v>4.948837209302326</v>
      </c>
      <c r="L286" s="31">
        <f t="shared" si="24"/>
        <v>5.388841137561195</v>
      </c>
      <c r="M286" s="31">
        <f t="shared" si="24"/>
        <v>5.0007123521869214</v>
      </c>
      <c r="N286" s="31">
        <f t="shared" si="24"/>
        <v>4.551266544562325</v>
      </c>
      <c r="O286" s="31">
        <f t="shared" si="24"/>
        <v>4.694646220069949</v>
      </c>
      <c r="P286" s="8"/>
      <c r="T286" s="3"/>
    </row>
    <row r="287" spans="1:20" ht="12.75">
      <c r="A287" s="8" t="s">
        <v>35</v>
      </c>
      <c r="C287" s="8">
        <f aca="true" t="shared" si="25" ref="C287:O287">(C72+C114+C156+C204+C246)*100/C23</f>
        <v>6.996566033936981</v>
      </c>
      <c r="D287" s="8">
        <f t="shared" si="25"/>
        <v>6.557986406117247</v>
      </c>
      <c r="E287" s="8">
        <f t="shared" si="25"/>
        <v>5.408898883961411</v>
      </c>
      <c r="F287" s="8">
        <f t="shared" si="25"/>
        <v>6.155697795284206</v>
      </c>
      <c r="G287" s="8">
        <f t="shared" si="25"/>
        <v>6.17753063536196</v>
      </c>
      <c r="H287" s="31">
        <f t="shared" si="25"/>
        <v>5.480055182130383</v>
      </c>
      <c r="I287" s="31">
        <f t="shared" si="25"/>
        <v>7.001239771881973</v>
      </c>
      <c r="J287" s="31">
        <f t="shared" si="25"/>
        <v>6.3533671525826465</v>
      </c>
      <c r="K287" s="31">
        <f t="shared" si="25"/>
        <v>6.251181378770286</v>
      </c>
      <c r="L287" s="31">
        <f t="shared" si="25"/>
        <v>5.214048159772726</v>
      </c>
      <c r="M287" s="31">
        <f t="shared" si="25"/>
        <v>5.771706013653323</v>
      </c>
      <c r="N287" s="31">
        <f t="shared" si="25"/>
        <v>6.547373759786985</v>
      </c>
      <c r="O287" s="31">
        <f t="shared" si="25"/>
        <v>5.6011317592243755</v>
      </c>
      <c r="P287" s="8"/>
      <c r="T287" s="3"/>
    </row>
    <row r="288" spans="1:20" ht="12.75">
      <c r="A288" s="8" t="s">
        <v>36</v>
      </c>
      <c r="C288" s="8">
        <f aca="true" t="shared" si="26" ref="C288:O288">(C73+C115+C157+C205+C247)*100/C24</f>
        <v>6.972000659122387</v>
      </c>
      <c r="D288" s="8">
        <f t="shared" si="26"/>
        <v>7.6579702295825545</v>
      </c>
      <c r="E288" s="8">
        <f t="shared" si="26"/>
        <v>7.857304614227665</v>
      </c>
      <c r="F288" s="8">
        <f t="shared" si="26"/>
        <v>7.540528649270653</v>
      </c>
      <c r="G288" s="8">
        <f t="shared" si="26"/>
        <v>7.8229016237540066</v>
      </c>
      <c r="H288" s="31">
        <f t="shared" si="26"/>
        <v>7.575610065821499</v>
      </c>
      <c r="I288" s="31">
        <f t="shared" si="26"/>
        <v>7.169861298401079</v>
      </c>
      <c r="J288" s="31">
        <f t="shared" si="26"/>
        <v>6.868989223260653</v>
      </c>
      <c r="K288" s="31">
        <f t="shared" si="26"/>
        <v>6.770584106932083</v>
      </c>
      <c r="L288" s="31">
        <f t="shared" si="26"/>
        <v>7.04318724590452</v>
      </c>
      <c r="M288" s="31">
        <f t="shared" si="26"/>
        <v>6.798938210846525</v>
      </c>
      <c r="N288" s="31">
        <f t="shared" si="26"/>
        <v>6.798215873302895</v>
      </c>
      <c r="O288" s="31">
        <f t="shared" si="26"/>
        <v>6.061302191408354</v>
      </c>
      <c r="P288" s="8"/>
      <c r="T288" s="3"/>
    </row>
    <row r="289" spans="1:20" ht="12.75">
      <c r="A289" s="8" t="s">
        <v>37</v>
      </c>
      <c r="C289" s="8">
        <f aca="true" t="shared" si="27" ref="C289:O289">(C74+C116+C158+C206+C248)*100/C25</f>
        <v>1.6156953260242355</v>
      </c>
      <c r="D289" s="8">
        <f t="shared" si="27"/>
        <v>1.6631212531425257</v>
      </c>
      <c r="E289" s="8">
        <f t="shared" si="27"/>
        <v>1.6057091882247994</v>
      </c>
      <c r="F289" s="8">
        <f t="shared" si="27"/>
        <v>1.5299292407726142</v>
      </c>
      <c r="G289" s="8">
        <f t="shared" si="27"/>
        <v>2.219178082191781</v>
      </c>
      <c r="H289" s="31">
        <f t="shared" si="27"/>
        <v>2.0226757369614514</v>
      </c>
      <c r="I289" s="31">
        <f t="shared" si="27"/>
        <v>1.586895316099309</v>
      </c>
      <c r="J289" s="31">
        <f t="shared" si="27"/>
        <v>1.6043651763172897</v>
      </c>
      <c r="K289" s="31">
        <f t="shared" si="27"/>
        <v>1.9931008049060943</v>
      </c>
      <c r="L289" s="31">
        <f t="shared" si="27"/>
        <v>1.8515839722262404</v>
      </c>
      <c r="M289" s="31">
        <f t="shared" si="27"/>
        <v>1.8203626613984336</v>
      </c>
      <c r="N289" s="31">
        <f t="shared" si="27"/>
        <v>1.7560448466837768</v>
      </c>
      <c r="O289" s="31">
        <f t="shared" si="27"/>
        <v>1.895765902635577</v>
      </c>
      <c r="P289" s="8"/>
      <c r="T289" s="3"/>
    </row>
    <row r="290" spans="1:20" ht="12.75">
      <c r="A290" s="8" t="s">
        <v>38</v>
      </c>
      <c r="C290" s="8">
        <f aca="true" t="shared" si="28" ref="C290:O290">(C75+C117+C159+C207+C249)*100/C26</f>
        <v>4.2351065636964735</v>
      </c>
      <c r="D290" s="8">
        <f t="shared" si="28"/>
        <v>4.852219927723284</v>
      </c>
      <c r="E290" s="8">
        <f t="shared" si="28"/>
        <v>5.050113199867721</v>
      </c>
      <c r="F290" s="8">
        <f t="shared" si="28"/>
        <v>5.170362707700265</v>
      </c>
      <c r="G290" s="8">
        <f t="shared" si="28"/>
        <v>5.42052279619332</v>
      </c>
      <c r="H290" s="31">
        <f t="shared" si="28"/>
        <v>4.81337413128848</v>
      </c>
      <c r="I290" s="31">
        <f t="shared" si="28"/>
        <v>5.22046511627907</v>
      </c>
      <c r="J290" s="31">
        <f t="shared" si="28"/>
        <v>5.337841142521764</v>
      </c>
      <c r="K290" s="31">
        <f t="shared" si="28"/>
        <v>5.442649012908125</v>
      </c>
      <c r="L290" s="31">
        <f t="shared" si="28"/>
        <v>5.816143865027086</v>
      </c>
      <c r="M290" s="31">
        <f t="shared" si="28"/>
        <v>5.2372200351351195</v>
      </c>
      <c r="N290" s="31">
        <f t="shared" si="28"/>
        <v>5.507311820486992</v>
      </c>
      <c r="O290" s="31">
        <f t="shared" si="28"/>
        <v>5.257850763468741</v>
      </c>
      <c r="P290" s="8"/>
      <c r="T290" s="3"/>
    </row>
    <row r="291" spans="1:20" ht="12.75">
      <c r="A291" s="8" t="s">
        <v>39</v>
      </c>
      <c r="C291" s="8">
        <f aca="true" t="shared" si="29" ref="C291:O291">(C76+C118+C160+C208+C250)*100/C27</f>
        <v>0.3303964757709251</v>
      </c>
      <c r="D291" s="8">
        <f t="shared" si="29"/>
        <v>0.38412291933418696</v>
      </c>
      <c r="E291" s="8">
        <f t="shared" si="29"/>
        <v>0.27654867256637167</v>
      </c>
      <c r="F291" s="8">
        <f t="shared" si="29"/>
        <v>0.2692514808831449</v>
      </c>
      <c r="G291" s="8">
        <f t="shared" si="29"/>
        <v>0.5617977528089888</v>
      </c>
      <c r="H291" s="31">
        <f t="shared" si="29"/>
        <v>2.1319796954314723</v>
      </c>
      <c r="I291" s="31">
        <f t="shared" si="29"/>
        <v>2.033096926713948</v>
      </c>
      <c r="J291" s="31">
        <f t="shared" si="29"/>
        <v>2.0338983050847457</v>
      </c>
      <c r="K291" s="31">
        <f t="shared" si="29"/>
        <v>1.8582541054451167</v>
      </c>
      <c r="L291" s="31">
        <f t="shared" si="29"/>
        <v>1.9426048565121412</v>
      </c>
      <c r="M291" s="31">
        <f t="shared" si="29"/>
        <v>1.8471872376154492</v>
      </c>
      <c r="N291" s="31">
        <f t="shared" si="29"/>
        <v>1.7849730178497303</v>
      </c>
      <c r="O291" s="31">
        <f t="shared" si="29"/>
        <v>1.859504132231405</v>
      </c>
      <c r="P291" s="8"/>
      <c r="T291" s="3"/>
    </row>
    <row r="292" spans="1:20" ht="12.75">
      <c r="A292" s="8" t="s">
        <v>40</v>
      </c>
      <c r="C292" s="8">
        <f aca="true" t="shared" si="30" ref="C292:O292">(C77+C119+C161+C209+C251)*100/C28</f>
        <v>9.42064264849075</v>
      </c>
      <c r="D292" s="8">
        <f t="shared" si="30"/>
        <v>4.207699194270367</v>
      </c>
      <c r="E292" s="8">
        <f t="shared" si="30"/>
        <v>3.938294010889292</v>
      </c>
      <c r="F292" s="8">
        <f t="shared" si="30"/>
        <v>5.491329479768786</v>
      </c>
      <c r="G292" s="8">
        <f t="shared" si="30"/>
        <v>6.799138137419201</v>
      </c>
      <c r="H292" s="31">
        <f t="shared" si="30"/>
        <v>6.804733727810651</v>
      </c>
      <c r="I292" s="31">
        <f t="shared" si="30"/>
        <v>4.475524475524476</v>
      </c>
      <c r="J292" s="31">
        <f t="shared" si="30"/>
        <v>7.623049219687875</v>
      </c>
      <c r="K292" s="31">
        <f t="shared" si="30"/>
        <v>11.376878258203005</v>
      </c>
      <c r="L292" s="31">
        <f t="shared" si="30"/>
        <v>30.073221757322177</v>
      </c>
      <c r="M292" s="31">
        <f t="shared" si="30"/>
        <v>28.83569096844396</v>
      </c>
      <c r="N292" s="31">
        <f t="shared" si="30"/>
        <v>35.02798507462686</v>
      </c>
      <c r="O292" s="31">
        <f t="shared" si="30"/>
        <v>34.75769873478157</v>
      </c>
      <c r="P292" s="8"/>
      <c r="T292" s="3"/>
    </row>
    <row r="293" spans="1:20" ht="12.75">
      <c r="A293" s="8" t="s">
        <v>41</v>
      </c>
      <c r="C293" s="8">
        <f aca="true" t="shared" si="31" ref="C293:O293">(C78+C120+C162+C210+C252)*100/C29</f>
        <v>0.22464898595943839</v>
      </c>
      <c r="D293" s="8">
        <f t="shared" si="31"/>
        <v>0.17390261453585992</v>
      </c>
      <c r="E293" s="8">
        <f t="shared" si="31"/>
        <v>0.2527379949452401</v>
      </c>
      <c r="F293" s="8">
        <f t="shared" si="31"/>
        <v>0.39502730335773206</v>
      </c>
      <c r="G293" s="8">
        <f t="shared" si="31"/>
        <v>0.5118781992387452</v>
      </c>
      <c r="H293" s="31">
        <f t="shared" si="31"/>
        <v>0.3866602223296278</v>
      </c>
      <c r="I293" s="31">
        <f t="shared" si="31"/>
        <v>0.3164914660336837</v>
      </c>
      <c r="J293" s="31">
        <f t="shared" si="31"/>
        <v>0.300228173411793</v>
      </c>
      <c r="K293" s="31">
        <f t="shared" si="31"/>
        <v>6.518470790378007</v>
      </c>
      <c r="L293" s="31">
        <f t="shared" si="31"/>
        <v>7.930685555274475</v>
      </c>
      <c r="M293" s="31">
        <f t="shared" si="31"/>
        <v>8.967616938831995</v>
      </c>
      <c r="N293" s="31">
        <f t="shared" si="31"/>
        <v>8.339447297627782</v>
      </c>
      <c r="O293" s="31">
        <f t="shared" si="31"/>
        <v>7.992157767270211</v>
      </c>
      <c r="P293" s="8"/>
      <c r="T293" s="3"/>
    </row>
    <row r="294" spans="1:20" ht="12.75">
      <c r="A294" s="8" t="s">
        <v>42</v>
      </c>
      <c r="C294" s="8">
        <f aca="true" t="shared" si="32" ref="C294:O294">(C79+C121+C163+C211+C253)*100/C30</f>
        <v>1.3235708251196845</v>
      </c>
      <c r="D294" s="8">
        <f t="shared" si="32"/>
        <v>1.2456930824277763</v>
      </c>
      <c r="E294" s="8">
        <f t="shared" si="32"/>
        <v>1.266490765171504</v>
      </c>
      <c r="F294" s="8">
        <f t="shared" si="32"/>
        <v>1.2230028623471247</v>
      </c>
      <c r="G294" s="8">
        <f t="shared" si="32"/>
        <v>1.3581890812250332</v>
      </c>
      <c r="H294" s="31">
        <f t="shared" si="32"/>
        <v>1.3793103448275863</v>
      </c>
      <c r="I294" s="31">
        <f t="shared" si="32"/>
        <v>1.1761246692149367</v>
      </c>
      <c r="J294" s="31">
        <f t="shared" si="32"/>
        <v>1.4025663980901224</v>
      </c>
      <c r="K294" s="31">
        <f t="shared" si="32"/>
        <v>1.5577275503970678</v>
      </c>
      <c r="L294" s="31">
        <f t="shared" si="32"/>
        <v>1.3372093023255813</v>
      </c>
      <c r="M294" s="31">
        <f t="shared" si="32"/>
        <v>1.543550165380375</v>
      </c>
      <c r="N294" s="31">
        <f t="shared" si="32"/>
        <v>1.3280212483399734</v>
      </c>
      <c r="O294" s="31">
        <f t="shared" si="32"/>
        <v>1.407388791153556</v>
      </c>
      <c r="P294" s="8"/>
      <c r="T294" s="3"/>
    </row>
    <row r="295" spans="1:20" ht="12.75">
      <c r="A295" s="8" t="s">
        <v>43</v>
      </c>
      <c r="C295" s="8">
        <f aca="true" t="shared" si="33" ref="C295:O295">(C80+C122+C164+C212+C254)*100/C31</f>
        <v>0.05331627212625293</v>
      </c>
      <c r="D295" s="8">
        <f t="shared" si="33"/>
        <v>0.0631360023768848</v>
      </c>
      <c r="E295" s="8">
        <f t="shared" si="33"/>
        <v>0.056982376165086085</v>
      </c>
      <c r="F295" s="8">
        <f t="shared" si="33"/>
        <v>0.056506296415886344</v>
      </c>
      <c r="G295" s="8">
        <f t="shared" si="33"/>
        <v>0.05704041720990873</v>
      </c>
      <c r="H295" s="31">
        <f t="shared" si="33"/>
        <v>0.05544115317598606</v>
      </c>
      <c r="I295" s="31">
        <f t="shared" si="33"/>
        <v>0.06970260223048327</v>
      </c>
      <c r="J295" s="31">
        <f t="shared" si="33"/>
        <v>0.07506024572354127</v>
      </c>
      <c r="K295" s="31">
        <f t="shared" si="33"/>
        <v>0.05181553668938579</v>
      </c>
      <c r="L295" s="31">
        <f t="shared" si="33"/>
        <v>1.463684065175366</v>
      </c>
      <c r="M295" s="31">
        <f t="shared" si="33"/>
        <v>1.7481255763602102</v>
      </c>
      <c r="N295" s="31">
        <f t="shared" si="33"/>
        <v>1.6069951553822521</v>
      </c>
      <c r="O295" s="31">
        <f t="shared" si="33"/>
        <v>3.472086763156868</v>
      </c>
      <c r="P295" s="8"/>
      <c r="T295" s="3"/>
    </row>
    <row r="296" spans="1:20" ht="12.75">
      <c r="A296" s="8" t="s">
        <v>44</v>
      </c>
      <c r="C296" s="8">
        <f aca="true" t="shared" si="34" ref="C296:O296">(C81+C123+C165+C213+C255)*100/C32</f>
        <v>0</v>
      </c>
      <c r="D296" s="8">
        <f t="shared" si="34"/>
        <v>0</v>
      </c>
      <c r="E296" s="8">
        <f t="shared" si="34"/>
        <v>0</v>
      </c>
      <c r="F296" s="8">
        <f t="shared" si="34"/>
        <v>0</v>
      </c>
      <c r="G296" s="8">
        <f t="shared" si="34"/>
        <v>0</v>
      </c>
      <c r="H296" s="31">
        <f t="shared" si="34"/>
        <v>0</v>
      </c>
      <c r="I296" s="31">
        <f t="shared" si="34"/>
        <v>0</v>
      </c>
      <c r="J296" s="31">
        <f t="shared" si="34"/>
        <v>0</v>
      </c>
      <c r="K296" s="31">
        <f t="shared" si="34"/>
        <v>0</v>
      </c>
      <c r="L296" s="31">
        <f t="shared" si="34"/>
        <v>0</v>
      </c>
      <c r="M296" s="31">
        <f t="shared" si="34"/>
        <v>0</v>
      </c>
      <c r="N296" s="31">
        <f t="shared" si="34"/>
        <v>0</v>
      </c>
      <c r="O296" s="31">
        <f t="shared" si="34"/>
        <v>0</v>
      </c>
      <c r="P296" s="8"/>
      <c r="T296" s="3"/>
    </row>
    <row r="297" spans="1:20" ht="12.75">
      <c r="A297" s="8" t="s">
        <v>45</v>
      </c>
      <c r="C297" s="8">
        <f aca="true" t="shared" si="35" ref="C297:O297">(C82+C124+C166+C214+C256)*100/C33</f>
        <v>1.1460032016277435</v>
      </c>
      <c r="D297" s="8">
        <f t="shared" si="35"/>
        <v>1.1524822695035462</v>
      </c>
      <c r="E297" s="8">
        <f t="shared" si="35"/>
        <v>1.1660268029172078</v>
      </c>
      <c r="F297" s="8">
        <f t="shared" si="35"/>
        <v>1.1669138941866215</v>
      </c>
      <c r="G297" s="8">
        <f t="shared" si="35"/>
        <v>1.216558795620955</v>
      </c>
      <c r="H297" s="31">
        <f t="shared" si="35"/>
        <v>1.2255469974780178</v>
      </c>
      <c r="I297" s="31">
        <f t="shared" si="35"/>
        <v>1.563196684764078</v>
      </c>
      <c r="J297" s="31">
        <f t="shared" si="35"/>
        <v>1.83422737497837</v>
      </c>
      <c r="K297" s="31">
        <f t="shared" si="35"/>
        <v>1.9371783590646081</v>
      </c>
      <c r="L297" s="31">
        <f t="shared" si="35"/>
        <v>2.0758643840214837</v>
      </c>
      <c r="M297" s="31">
        <f t="shared" si="35"/>
        <v>2.142621108981561</v>
      </c>
      <c r="N297" s="31">
        <f t="shared" si="35"/>
        <v>2.0750898990810316</v>
      </c>
      <c r="O297" s="31">
        <f t="shared" si="35"/>
        <v>2.2290427776712067</v>
      </c>
      <c r="P297" s="8"/>
      <c r="T297" s="3"/>
    </row>
    <row r="298" spans="1:20" ht="12.75">
      <c r="A298" s="8" t="s">
        <v>46</v>
      </c>
      <c r="C298" s="8">
        <f aca="true" t="shared" si="36" ref="C298:O298">(C83+C125+C167+C215+C257)*100/C34</f>
        <v>20.34773488240752</v>
      </c>
      <c r="D298" s="8">
        <f t="shared" si="36"/>
        <v>19.835800097917375</v>
      </c>
      <c r="E298" s="8">
        <f t="shared" si="36"/>
        <v>21.40998252087784</v>
      </c>
      <c r="F298" s="8">
        <f t="shared" si="36"/>
        <v>22.524665600748744</v>
      </c>
      <c r="G298" s="8">
        <f t="shared" si="36"/>
        <v>21.882196807057262</v>
      </c>
      <c r="H298" s="31">
        <f t="shared" si="36"/>
        <v>22.027305030858425</v>
      </c>
      <c r="I298" s="31">
        <f t="shared" si="36"/>
        <v>20.58367950433007</v>
      </c>
      <c r="J298" s="31">
        <f t="shared" si="36"/>
        <v>21.138870291412665</v>
      </c>
      <c r="K298" s="31">
        <f t="shared" si="36"/>
        <v>20.789079639238082</v>
      </c>
      <c r="L298" s="31">
        <f t="shared" si="36"/>
        <v>22.437062937062937</v>
      </c>
      <c r="M298" s="31">
        <f t="shared" si="36"/>
        <v>22.679180287532073</v>
      </c>
      <c r="N298" s="31">
        <f t="shared" si="36"/>
        <v>23.624294510005132</v>
      </c>
      <c r="O298" s="31">
        <f t="shared" si="36"/>
        <v>24.009188262318418</v>
      </c>
      <c r="P298" s="8"/>
      <c r="T298" s="3"/>
    </row>
    <row r="299" spans="1:20" ht="12.75">
      <c r="A299" s="8" t="s">
        <v>47</v>
      </c>
      <c r="C299" s="8">
        <f aca="true" t="shared" si="37" ref="C299:O299">(C84+C126+C168+C216+C258)*100/C35</f>
        <v>1.5969520914372568</v>
      </c>
      <c r="D299" s="8">
        <f t="shared" si="37"/>
        <v>1.3782868991594077</v>
      </c>
      <c r="E299" s="8">
        <f t="shared" si="37"/>
        <v>1.5585055594911756</v>
      </c>
      <c r="F299" s="8">
        <f t="shared" si="37"/>
        <v>3.867637352352993</v>
      </c>
      <c r="G299" s="8">
        <f t="shared" si="37"/>
        <v>3.9773784661193936</v>
      </c>
      <c r="H299" s="31">
        <f t="shared" si="37"/>
        <v>3.982840686372545</v>
      </c>
      <c r="I299" s="31">
        <f t="shared" si="37"/>
        <v>3.611837191934279</v>
      </c>
      <c r="J299" s="31">
        <f t="shared" si="37"/>
        <v>3.7451079164567753</v>
      </c>
      <c r="K299" s="31">
        <f t="shared" si="37"/>
        <v>4.0249141776471316</v>
      </c>
      <c r="L299" s="31">
        <f t="shared" si="37"/>
        <v>4.022514071294559</v>
      </c>
      <c r="M299" s="31">
        <f t="shared" si="37"/>
        <v>4.216466727276759</v>
      </c>
      <c r="N299" s="31">
        <f t="shared" si="37"/>
        <v>4.512403289809129</v>
      </c>
      <c r="O299" s="31">
        <f t="shared" si="37"/>
        <v>4.662471717865304</v>
      </c>
      <c r="P299" s="8"/>
      <c r="T299" s="3"/>
    </row>
    <row r="300" spans="1:20" ht="12.75">
      <c r="A300" s="8" t="s">
        <v>48</v>
      </c>
      <c r="C300" s="8">
        <f aca="true" t="shared" si="38" ref="C300:O300">(C85+C127+C169+C217+C259)*100/C36</f>
        <v>15.938425103611605</v>
      </c>
      <c r="D300" s="8">
        <f t="shared" si="38"/>
        <v>15.507803400885162</v>
      </c>
      <c r="E300" s="8">
        <f t="shared" si="38"/>
        <v>12.047535979066724</v>
      </c>
      <c r="F300" s="8">
        <f t="shared" si="38"/>
        <v>14.164998888147654</v>
      </c>
      <c r="G300" s="8">
        <f t="shared" si="38"/>
        <v>14.835342229875161</v>
      </c>
      <c r="H300" s="31">
        <f t="shared" si="38"/>
        <v>13.262964662689306</v>
      </c>
      <c r="I300" s="31">
        <f t="shared" si="38"/>
        <v>16.140081799591</v>
      </c>
      <c r="J300" s="31">
        <f t="shared" si="38"/>
        <v>14.6789433089086</v>
      </c>
      <c r="K300" s="31">
        <f t="shared" si="38"/>
        <v>13.647397284905152</v>
      </c>
      <c r="L300" s="31">
        <f t="shared" si="38"/>
        <v>11.120877281098275</v>
      </c>
      <c r="M300" s="31">
        <f t="shared" si="38"/>
        <v>12.89198606271777</v>
      </c>
      <c r="N300" s="31">
        <f t="shared" si="38"/>
        <v>15.731017770597738</v>
      </c>
      <c r="O300" s="31">
        <f t="shared" si="38"/>
        <v>14.033736424555187</v>
      </c>
      <c r="P300" s="8"/>
      <c r="T300" s="3"/>
    </row>
    <row r="301" spans="1:20" ht="12.75">
      <c r="A301" s="8" t="s">
        <v>49</v>
      </c>
      <c r="C301" s="8">
        <f aca="true" t="shared" si="39" ref="C301:O301">(C86+C128+C170+C218+C260)*100/C37</f>
        <v>4.6047860768672955</v>
      </c>
      <c r="D301" s="8">
        <f t="shared" si="39"/>
        <v>5.7663690476190474</v>
      </c>
      <c r="E301" s="8">
        <f t="shared" si="39"/>
        <v>10.621318639559187</v>
      </c>
      <c r="F301" s="8">
        <f t="shared" si="39"/>
        <v>9.58302852962692</v>
      </c>
      <c r="G301" s="8">
        <f t="shared" si="39"/>
        <v>9.774568510038746</v>
      </c>
      <c r="H301" s="31">
        <f t="shared" si="39"/>
        <v>8.904222112699195</v>
      </c>
      <c r="I301" s="31">
        <f t="shared" si="39"/>
        <v>9.448448762143528</v>
      </c>
      <c r="J301" s="31">
        <f t="shared" si="39"/>
        <v>7.73874013310633</v>
      </c>
      <c r="K301" s="31">
        <f t="shared" si="39"/>
        <v>8.260462211118051</v>
      </c>
      <c r="L301" s="31">
        <f t="shared" si="39"/>
        <v>8.76777251184834</v>
      </c>
      <c r="M301" s="31">
        <f t="shared" si="39"/>
        <v>11.622428145123292</v>
      </c>
      <c r="N301" s="31">
        <f t="shared" si="39"/>
        <v>11.518480035624165</v>
      </c>
      <c r="O301" s="31">
        <f t="shared" si="39"/>
        <v>11.043123543123544</v>
      </c>
      <c r="P301" s="8"/>
      <c r="T301" s="3"/>
    </row>
    <row r="302" spans="1:20" ht="12.75">
      <c r="A302" s="8" t="s">
        <v>50</v>
      </c>
      <c r="C302" s="8">
        <f aca="true" t="shared" si="40" ref="C302:O302">(C87+C129+C171+C219+C261)*100/C38</f>
        <v>1.5625</v>
      </c>
      <c r="D302" s="8">
        <f t="shared" si="40"/>
        <v>1.3995317156236697</v>
      </c>
      <c r="E302" s="8">
        <f t="shared" si="40"/>
        <v>1.622637212480073</v>
      </c>
      <c r="F302" s="8">
        <f t="shared" si="40"/>
        <v>2.836451418225709</v>
      </c>
      <c r="G302" s="8">
        <f t="shared" si="40"/>
        <v>3.3147478708412477</v>
      </c>
      <c r="H302" s="31">
        <f t="shared" si="40"/>
        <v>3.0303030303030303</v>
      </c>
      <c r="I302" s="31">
        <f t="shared" si="40"/>
        <v>2.770686756739929</v>
      </c>
      <c r="J302" s="31">
        <f t="shared" si="40"/>
        <v>2.6002487709530295</v>
      </c>
      <c r="K302" s="31">
        <f t="shared" si="40"/>
        <v>2.6613680154142583</v>
      </c>
      <c r="L302" s="31">
        <f t="shared" si="40"/>
        <v>2.796481649984835</v>
      </c>
      <c r="M302" s="31">
        <f t="shared" si="40"/>
        <v>3.0188908461398287</v>
      </c>
      <c r="N302" s="31">
        <f t="shared" si="40"/>
        <v>4.117838541666667</v>
      </c>
      <c r="O302" s="31">
        <f t="shared" si="40"/>
        <v>3.861066235864297</v>
      </c>
      <c r="P302" s="8"/>
      <c r="T302" s="3"/>
    </row>
    <row r="303" spans="1:20" ht="12.75">
      <c r="A303" s="8" t="s">
        <v>51</v>
      </c>
      <c r="C303" s="8">
        <f aca="true" t="shared" si="41" ref="C303:O303">(C88+C130+C172+C220+C262)*100/C39</f>
        <v>19.19096895578551</v>
      </c>
      <c r="D303" s="8">
        <f t="shared" si="41"/>
        <v>18.388664805047057</v>
      </c>
      <c r="E303" s="8">
        <f t="shared" si="41"/>
        <v>19.345014153140564</v>
      </c>
      <c r="F303" s="8">
        <f t="shared" si="41"/>
        <v>19.63963963963964</v>
      </c>
      <c r="G303" s="8">
        <f t="shared" si="41"/>
        <v>19.02175691150008</v>
      </c>
      <c r="H303" s="31">
        <f t="shared" si="41"/>
        <v>21.308177845598944</v>
      </c>
      <c r="I303" s="31">
        <f t="shared" si="41"/>
        <v>19.797817715019256</v>
      </c>
      <c r="J303" s="31">
        <f t="shared" si="41"/>
        <v>20.610500610500612</v>
      </c>
      <c r="K303" s="31">
        <f t="shared" si="41"/>
        <v>21.836347768515452</v>
      </c>
      <c r="L303" s="31">
        <f t="shared" si="41"/>
        <v>22.132471728594506</v>
      </c>
      <c r="M303" s="31">
        <f t="shared" si="41"/>
        <v>24.006398425003077</v>
      </c>
      <c r="N303" s="31">
        <f t="shared" si="41"/>
        <v>22.729728107556568</v>
      </c>
      <c r="O303" s="31">
        <f t="shared" si="41"/>
        <v>22.22506830601093</v>
      </c>
      <c r="P303" s="8"/>
      <c r="T303" s="3"/>
    </row>
    <row r="304" spans="1:20" ht="12.75">
      <c r="A304" s="8" t="s">
        <v>52</v>
      </c>
      <c r="C304" s="8">
        <f aca="true" t="shared" si="42" ref="C304:O304">(C89+C131+C173+C221+C263)*100/C40</f>
        <v>24.921457077354166</v>
      </c>
      <c r="D304" s="8">
        <f t="shared" si="42"/>
        <v>22.986807820931045</v>
      </c>
      <c r="E304" s="8">
        <f t="shared" si="42"/>
        <v>26.72666839333506</v>
      </c>
      <c r="F304" s="8">
        <f t="shared" si="42"/>
        <v>27.54848120816887</v>
      </c>
      <c r="G304" s="8">
        <f t="shared" si="42"/>
        <v>23.69242543250156</v>
      </c>
      <c r="H304" s="31">
        <f t="shared" si="42"/>
        <v>26.100335510512</v>
      </c>
      <c r="I304" s="31">
        <f t="shared" si="42"/>
        <v>23.598642753271935</v>
      </c>
      <c r="J304" s="31">
        <f t="shared" si="42"/>
        <v>27.564599868711582</v>
      </c>
      <c r="K304" s="31">
        <f t="shared" si="42"/>
        <v>28.170180871417582</v>
      </c>
      <c r="L304" s="31">
        <f t="shared" si="42"/>
        <v>27.8064236794458</v>
      </c>
      <c r="M304" s="31">
        <f t="shared" si="42"/>
        <v>31.61314585379103</v>
      </c>
      <c r="N304" s="31">
        <f t="shared" si="42"/>
        <v>28.77569258266309</v>
      </c>
      <c r="O304" s="31">
        <f t="shared" si="42"/>
        <v>27.094390978905416</v>
      </c>
      <c r="P304" s="8"/>
      <c r="T304" s="3"/>
    </row>
    <row r="305" spans="1:20" ht="12.75">
      <c r="A305" s="8" t="s">
        <v>53</v>
      </c>
      <c r="C305" s="8">
        <f aca="true" t="shared" si="43" ref="C305:O305">(C90+C132+C174+C222+C264)*100/C41</f>
        <v>0.49933201315128717</v>
      </c>
      <c r="D305" s="8">
        <f t="shared" si="43"/>
        <v>0.4872022330489385</v>
      </c>
      <c r="E305" s="8">
        <f t="shared" si="43"/>
        <v>0.6555550396954362</v>
      </c>
      <c r="F305" s="8">
        <f t="shared" si="43"/>
        <v>0.646313305883379</v>
      </c>
      <c r="G305" s="8">
        <f t="shared" si="43"/>
        <v>0.8548609651567626</v>
      </c>
      <c r="H305" s="31">
        <f t="shared" si="43"/>
        <v>0.8949089724830398</v>
      </c>
      <c r="I305" s="31">
        <f t="shared" si="43"/>
        <v>0.8284848060004907</v>
      </c>
      <c r="J305" s="31">
        <f t="shared" si="43"/>
        <v>0.9299798377138033</v>
      </c>
      <c r="K305" s="31">
        <f t="shared" si="43"/>
        <v>0.9969431707655968</v>
      </c>
      <c r="L305" s="31">
        <f t="shared" si="43"/>
        <v>1.066383347105812</v>
      </c>
      <c r="M305" s="31">
        <f t="shared" si="43"/>
        <v>1.1279598638983404</v>
      </c>
      <c r="N305" s="31">
        <f t="shared" si="43"/>
        <v>1.1187177210060268</v>
      </c>
      <c r="O305" s="31">
        <f t="shared" si="43"/>
        <v>1.2430756182247078</v>
      </c>
      <c r="P305" s="8"/>
      <c r="T305" s="3"/>
    </row>
    <row r="306" spans="1:20" ht="12.75">
      <c r="A306" s="8" t="s">
        <v>54</v>
      </c>
      <c r="C306" s="8">
        <f aca="true" t="shared" si="44" ref="C306:O306">(C91+C133+C175+C223+C265)*100/C42</f>
        <v>65.76332429990967</v>
      </c>
      <c r="D306" s="8">
        <f t="shared" si="44"/>
        <v>66.79783571077226</v>
      </c>
      <c r="E306" s="8">
        <f t="shared" si="44"/>
        <v>65.94412331406551</v>
      </c>
      <c r="F306" s="8">
        <f t="shared" si="44"/>
        <v>65.18105849582173</v>
      </c>
      <c r="G306" s="8">
        <f t="shared" si="44"/>
        <v>64.00187003272558</v>
      </c>
      <c r="H306" s="31">
        <f t="shared" si="44"/>
        <v>64.92293320878095</v>
      </c>
      <c r="I306" s="31">
        <f t="shared" si="44"/>
        <v>65.47811993517018</v>
      </c>
      <c r="J306" s="31">
        <f t="shared" si="44"/>
        <v>66.82558601509734</v>
      </c>
      <c r="K306" s="31">
        <f t="shared" si="44"/>
        <v>67.56052141527002</v>
      </c>
      <c r="L306" s="31">
        <f t="shared" si="44"/>
        <v>71.27521145087833</v>
      </c>
      <c r="M306" s="31">
        <f t="shared" si="44"/>
        <v>71.42414860681114</v>
      </c>
      <c r="N306" s="31">
        <f t="shared" si="44"/>
        <v>73.18602567930725</v>
      </c>
      <c r="O306" s="31">
        <f t="shared" si="44"/>
        <v>72.8267297457126</v>
      </c>
      <c r="P306" s="8"/>
      <c r="T306" s="3"/>
    </row>
    <row r="307" spans="1:20" ht="12.75">
      <c r="A307" s="8" t="s">
        <v>55</v>
      </c>
      <c r="C307" s="8">
        <f aca="true" t="shared" si="45" ref="C307:O307">(C92+C134+C176+C224+C266)*100/C43</f>
        <v>53.11572700296736</v>
      </c>
      <c r="D307" s="8">
        <f t="shared" si="45"/>
        <v>47.61536712889293</v>
      </c>
      <c r="E307" s="8">
        <f t="shared" si="45"/>
        <v>49.17038358608385</v>
      </c>
      <c r="F307" s="8">
        <f t="shared" si="45"/>
        <v>47.612843574010256</v>
      </c>
      <c r="G307" s="8">
        <f t="shared" si="45"/>
        <v>45.95203673781784</v>
      </c>
      <c r="H307" s="31">
        <f t="shared" si="45"/>
        <v>48.872656645836855</v>
      </c>
      <c r="I307" s="31">
        <f t="shared" si="45"/>
        <v>43.31811132173014</v>
      </c>
      <c r="J307" s="31">
        <f t="shared" si="45"/>
        <v>43.65972421130161</v>
      </c>
      <c r="K307" s="31">
        <f t="shared" si="45"/>
        <v>43.990280989144495</v>
      </c>
      <c r="L307" s="31">
        <f t="shared" si="45"/>
        <v>44.78137166816412</v>
      </c>
      <c r="M307" s="31">
        <f t="shared" si="45"/>
        <v>51.00303018679759</v>
      </c>
      <c r="N307" s="31">
        <f t="shared" si="45"/>
        <v>44.061872536625266</v>
      </c>
      <c r="O307" s="31">
        <f t="shared" si="45"/>
        <v>47.716721211659944</v>
      </c>
      <c r="P307" s="8"/>
      <c r="T307" s="3"/>
    </row>
    <row r="308" spans="1:20" ht="12.75">
      <c r="A308" s="8" t="s">
        <v>56</v>
      </c>
      <c r="C308" s="8">
        <f aca="true" t="shared" si="46" ref="C308:O308">(C93+C135+C177+C225+C267)*100/C44</f>
        <v>0.5758020099424198</v>
      </c>
      <c r="D308" s="8">
        <f t="shared" si="46"/>
        <v>0.9364130919468474</v>
      </c>
      <c r="E308" s="8">
        <f t="shared" si="46"/>
        <v>1.640609920864698</v>
      </c>
      <c r="F308" s="8">
        <f t="shared" si="46"/>
        <v>1.1108088501994922</v>
      </c>
      <c r="G308" s="8">
        <f t="shared" si="46"/>
        <v>1.1099662795054328</v>
      </c>
      <c r="H308" s="31">
        <f t="shared" si="46"/>
        <v>1.5576725025746654</v>
      </c>
      <c r="I308" s="31">
        <f t="shared" si="46"/>
        <v>2.0440864406045645</v>
      </c>
      <c r="J308" s="31">
        <f t="shared" si="46"/>
        <v>2.326147257774101</v>
      </c>
      <c r="K308" s="31">
        <f t="shared" si="46"/>
        <v>3.3705068206711144</v>
      </c>
      <c r="L308" s="31">
        <f t="shared" si="46"/>
        <v>3.49958666299256</v>
      </c>
      <c r="M308" s="31">
        <f t="shared" si="46"/>
        <v>4.24682990817665</v>
      </c>
      <c r="N308" s="31">
        <f t="shared" si="46"/>
        <v>3.6302591543384746</v>
      </c>
      <c r="O308" s="31">
        <f t="shared" si="46"/>
        <v>4.423076923076923</v>
      </c>
      <c r="P308" s="8"/>
      <c r="T308" s="3"/>
    </row>
    <row r="309" spans="1:20" ht="12.75">
      <c r="A309" s="8" t="s">
        <v>57</v>
      </c>
      <c r="C309" s="8">
        <f aca="true" t="shared" si="47" ref="C309:O309">(C94+C136+C178+C226+C268)*100/C45</f>
        <v>4.249906228085911</v>
      </c>
      <c r="D309" s="8">
        <f t="shared" si="47"/>
        <v>4.50786166511398</v>
      </c>
      <c r="E309" s="8">
        <f t="shared" si="47"/>
        <v>4.687227740024395</v>
      </c>
      <c r="F309" s="8">
        <f t="shared" si="47"/>
        <v>5.12453738392026</v>
      </c>
      <c r="G309" s="8">
        <f t="shared" si="47"/>
        <v>5.466253393882602</v>
      </c>
      <c r="H309" s="31">
        <f t="shared" si="47"/>
        <v>6.206865943235027</v>
      </c>
      <c r="I309" s="31">
        <f t="shared" si="47"/>
        <v>12.896021176275953</v>
      </c>
      <c r="J309" s="31">
        <f t="shared" si="47"/>
        <v>11.156967946072362</v>
      </c>
      <c r="K309" s="31">
        <f t="shared" si="47"/>
        <v>11.78233158121937</v>
      </c>
      <c r="L309" s="31">
        <f t="shared" si="47"/>
        <v>12.457540760869565</v>
      </c>
      <c r="M309" s="31">
        <f t="shared" si="47"/>
        <v>10.917195731460218</v>
      </c>
      <c r="N309" s="31">
        <f t="shared" si="47"/>
        <v>9.308460011421424</v>
      </c>
      <c r="O309" s="31">
        <f t="shared" si="47"/>
        <v>10.483036388554806</v>
      </c>
      <c r="P309" s="8"/>
      <c r="T309" s="3"/>
    </row>
    <row r="310" spans="1:20" ht="12.75">
      <c r="A310" s="8" t="s">
        <v>58</v>
      </c>
      <c r="C310" s="8">
        <f aca="true" t="shared" si="48" ref="C310:O310">(C95+C137+C179+C227+C269)*100/C46</f>
        <v>18.47325032038408</v>
      </c>
      <c r="D310" s="8">
        <f t="shared" si="48"/>
        <v>18.140235294117648</v>
      </c>
      <c r="E310" s="8">
        <f t="shared" si="48"/>
        <v>18.291567587342236</v>
      </c>
      <c r="F310" s="8">
        <f t="shared" si="48"/>
        <v>18.359233202537553</v>
      </c>
      <c r="G310" s="8">
        <f t="shared" si="48"/>
        <v>18.29702481669487</v>
      </c>
      <c r="H310" s="31">
        <f t="shared" si="48"/>
        <v>17.374691666532318</v>
      </c>
      <c r="I310" s="31">
        <f t="shared" si="48"/>
        <v>16.649857617465592</v>
      </c>
      <c r="J310" s="31">
        <f t="shared" si="48"/>
        <v>15.806515189909058</v>
      </c>
      <c r="K310" s="31">
        <f t="shared" si="48"/>
        <v>15.875145212148034</v>
      </c>
      <c r="L310" s="31">
        <f t="shared" si="48"/>
        <v>15.068570302159895</v>
      </c>
      <c r="M310" s="31">
        <f t="shared" si="48"/>
        <v>13.11502960415751</v>
      </c>
      <c r="N310" s="31">
        <f t="shared" si="48"/>
        <v>13.10191304347826</v>
      </c>
      <c r="O310" s="31">
        <f t="shared" si="48"/>
        <v>12.90077859852266</v>
      </c>
      <c r="P310" s="8"/>
      <c r="T310" s="3"/>
    </row>
    <row r="314" spans="1:14" ht="12.75">
      <c r="A314" s="8"/>
      <c r="B314" s="8">
        <v>1990</v>
      </c>
      <c r="C314" s="8">
        <v>1991</v>
      </c>
      <c r="D314" s="8">
        <v>1992</v>
      </c>
      <c r="E314" s="8">
        <v>1993</v>
      </c>
      <c r="F314" s="8">
        <v>1994</v>
      </c>
      <c r="G314" s="8">
        <v>1995</v>
      </c>
      <c r="H314" s="8">
        <v>1996</v>
      </c>
      <c r="I314" s="8">
        <v>1997</v>
      </c>
      <c r="J314" s="8">
        <v>1998</v>
      </c>
      <c r="K314" s="8">
        <v>1999</v>
      </c>
      <c r="L314" s="8">
        <v>2000</v>
      </c>
      <c r="M314" s="8">
        <v>2001</v>
      </c>
      <c r="N314" s="8">
        <v>2002</v>
      </c>
    </row>
    <row r="315" spans="1:14" ht="12.75">
      <c r="A315" s="10" t="s">
        <v>117</v>
      </c>
      <c r="B315" s="8"/>
      <c r="C315" s="8"/>
      <c r="D315" s="8"/>
      <c r="E315" s="8"/>
      <c r="F315" s="8"/>
      <c r="G315" s="8"/>
      <c r="H315" s="8"/>
      <c r="I315" s="8"/>
      <c r="J315" s="8"/>
      <c r="K315" s="8"/>
      <c r="L315" s="8"/>
      <c r="M315" s="8"/>
      <c r="N315" s="8"/>
    </row>
    <row r="316" spans="1:14" ht="12.75">
      <c r="A316" s="8" t="s">
        <v>243</v>
      </c>
      <c r="B316" s="8">
        <f aca="true" t="shared" si="49" ref="B316:N316">C63</f>
        <v>145</v>
      </c>
      <c r="C316" s="8">
        <f t="shared" si="49"/>
        <v>165</v>
      </c>
      <c r="D316" s="8">
        <f t="shared" si="49"/>
        <v>183</v>
      </c>
      <c r="E316" s="8">
        <f t="shared" si="49"/>
        <v>201</v>
      </c>
      <c r="F316" s="8">
        <f t="shared" si="49"/>
        <v>225</v>
      </c>
      <c r="G316" s="8">
        <f t="shared" si="49"/>
        <v>273</v>
      </c>
      <c r="H316" s="8">
        <f t="shared" si="49"/>
        <v>304</v>
      </c>
      <c r="I316" s="8">
        <f t="shared" si="49"/>
        <v>328</v>
      </c>
      <c r="J316" s="8">
        <f t="shared" si="49"/>
        <v>361</v>
      </c>
      <c r="K316" s="8">
        <f t="shared" si="49"/>
        <v>372</v>
      </c>
      <c r="L316" s="8">
        <f t="shared" si="49"/>
        <v>417</v>
      </c>
      <c r="M316" s="8">
        <f t="shared" si="49"/>
        <v>463</v>
      </c>
      <c r="N316" s="8">
        <f t="shared" si="49"/>
        <v>498</v>
      </c>
    </row>
    <row r="317" spans="1:14" ht="12.75">
      <c r="A317" s="8" t="s">
        <v>244</v>
      </c>
      <c r="B317" s="8">
        <f aca="true" t="shared" si="50" ref="B317:N317">C237</f>
        <v>67</v>
      </c>
      <c r="C317" s="8">
        <f t="shared" si="50"/>
        <v>95</v>
      </c>
      <c r="D317" s="8">
        <f t="shared" si="50"/>
        <v>133</v>
      </c>
      <c r="E317" s="8">
        <f t="shared" si="50"/>
        <v>203</v>
      </c>
      <c r="F317" s="8">
        <f t="shared" si="50"/>
        <v>300</v>
      </c>
      <c r="G317" s="8">
        <f t="shared" si="50"/>
        <v>351</v>
      </c>
      <c r="H317" s="8">
        <f t="shared" si="50"/>
        <v>417</v>
      </c>
      <c r="I317" s="8">
        <f t="shared" si="50"/>
        <v>632</v>
      </c>
      <c r="J317" s="8">
        <f t="shared" si="50"/>
        <v>1040</v>
      </c>
      <c r="K317" s="8">
        <f t="shared" si="50"/>
        <v>1221</v>
      </c>
      <c r="L317" s="8">
        <f t="shared" si="50"/>
        <v>1913</v>
      </c>
      <c r="M317" s="8">
        <f t="shared" si="50"/>
        <v>2323</v>
      </c>
      <c r="N317" s="8">
        <f t="shared" si="50"/>
        <v>3070</v>
      </c>
    </row>
    <row r="318" spans="1:14" ht="12.75">
      <c r="A318" s="8" t="s">
        <v>245</v>
      </c>
      <c r="B318" s="8">
        <f aca="true" t="shared" si="51" ref="B318:N318">C147</f>
        <v>3101</v>
      </c>
      <c r="C318" s="8">
        <f t="shared" si="51"/>
        <v>3068</v>
      </c>
      <c r="D318" s="8">
        <f t="shared" si="51"/>
        <v>3342</v>
      </c>
      <c r="E318" s="8">
        <f t="shared" si="51"/>
        <v>3516</v>
      </c>
      <c r="F318" s="8">
        <f t="shared" si="51"/>
        <v>3338</v>
      </c>
      <c r="G318" s="8">
        <f t="shared" si="51"/>
        <v>3357</v>
      </c>
      <c r="H318" s="8">
        <f t="shared" si="51"/>
        <v>3639</v>
      </c>
      <c r="I318" s="8">
        <f t="shared" si="51"/>
        <v>3761</v>
      </c>
      <c r="J318" s="8">
        <f t="shared" si="51"/>
        <v>4028</v>
      </c>
      <c r="K318" s="8">
        <f t="shared" si="51"/>
        <v>4217</v>
      </c>
      <c r="L318" s="8">
        <f t="shared" si="51"/>
        <v>3322</v>
      </c>
      <c r="M318" s="8">
        <f t="shared" si="51"/>
        <v>3420</v>
      </c>
      <c r="N318" s="8">
        <f t="shared" si="51"/>
        <v>3788</v>
      </c>
    </row>
    <row r="319" spans="1:14" ht="12.75">
      <c r="A319" s="8" t="s">
        <v>246</v>
      </c>
      <c r="B319" s="8">
        <f aca="true" t="shared" si="52" ref="B319:N319">C195</f>
        <v>23391</v>
      </c>
      <c r="C319" s="8">
        <f t="shared" si="52"/>
        <v>24074</v>
      </c>
      <c r="D319" s="8">
        <f t="shared" si="52"/>
        <v>25576</v>
      </c>
      <c r="E319" s="8">
        <f t="shared" si="52"/>
        <v>25981</v>
      </c>
      <c r="F319" s="8">
        <f t="shared" si="52"/>
        <v>26809</v>
      </c>
      <c r="G319" s="8">
        <f t="shared" si="52"/>
        <v>26285</v>
      </c>
      <c r="H319" s="8">
        <f t="shared" si="52"/>
        <v>26042</v>
      </c>
      <c r="I319" s="8">
        <f t="shared" si="52"/>
        <v>26699</v>
      </c>
      <c r="J319" s="8">
        <f t="shared" si="52"/>
        <v>27673</v>
      </c>
      <c r="K319" s="8">
        <f t="shared" si="52"/>
        <v>27525</v>
      </c>
      <c r="L319" s="8">
        <f t="shared" si="52"/>
        <v>28982</v>
      </c>
      <c r="M319" s="8">
        <f t="shared" si="52"/>
        <v>30402</v>
      </c>
      <c r="N319" s="8">
        <f t="shared" si="52"/>
        <v>25559</v>
      </c>
    </row>
    <row r="320" spans="1:14" ht="12.75">
      <c r="A320" s="8" t="s">
        <v>247</v>
      </c>
      <c r="B320" s="8">
        <f aca="true" t="shared" si="53" ref="B320:N320">C105</f>
        <v>40583</v>
      </c>
      <c r="C320" s="8">
        <f t="shared" si="53"/>
        <v>42496</v>
      </c>
      <c r="D320" s="8">
        <f t="shared" si="53"/>
        <v>42979</v>
      </c>
      <c r="E320" s="8">
        <f t="shared" si="53"/>
        <v>46321</v>
      </c>
      <c r="F320" s="8">
        <f t="shared" si="53"/>
        <v>46290</v>
      </c>
      <c r="G320" s="8">
        <f t="shared" si="53"/>
        <v>48207</v>
      </c>
      <c r="H320" s="8">
        <f t="shared" si="53"/>
        <v>50211</v>
      </c>
      <c r="I320" s="8">
        <f t="shared" si="53"/>
        <v>52013</v>
      </c>
      <c r="J320" s="8">
        <f t="shared" si="53"/>
        <v>53915</v>
      </c>
      <c r="K320" s="8">
        <f t="shared" si="53"/>
        <v>56105</v>
      </c>
      <c r="L320" s="8">
        <f t="shared" si="53"/>
        <v>58429</v>
      </c>
      <c r="M320" s="8">
        <f t="shared" si="53"/>
        <v>60985</v>
      </c>
      <c r="N320" s="8">
        <f t="shared" si="53"/>
        <v>62698</v>
      </c>
    </row>
    <row r="321" spans="1:14" ht="12.75">
      <c r="A321" s="8"/>
      <c r="B321" s="8"/>
      <c r="C321" s="8"/>
      <c r="D321" s="8"/>
      <c r="E321" s="8"/>
      <c r="F321" s="8"/>
      <c r="G321" s="8"/>
      <c r="H321" s="8"/>
      <c r="I321" s="8"/>
      <c r="J321" s="8"/>
      <c r="K321" s="8"/>
      <c r="L321" s="8"/>
      <c r="M321" s="8"/>
      <c r="N321" s="8"/>
    </row>
    <row r="322" spans="1:14" ht="12.75">
      <c r="A322" s="8" t="s">
        <v>248</v>
      </c>
      <c r="B322" s="8">
        <f>SUM(B316:B320)</f>
        <v>67287</v>
      </c>
      <c r="C322" s="8">
        <f aca="true" t="shared" si="54" ref="C322:N322">SUM(C316:C320)</f>
        <v>69898</v>
      </c>
      <c r="D322" s="8">
        <f t="shared" si="54"/>
        <v>72213</v>
      </c>
      <c r="E322" s="8">
        <f t="shared" si="54"/>
        <v>76222</v>
      </c>
      <c r="F322" s="8">
        <f t="shared" si="54"/>
        <v>76962</v>
      </c>
      <c r="G322" s="8">
        <f t="shared" si="54"/>
        <v>78473</v>
      </c>
      <c r="H322" s="8">
        <f t="shared" si="54"/>
        <v>80613</v>
      </c>
      <c r="I322" s="8">
        <f t="shared" si="54"/>
        <v>83433</v>
      </c>
      <c r="J322" s="8">
        <f t="shared" si="54"/>
        <v>87017</v>
      </c>
      <c r="K322" s="8">
        <f t="shared" si="54"/>
        <v>89440</v>
      </c>
      <c r="L322" s="8">
        <f t="shared" si="54"/>
        <v>93063</v>
      </c>
      <c r="M322" s="8">
        <f t="shared" si="54"/>
        <v>97593</v>
      </c>
      <c r="N322" s="8">
        <f t="shared" si="54"/>
        <v>95613</v>
      </c>
    </row>
    <row r="323" spans="1:14" ht="12.75">
      <c r="A323" s="8" t="s">
        <v>121</v>
      </c>
      <c r="B323" s="8">
        <f aca="true" t="shared" si="55" ref="B323:N323">C14</f>
        <v>1554178</v>
      </c>
      <c r="C323" s="8">
        <f t="shared" si="55"/>
        <v>1572232</v>
      </c>
      <c r="D323" s="8">
        <f t="shared" si="55"/>
        <v>1550162</v>
      </c>
      <c r="E323" s="8">
        <f t="shared" si="55"/>
        <v>1545665</v>
      </c>
      <c r="F323" s="8">
        <f t="shared" si="55"/>
        <v>1538920</v>
      </c>
      <c r="G323" s="8">
        <f t="shared" si="55"/>
        <v>1571896</v>
      </c>
      <c r="H323" s="8">
        <f t="shared" si="55"/>
        <v>1630934</v>
      </c>
      <c r="I323" s="8">
        <f t="shared" si="55"/>
        <v>1620034</v>
      </c>
      <c r="J323" s="8">
        <f t="shared" si="55"/>
        <v>1642627</v>
      </c>
      <c r="K323" s="8">
        <f t="shared" si="55"/>
        <v>1636798</v>
      </c>
      <c r="L323" s="8">
        <f t="shared" si="55"/>
        <v>1652141</v>
      </c>
      <c r="M323" s="8">
        <f t="shared" si="55"/>
        <v>1690675</v>
      </c>
      <c r="N323" s="8">
        <f t="shared" si="55"/>
        <v>1684042</v>
      </c>
    </row>
    <row r="324" spans="1:14" ht="12.75">
      <c r="A324" s="8" t="s">
        <v>249</v>
      </c>
      <c r="B324" s="9">
        <f>B322*100/B323</f>
        <v>4.329426873884459</v>
      </c>
      <c r="C324" s="9">
        <f aca="true" t="shared" si="56" ref="C324:N324">C322*100/C323</f>
        <v>4.4457815386024455</v>
      </c>
      <c r="D324" s="9">
        <f t="shared" si="56"/>
        <v>4.6584163461625305</v>
      </c>
      <c r="E324" s="9">
        <f t="shared" si="56"/>
        <v>4.931340232197792</v>
      </c>
      <c r="F324" s="9">
        <f t="shared" si="56"/>
        <v>5.001039690172329</v>
      </c>
      <c r="G324" s="9">
        <f t="shared" si="56"/>
        <v>4.992251395766641</v>
      </c>
      <c r="H324" s="9">
        <f t="shared" si="56"/>
        <v>4.9427505956709465</v>
      </c>
      <c r="I324" s="9">
        <f t="shared" si="56"/>
        <v>5.150077097147344</v>
      </c>
      <c r="J324" s="9">
        <f t="shared" si="56"/>
        <v>5.297429057235757</v>
      </c>
      <c r="K324" s="9">
        <f t="shared" si="56"/>
        <v>5.464327302452715</v>
      </c>
      <c r="L324" s="9">
        <f t="shared" si="56"/>
        <v>5.632872739070091</v>
      </c>
      <c r="M324" s="9">
        <f t="shared" si="56"/>
        <v>5.772428172179751</v>
      </c>
      <c r="N324" s="9">
        <f t="shared" si="56"/>
        <v>5.6775899888482595</v>
      </c>
    </row>
    <row r="325" spans="1:14" ht="12.75">
      <c r="A325" s="8"/>
      <c r="B325" s="8"/>
      <c r="C325" s="8"/>
      <c r="D325" s="8"/>
      <c r="E325" s="8"/>
      <c r="F325" s="8"/>
      <c r="G325" s="8"/>
      <c r="H325" s="8"/>
      <c r="I325" s="8"/>
      <c r="J325" s="8"/>
      <c r="K325" s="8"/>
      <c r="L325" s="8"/>
      <c r="M325" s="8"/>
      <c r="N325" s="8"/>
    </row>
    <row r="326" spans="1:14" ht="12.75">
      <c r="A326" s="10" t="s">
        <v>250</v>
      </c>
      <c r="B326" s="8"/>
      <c r="C326" s="8"/>
      <c r="D326" s="8"/>
      <c r="E326" s="8"/>
      <c r="F326" s="8"/>
      <c r="G326" s="8"/>
      <c r="H326" s="8"/>
      <c r="I326" s="8"/>
      <c r="J326" s="8"/>
      <c r="K326" s="8"/>
      <c r="L326" s="8"/>
      <c r="M326" s="8"/>
      <c r="N326" s="8"/>
    </row>
    <row r="327" spans="1:14" ht="12.75">
      <c r="A327" s="8"/>
      <c r="B327" s="8">
        <v>1990</v>
      </c>
      <c r="C327" s="8">
        <v>1991</v>
      </c>
      <c r="D327" s="8">
        <v>1992</v>
      </c>
      <c r="E327" s="8">
        <v>1993</v>
      </c>
      <c r="F327" s="8">
        <v>1994</v>
      </c>
      <c r="G327" s="8">
        <v>1995</v>
      </c>
      <c r="H327" s="8">
        <v>1996</v>
      </c>
      <c r="I327" s="8">
        <v>1997</v>
      </c>
      <c r="J327" s="8">
        <v>1998</v>
      </c>
      <c r="K327" s="8">
        <v>1999</v>
      </c>
      <c r="L327" s="8">
        <v>2000</v>
      </c>
      <c r="M327" s="8">
        <v>2001</v>
      </c>
      <c r="N327" s="8">
        <v>2002</v>
      </c>
    </row>
    <row r="328" spans="1:14" ht="12.75">
      <c r="A328" s="8" t="s">
        <v>243</v>
      </c>
      <c r="B328" s="9">
        <f aca="true" t="shared" si="57" ref="B328:N328">B316*100/B$322</f>
        <v>0.21549482069344747</v>
      </c>
      <c r="C328" s="9">
        <f t="shared" si="57"/>
        <v>0.23605825631634667</v>
      </c>
      <c r="D328" s="9">
        <f t="shared" si="57"/>
        <v>0.25341697478293385</v>
      </c>
      <c r="E328" s="9">
        <f t="shared" si="57"/>
        <v>0.2637033927212616</v>
      </c>
      <c r="F328" s="9">
        <f t="shared" si="57"/>
        <v>0.29235206985265455</v>
      </c>
      <c r="G328" s="9">
        <f t="shared" si="57"/>
        <v>0.34789035719291983</v>
      </c>
      <c r="H328" s="9">
        <f t="shared" si="57"/>
        <v>0.3771103916241797</v>
      </c>
      <c r="I328" s="9">
        <f t="shared" si="57"/>
        <v>0.39312981673917996</v>
      </c>
      <c r="J328" s="9">
        <f t="shared" si="57"/>
        <v>0.414861463851891</v>
      </c>
      <c r="K328" s="9">
        <f t="shared" si="57"/>
        <v>0.4159212880143113</v>
      </c>
      <c r="L328" s="9">
        <f t="shared" si="57"/>
        <v>0.44808355630057056</v>
      </c>
      <c r="M328" s="9">
        <f t="shared" si="57"/>
        <v>0.47441927187400734</v>
      </c>
      <c r="N328" s="9">
        <f t="shared" si="57"/>
        <v>0.5208496752533651</v>
      </c>
    </row>
    <row r="329" spans="1:14" ht="12.75">
      <c r="A329" s="8" t="s">
        <v>244</v>
      </c>
      <c r="B329" s="9">
        <f aca="true" t="shared" si="58" ref="B329:N329">B317*100/B$322</f>
        <v>0.09957346887214469</v>
      </c>
      <c r="C329" s="9">
        <f t="shared" si="58"/>
        <v>0.1359123293942602</v>
      </c>
      <c r="D329" s="9">
        <f t="shared" si="58"/>
        <v>0.18417736418650382</v>
      </c>
      <c r="E329" s="9">
        <f t="shared" si="58"/>
        <v>0.266327307076697</v>
      </c>
      <c r="F329" s="9">
        <f t="shared" si="58"/>
        <v>0.3898027598035394</v>
      </c>
      <c r="G329" s="9">
        <f t="shared" si="58"/>
        <v>0.44728760210518265</v>
      </c>
      <c r="H329" s="9">
        <f t="shared" si="58"/>
        <v>0.5172862937739571</v>
      </c>
      <c r="I329" s="9">
        <f t="shared" si="58"/>
        <v>0.7574940371315906</v>
      </c>
      <c r="J329" s="9">
        <f t="shared" si="58"/>
        <v>1.1951687601273315</v>
      </c>
      <c r="K329" s="9">
        <f t="shared" si="58"/>
        <v>1.3651610017889089</v>
      </c>
      <c r="L329" s="9">
        <f t="shared" si="58"/>
        <v>2.0555967462901474</v>
      </c>
      <c r="M329" s="9">
        <f t="shared" si="58"/>
        <v>2.380293668603281</v>
      </c>
      <c r="N329" s="9">
        <f t="shared" si="58"/>
        <v>3.21086044784705</v>
      </c>
    </row>
    <row r="330" spans="1:14" ht="12.75">
      <c r="A330" s="8" t="s">
        <v>245</v>
      </c>
      <c r="B330" s="9">
        <f aca="true" t="shared" si="59" ref="B330:N330">B318*100/B$322</f>
        <v>4.608616820485383</v>
      </c>
      <c r="C330" s="9">
        <f t="shared" si="59"/>
        <v>4.389252911385161</v>
      </c>
      <c r="D330" s="9">
        <f t="shared" si="59"/>
        <v>4.627975572265382</v>
      </c>
      <c r="E330" s="9">
        <f t="shared" si="59"/>
        <v>4.612841436855501</v>
      </c>
      <c r="F330" s="9">
        <f t="shared" si="59"/>
        <v>4.337205374080715</v>
      </c>
      <c r="G330" s="9">
        <f t="shared" si="59"/>
        <v>4.277904502185465</v>
      </c>
      <c r="H330" s="9">
        <f t="shared" si="59"/>
        <v>4.514160247106546</v>
      </c>
      <c r="I330" s="9">
        <f t="shared" si="59"/>
        <v>4.507808660841634</v>
      </c>
      <c r="J330" s="9">
        <f t="shared" si="59"/>
        <v>4.628980544031626</v>
      </c>
      <c r="K330" s="9">
        <f t="shared" si="59"/>
        <v>4.714892665474061</v>
      </c>
      <c r="L330" s="9">
        <f t="shared" si="59"/>
        <v>3.5696248777709725</v>
      </c>
      <c r="M330" s="9">
        <f t="shared" si="59"/>
        <v>3.5043496972118904</v>
      </c>
      <c r="N330" s="9">
        <f t="shared" si="59"/>
        <v>3.9618043571480865</v>
      </c>
    </row>
    <row r="331" spans="1:14" ht="12.75">
      <c r="A331" s="8" t="s">
        <v>246</v>
      </c>
      <c r="B331" s="9">
        <f aca="true" t="shared" si="60" ref="B331:N331">B319*100/B$322</f>
        <v>34.76303000579607</v>
      </c>
      <c r="C331" s="9">
        <f t="shared" si="60"/>
        <v>34.44161492460442</v>
      </c>
      <c r="D331" s="9">
        <f t="shared" si="60"/>
        <v>35.417445612285874</v>
      </c>
      <c r="E331" s="9">
        <f t="shared" si="60"/>
        <v>34.085959434284064</v>
      </c>
      <c r="F331" s="9">
        <f t="shared" si="60"/>
        <v>34.83407395857696</v>
      </c>
      <c r="G331" s="9">
        <f t="shared" si="60"/>
        <v>33.495597211779845</v>
      </c>
      <c r="H331" s="9">
        <f t="shared" si="60"/>
        <v>32.30496321933187</v>
      </c>
      <c r="I331" s="9">
        <f t="shared" si="60"/>
        <v>32.00052736926636</v>
      </c>
      <c r="J331" s="9">
        <f t="shared" si="60"/>
        <v>31.801831825965042</v>
      </c>
      <c r="K331" s="9">
        <f t="shared" si="60"/>
        <v>30.774821109123433</v>
      </c>
      <c r="L331" s="9">
        <f t="shared" si="60"/>
        <v>31.142344433340856</v>
      </c>
      <c r="M331" s="9">
        <f t="shared" si="60"/>
        <v>31.151824413636223</v>
      </c>
      <c r="N331" s="9">
        <f t="shared" si="60"/>
        <v>26.731720581929235</v>
      </c>
    </row>
    <row r="332" spans="1:14" ht="12.75">
      <c r="A332" s="8" t="s">
        <v>247</v>
      </c>
      <c r="B332" s="9">
        <f aca="true" t="shared" si="61" ref="B332:N332">B320*100/B$322</f>
        <v>60.31328488415296</v>
      </c>
      <c r="C332" s="9">
        <f t="shared" si="61"/>
        <v>60.79716157829981</v>
      </c>
      <c r="D332" s="9">
        <f t="shared" si="61"/>
        <v>59.5169844764793</v>
      </c>
      <c r="E332" s="9">
        <f t="shared" si="61"/>
        <v>60.77116842906248</v>
      </c>
      <c r="F332" s="9">
        <f t="shared" si="61"/>
        <v>60.14656583768613</v>
      </c>
      <c r="G332" s="9">
        <f t="shared" si="61"/>
        <v>61.43132032673658</v>
      </c>
      <c r="H332" s="9">
        <f t="shared" si="61"/>
        <v>62.286479848163445</v>
      </c>
      <c r="I332" s="9">
        <f t="shared" si="61"/>
        <v>62.34104011602124</v>
      </c>
      <c r="J332" s="9">
        <f t="shared" si="61"/>
        <v>61.95915740602411</v>
      </c>
      <c r="K332" s="9">
        <f t="shared" si="61"/>
        <v>62.72920393559929</v>
      </c>
      <c r="L332" s="9">
        <f t="shared" si="61"/>
        <v>62.784350386297454</v>
      </c>
      <c r="M332" s="9">
        <f t="shared" si="61"/>
        <v>62.489112948674595</v>
      </c>
      <c r="N332" s="9">
        <f t="shared" si="61"/>
        <v>65.57476493782227</v>
      </c>
    </row>
    <row r="333" spans="2:14" ht="12.75">
      <c r="B333" s="3">
        <f>SUM(B328:B332)</f>
        <v>100</v>
      </c>
      <c r="C333" s="3">
        <f aca="true" t="shared" si="62" ref="C333:N333">SUM(C328:C332)</f>
        <v>100</v>
      </c>
      <c r="D333" s="3">
        <f t="shared" si="62"/>
        <v>100</v>
      </c>
      <c r="E333" s="3">
        <f t="shared" si="62"/>
        <v>100</v>
      </c>
      <c r="F333" s="3">
        <f t="shared" si="62"/>
        <v>100</v>
      </c>
      <c r="G333" s="3">
        <f t="shared" si="62"/>
        <v>100</v>
      </c>
      <c r="H333" s="3">
        <f t="shared" si="62"/>
        <v>100</v>
      </c>
      <c r="I333" s="3">
        <f t="shared" si="62"/>
        <v>100</v>
      </c>
      <c r="J333" s="3">
        <f t="shared" si="62"/>
        <v>100</v>
      </c>
      <c r="K333" s="3">
        <f t="shared" si="62"/>
        <v>100</v>
      </c>
      <c r="L333" s="3">
        <f t="shared" si="62"/>
        <v>100</v>
      </c>
      <c r="M333" s="3">
        <f t="shared" si="62"/>
        <v>100</v>
      </c>
      <c r="N333" s="3">
        <f t="shared" si="62"/>
        <v>100</v>
      </c>
    </row>
    <row r="335" ht="12.75">
      <c r="A335" s="10" t="s">
        <v>124</v>
      </c>
    </row>
    <row r="336" spans="1:14" ht="12.75">
      <c r="A336" s="10" t="s">
        <v>251</v>
      </c>
      <c r="B336" s="8"/>
      <c r="C336" s="8"/>
      <c r="D336" s="8"/>
      <c r="E336" s="8"/>
      <c r="F336" s="8"/>
      <c r="G336" s="8"/>
      <c r="H336" s="8"/>
      <c r="I336" s="8"/>
      <c r="J336" s="8"/>
      <c r="K336" s="8"/>
      <c r="L336" s="8"/>
      <c r="M336" s="8"/>
      <c r="N336" s="8"/>
    </row>
    <row r="337" spans="1:14" ht="12.75">
      <c r="A337" s="31"/>
      <c r="B337" s="8">
        <v>1990</v>
      </c>
      <c r="C337" s="8">
        <v>1991</v>
      </c>
      <c r="D337" s="8">
        <v>1992</v>
      </c>
      <c r="E337" s="8">
        <v>1993</v>
      </c>
      <c r="F337" s="8">
        <v>1994</v>
      </c>
      <c r="G337" s="31">
        <v>1995</v>
      </c>
      <c r="H337" s="31">
        <v>1996</v>
      </c>
      <c r="I337" s="31">
        <v>1997</v>
      </c>
      <c r="J337" s="31">
        <v>1998</v>
      </c>
      <c r="K337" s="31">
        <v>1999</v>
      </c>
      <c r="L337" s="31">
        <v>2000</v>
      </c>
      <c r="M337" s="31">
        <v>2001</v>
      </c>
      <c r="N337" s="31">
        <v>2002</v>
      </c>
    </row>
    <row r="338" spans="1:14" ht="12.75">
      <c r="A338" s="31" t="s">
        <v>243</v>
      </c>
      <c r="B338" s="51">
        <f aca="true" t="shared" si="63" ref="B338:N338">B316*100/B$323</f>
        <v>0.009329690678931243</v>
      </c>
      <c r="C338" s="51">
        <f t="shared" si="63"/>
        <v>0.010494634379658982</v>
      </c>
      <c r="D338" s="51">
        <f t="shared" si="63"/>
        <v>0.011805217777238766</v>
      </c>
      <c r="E338" s="51">
        <f t="shared" si="63"/>
        <v>0.013004111498934115</v>
      </c>
      <c r="F338" s="51">
        <f t="shared" si="63"/>
        <v>0.014620643048371585</v>
      </c>
      <c r="G338" s="52">
        <f t="shared" si="63"/>
        <v>0.017367561212701096</v>
      </c>
      <c r="H338" s="52">
        <f t="shared" si="63"/>
        <v>0.018639626128341184</v>
      </c>
      <c r="I338" s="52">
        <f t="shared" si="63"/>
        <v>0.02024648865394183</v>
      </c>
      <c r="J338" s="52">
        <f t="shared" si="63"/>
        <v>0.02197699173336369</v>
      </c>
      <c r="K338" s="52">
        <f t="shared" si="63"/>
        <v>0.022727300497679005</v>
      </c>
      <c r="L338" s="52">
        <f t="shared" si="63"/>
        <v>0.025239976491110625</v>
      </c>
      <c r="M338" s="52">
        <f t="shared" si="63"/>
        <v>0.027385511703905244</v>
      </c>
      <c r="N338" s="52">
        <f t="shared" si="63"/>
        <v>0.029571709019133727</v>
      </c>
    </row>
    <row r="339" spans="1:14" ht="12.75">
      <c r="A339" s="31" t="s">
        <v>244</v>
      </c>
      <c r="B339" s="51">
        <f aca="true" t="shared" si="64" ref="B339:N339">B317*100/B$323</f>
        <v>0.004310960520609608</v>
      </c>
      <c r="C339" s="51">
        <f t="shared" si="64"/>
        <v>0.006042365248894566</v>
      </c>
      <c r="D339" s="51">
        <f t="shared" si="64"/>
        <v>0.008579748439195387</v>
      </c>
      <c r="E339" s="51">
        <f t="shared" si="64"/>
        <v>0.013133505643202117</v>
      </c>
      <c r="F339" s="51">
        <f t="shared" si="64"/>
        <v>0.019494190731162115</v>
      </c>
      <c r="G339" s="52">
        <f t="shared" si="64"/>
        <v>0.02232972155918712</v>
      </c>
      <c r="H339" s="52">
        <f t="shared" si="64"/>
        <v>0.025568171366836426</v>
      </c>
      <c r="I339" s="52">
        <f t="shared" si="64"/>
        <v>0.03901152691857084</v>
      </c>
      <c r="J339" s="52">
        <f t="shared" si="64"/>
        <v>0.06331321718198958</v>
      </c>
      <c r="K339" s="52">
        <f t="shared" si="64"/>
        <v>0.07459686534318835</v>
      </c>
      <c r="L339" s="52">
        <f t="shared" si="64"/>
        <v>0.1157891487469895</v>
      </c>
      <c r="M339" s="52">
        <f t="shared" si="64"/>
        <v>0.1374007423070667</v>
      </c>
      <c r="N339" s="52">
        <f t="shared" si="64"/>
        <v>0.1822994913428525</v>
      </c>
    </row>
    <row r="340" spans="1:14" ht="12.75">
      <c r="A340" s="31" t="s">
        <v>245</v>
      </c>
      <c r="B340" s="51">
        <f aca="true" t="shared" si="65" ref="B340:N340">B318*100/B$323</f>
        <v>0.19952669514045368</v>
      </c>
      <c r="C340" s="51">
        <f t="shared" si="65"/>
        <v>0.19513659561693186</v>
      </c>
      <c r="D340" s="51">
        <f t="shared" si="65"/>
        <v>0.21559037055481944</v>
      </c>
      <c r="E340" s="51">
        <f t="shared" si="65"/>
        <v>0.227474905623146</v>
      </c>
      <c r="F340" s="51">
        <f t="shared" si="65"/>
        <v>0.21690536220206377</v>
      </c>
      <c r="G340" s="52">
        <f t="shared" si="65"/>
        <v>0.21356374721991786</v>
      </c>
      <c r="H340" s="52">
        <f t="shared" si="65"/>
        <v>0.2231236825033999</v>
      </c>
      <c r="I340" s="52">
        <f t="shared" si="65"/>
        <v>0.23215562142522936</v>
      </c>
      <c r="J340" s="52">
        <f t="shared" si="65"/>
        <v>0.2452169603933212</v>
      </c>
      <c r="K340" s="52">
        <f t="shared" si="65"/>
        <v>0.2576371672008397</v>
      </c>
      <c r="L340" s="52">
        <f t="shared" si="65"/>
        <v>0.20107242662702518</v>
      </c>
      <c r="M340" s="52">
        <f t="shared" si="65"/>
        <v>0.20228606917355493</v>
      </c>
      <c r="N340" s="52">
        <f t="shared" si="65"/>
        <v>0.22493500755919388</v>
      </c>
    </row>
    <row r="341" spans="1:14" ht="12.75">
      <c r="A341" s="31" t="s">
        <v>246</v>
      </c>
      <c r="B341" s="51">
        <f aca="true" t="shared" si="66" ref="B341:N341">B319*100/B$323</f>
        <v>1.505039963247453</v>
      </c>
      <c r="C341" s="51">
        <f t="shared" si="66"/>
        <v>1.531198957914608</v>
      </c>
      <c r="D341" s="51">
        <f t="shared" si="66"/>
        <v>1.649892075795949</v>
      </c>
      <c r="E341" s="51">
        <f t="shared" si="66"/>
        <v>1.680894631113469</v>
      </c>
      <c r="F341" s="51">
        <f t="shared" si="66"/>
        <v>1.742065864372417</v>
      </c>
      <c r="G341" s="52">
        <f t="shared" si="66"/>
        <v>1.6721844193254516</v>
      </c>
      <c r="H341" s="52">
        <f t="shared" si="66"/>
        <v>1.5967537619548062</v>
      </c>
      <c r="I341" s="52">
        <f t="shared" si="66"/>
        <v>1.648051831010954</v>
      </c>
      <c r="J341" s="52">
        <f t="shared" si="66"/>
        <v>1.684679479881921</v>
      </c>
      <c r="K341" s="52">
        <f t="shared" si="66"/>
        <v>1.6816369521468135</v>
      </c>
      <c r="L341" s="52">
        <f t="shared" si="66"/>
        <v>1.754208629892969</v>
      </c>
      <c r="M341" s="52">
        <f t="shared" si="66"/>
        <v>1.7982166886007067</v>
      </c>
      <c r="N341" s="52">
        <f t="shared" si="66"/>
        <v>1.517717491606504</v>
      </c>
    </row>
    <row r="342" spans="1:14" ht="12.75">
      <c r="A342" s="31" t="s">
        <v>247</v>
      </c>
      <c r="B342" s="51">
        <f aca="true" t="shared" si="67" ref="B342:N342">B320*100/B$323</f>
        <v>2.611219564297011</v>
      </c>
      <c r="C342" s="51">
        <f t="shared" si="67"/>
        <v>2.702908985442352</v>
      </c>
      <c r="D342" s="51">
        <f t="shared" si="67"/>
        <v>2.7725489335953273</v>
      </c>
      <c r="E342" s="51">
        <f t="shared" si="67"/>
        <v>2.9968330783190407</v>
      </c>
      <c r="F342" s="51">
        <f t="shared" si="67"/>
        <v>3.007953629818314</v>
      </c>
      <c r="G342" s="52">
        <f t="shared" si="67"/>
        <v>3.0668059464493833</v>
      </c>
      <c r="H342" s="52">
        <f t="shared" si="67"/>
        <v>3.0786653537175632</v>
      </c>
      <c r="I342" s="52">
        <f t="shared" si="67"/>
        <v>3.2106116291386475</v>
      </c>
      <c r="J342" s="52">
        <f t="shared" si="67"/>
        <v>3.2822424080451618</v>
      </c>
      <c r="K342" s="52">
        <f t="shared" si="67"/>
        <v>3.427729017264195</v>
      </c>
      <c r="L342" s="52">
        <f t="shared" si="67"/>
        <v>3.536562557311997</v>
      </c>
      <c r="M342" s="52">
        <f t="shared" si="67"/>
        <v>3.607139160394517</v>
      </c>
      <c r="N342" s="52">
        <f t="shared" si="67"/>
        <v>3.7230662893205753</v>
      </c>
    </row>
    <row r="343" spans="2:14" ht="12.75">
      <c r="B343" s="3">
        <f aca="true" t="shared" si="68" ref="B343:N343">SUM(B338:B342)</f>
        <v>4.329426873884459</v>
      </c>
      <c r="C343" s="3">
        <f t="shared" si="68"/>
        <v>4.4457815386024455</v>
      </c>
      <c r="D343" s="3">
        <f t="shared" si="68"/>
        <v>4.65841634616253</v>
      </c>
      <c r="E343" s="3">
        <f t="shared" si="68"/>
        <v>4.931340232197792</v>
      </c>
      <c r="F343" s="3">
        <f t="shared" si="68"/>
        <v>5.001039690172329</v>
      </c>
      <c r="G343" s="3">
        <f t="shared" si="68"/>
        <v>4.992251395766641</v>
      </c>
      <c r="H343" s="3">
        <f t="shared" si="68"/>
        <v>4.942750595670947</v>
      </c>
      <c r="I343" s="3">
        <f t="shared" si="68"/>
        <v>5.150077097147344</v>
      </c>
      <c r="J343" s="3">
        <f t="shared" si="68"/>
        <v>5.297429057235757</v>
      </c>
      <c r="K343" s="3">
        <f t="shared" si="68"/>
        <v>5.464327302452716</v>
      </c>
      <c r="L343" s="3">
        <f t="shared" si="68"/>
        <v>5.632872739070091</v>
      </c>
      <c r="M343" s="3">
        <f t="shared" si="68"/>
        <v>5.772428172179751</v>
      </c>
      <c r="N343" s="3">
        <f t="shared" si="68"/>
        <v>5.6775899888482595</v>
      </c>
    </row>
    <row r="346" s="94" customFormat="1" ht="15">
      <c r="A346" s="95" t="s">
        <v>267</v>
      </c>
    </row>
    <row r="347" s="94" customFormat="1" ht="12.75"/>
    <row r="348" ht="13.5" thickBot="1"/>
    <row r="349" spans="1:10" ht="26.25" customHeight="1" thickBot="1">
      <c r="A349" s="36"/>
      <c r="B349" s="118" t="s">
        <v>276</v>
      </c>
      <c r="C349" s="119"/>
      <c r="D349" s="119"/>
      <c r="E349" s="119"/>
      <c r="F349" s="119"/>
      <c r="G349" s="119"/>
      <c r="H349" s="119"/>
      <c r="I349" s="119"/>
      <c r="J349" s="120"/>
    </row>
    <row r="350" spans="1:10" ht="12.75">
      <c r="A350" s="37"/>
      <c r="B350" s="121">
        <v>1990</v>
      </c>
      <c r="C350" s="121">
        <v>1995</v>
      </c>
      <c r="D350" s="121">
        <v>1996</v>
      </c>
      <c r="E350" s="121">
        <v>1997</v>
      </c>
      <c r="F350" s="121">
        <v>1998</v>
      </c>
      <c r="G350" s="121">
        <v>1999</v>
      </c>
      <c r="H350" s="121">
        <v>2000</v>
      </c>
      <c r="I350" s="121">
        <v>2001</v>
      </c>
      <c r="J350" s="121">
        <v>2002</v>
      </c>
    </row>
    <row r="351" spans="1:10" ht="13.5" thickBot="1">
      <c r="A351" s="37"/>
      <c r="B351" s="122"/>
      <c r="C351" s="122"/>
      <c r="D351" s="122" t="e">
        <f>#REF!</f>
        <v>#REF!</v>
      </c>
      <c r="E351" s="122" t="e">
        <f>#REF!</f>
        <v>#REF!</v>
      </c>
      <c r="F351" s="122" t="e">
        <f>#REF!</f>
        <v>#REF!</v>
      </c>
      <c r="G351" s="122" t="e">
        <f>#REF!</f>
        <v>#REF!</v>
      </c>
      <c r="H351" s="122" t="e">
        <f>#REF!</f>
        <v>#REF!</v>
      </c>
      <c r="I351" s="122" t="e">
        <f>#REF!</f>
        <v>#REF!</v>
      </c>
      <c r="J351" s="122" t="e">
        <f>#REF!</f>
        <v>#REF!</v>
      </c>
    </row>
    <row r="352" spans="1:10" ht="12.75">
      <c r="A352" s="38" t="s">
        <v>269</v>
      </c>
      <c r="B352" s="39">
        <f>C277</f>
        <v>5.386435656865305</v>
      </c>
      <c r="C352" s="39">
        <f aca="true" t="shared" si="69" ref="C352:C370">H277</f>
        <v>6.097684471230213</v>
      </c>
      <c r="D352" s="39">
        <f aca="true" t="shared" si="70" ref="D352:D370">I277</f>
        <v>6.138846127283785</v>
      </c>
      <c r="E352" s="39">
        <f aca="true" t="shared" si="71" ref="E352:E370">J277</f>
        <v>6.304220600868484</v>
      </c>
      <c r="F352" s="39">
        <f aca="true" t="shared" si="72" ref="F352:F370">K277</f>
        <v>6.482569928042947</v>
      </c>
      <c r="G352" s="39">
        <f aca="true" t="shared" si="73" ref="G352:G370">L277</f>
        <v>6.662348973803515</v>
      </c>
      <c r="H352" s="39">
        <f aca="true" t="shared" si="74" ref="H352:H370">M277</f>
        <v>6.814537400495119</v>
      </c>
      <c r="I352" s="39">
        <f aca="true" t="shared" si="75" ref="I352:I370">N277</f>
        <v>6.784545078836845</v>
      </c>
      <c r="J352" s="39">
        <f aca="true" t="shared" si="76" ref="J352:J370">O277</f>
        <v>6.775040552050387</v>
      </c>
    </row>
    <row r="353" spans="1:10" ht="12.75">
      <c r="A353" s="38" t="s">
        <v>272</v>
      </c>
      <c r="B353" s="39">
        <f aca="true" t="shared" si="77" ref="B353:B385">C278</f>
        <v>4.329426873884459</v>
      </c>
      <c r="C353" s="39">
        <f t="shared" si="69"/>
        <v>4.992251395766641</v>
      </c>
      <c r="D353" s="39">
        <f t="shared" si="70"/>
        <v>4.9427505956709465</v>
      </c>
      <c r="E353" s="39">
        <f t="shared" si="71"/>
        <v>5.150077097147344</v>
      </c>
      <c r="F353" s="39">
        <f t="shared" si="72"/>
        <v>5.297429057235757</v>
      </c>
      <c r="G353" s="39">
        <f t="shared" si="73"/>
        <v>5.464327302452715</v>
      </c>
      <c r="H353" s="39">
        <f t="shared" si="74"/>
        <v>5.632872739070091</v>
      </c>
      <c r="I353" s="39">
        <f t="shared" si="75"/>
        <v>5.772428172179751</v>
      </c>
      <c r="J353" s="39">
        <f t="shared" si="76"/>
        <v>5.6775899888482595</v>
      </c>
    </row>
    <row r="354" spans="1:10" ht="12.75">
      <c r="A354" s="38" t="s">
        <v>270</v>
      </c>
      <c r="B354" s="39">
        <f t="shared" si="77"/>
        <v>4.854777914575243</v>
      </c>
      <c r="C354" s="39">
        <f t="shared" si="69"/>
        <v>5.283547884468102</v>
      </c>
      <c r="D354" s="39">
        <f t="shared" si="70"/>
        <v>5.258053852562701</v>
      </c>
      <c r="E354" s="39">
        <f t="shared" si="71"/>
        <v>5.478357851191467</v>
      </c>
      <c r="F354" s="39">
        <f t="shared" si="72"/>
        <v>5.568907409652067</v>
      </c>
      <c r="G354" s="39">
        <f t="shared" si="73"/>
        <v>5.648784240298857</v>
      </c>
      <c r="H354" s="39">
        <f t="shared" si="74"/>
        <v>5.818897984090422</v>
      </c>
      <c r="I354" s="39">
        <f t="shared" si="75"/>
        <v>5.918056439435431</v>
      </c>
      <c r="J354" s="39">
        <f t="shared" si="76"/>
        <v>5.7675660102248125</v>
      </c>
    </row>
    <row r="355" spans="1:10" ht="12.75">
      <c r="A355" s="38" t="s">
        <v>271</v>
      </c>
      <c r="B355" s="39">
        <f t="shared" si="77"/>
        <v>1.368728793666375</v>
      </c>
      <c r="C355" s="39">
        <f t="shared" si="69"/>
        <v>3.0899683817188848</v>
      </c>
      <c r="D355" s="39">
        <f t="shared" si="70"/>
        <v>2.9034386685240854</v>
      </c>
      <c r="E355" s="39">
        <f t="shared" si="71"/>
        <v>2.9927143657762003</v>
      </c>
      <c r="F355" s="39">
        <f t="shared" si="72"/>
        <v>3.417342603321746</v>
      </c>
      <c r="G355" s="39">
        <f t="shared" si="73"/>
        <v>4.130495940840769</v>
      </c>
      <c r="H355" s="39">
        <f t="shared" si="74"/>
        <v>4.25458441881605</v>
      </c>
      <c r="I355" s="39">
        <f t="shared" si="75"/>
        <v>4.700348466451467</v>
      </c>
      <c r="J355" s="39">
        <f t="shared" si="76"/>
        <v>5.017800466426686</v>
      </c>
    </row>
    <row r="356" spans="1:10" ht="12.75">
      <c r="A356" s="57" t="s">
        <v>82</v>
      </c>
      <c r="B356" s="39">
        <f t="shared" si="77"/>
        <v>1.373341515542671</v>
      </c>
      <c r="C356" s="39">
        <f t="shared" si="69"/>
        <v>1.3555559959571137</v>
      </c>
      <c r="D356" s="39">
        <f t="shared" si="70"/>
        <v>1.2726700135232767</v>
      </c>
      <c r="E356" s="39">
        <f t="shared" si="71"/>
        <v>1.2409288824383164</v>
      </c>
      <c r="F356" s="39">
        <f t="shared" si="72"/>
        <v>1.275573741327166</v>
      </c>
      <c r="G356" s="39">
        <f t="shared" si="73"/>
        <v>1.2975596033476335</v>
      </c>
      <c r="H356" s="39">
        <f t="shared" si="74"/>
        <v>1.3031766022949902</v>
      </c>
      <c r="I356" s="39">
        <f t="shared" si="75"/>
        <v>1.4060449143247569</v>
      </c>
      <c r="J356" s="39">
        <f t="shared" si="76"/>
        <v>1.5579227696404794</v>
      </c>
    </row>
    <row r="357" spans="1:10" ht="12.75">
      <c r="A357" s="57" t="s">
        <v>83</v>
      </c>
      <c r="B357" s="39">
        <f t="shared" si="77"/>
        <v>0.26245052595932017</v>
      </c>
      <c r="C357" s="39">
        <f t="shared" si="69"/>
        <v>1.4695402157619246</v>
      </c>
      <c r="D357" s="39">
        <f t="shared" si="70"/>
        <v>1.39881877525645</v>
      </c>
      <c r="E357" s="39">
        <f t="shared" si="71"/>
        <v>1.5996767369446887</v>
      </c>
      <c r="F357" s="39">
        <f t="shared" si="72"/>
        <v>1.5994094488188977</v>
      </c>
      <c r="G357" s="39">
        <f t="shared" si="73"/>
        <v>1.99867637326274</v>
      </c>
      <c r="H357" s="39">
        <f t="shared" si="74"/>
        <v>1.61619683235382</v>
      </c>
      <c r="I357" s="39">
        <f t="shared" si="75"/>
        <v>1.808388779215715</v>
      </c>
      <c r="J357" s="39">
        <f t="shared" si="76"/>
        <v>2.219999512088019</v>
      </c>
    </row>
    <row r="358" spans="1:10" ht="12.75">
      <c r="A358" s="57" t="s">
        <v>84</v>
      </c>
      <c r="B358" s="39">
        <f t="shared" si="77"/>
        <v>6.6748452573467905</v>
      </c>
      <c r="C358" s="39">
        <f t="shared" si="69"/>
        <v>7.60262806896211</v>
      </c>
      <c r="D358" s="39">
        <f t="shared" si="70"/>
        <v>7.19103091880529</v>
      </c>
      <c r="E358" s="39">
        <f t="shared" si="71"/>
        <v>8.278192313107137</v>
      </c>
      <c r="F358" s="39">
        <f t="shared" si="72"/>
        <v>8.733187064771535</v>
      </c>
      <c r="G358" s="39">
        <f t="shared" si="73"/>
        <v>9.59683403413307</v>
      </c>
      <c r="H358" s="39">
        <f t="shared" si="74"/>
        <v>10.68686765976918</v>
      </c>
      <c r="I358" s="39">
        <f t="shared" si="75"/>
        <v>11.117171616998066</v>
      </c>
      <c r="J358" s="39">
        <f t="shared" si="76"/>
        <v>12.33540184652641</v>
      </c>
    </row>
    <row r="359" spans="1:10" ht="12.75">
      <c r="A359" s="57" t="s">
        <v>85</v>
      </c>
      <c r="B359" s="39">
        <f t="shared" si="77"/>
        <v>1.6052392132193527</v>
      </c>
      <c r="C359" s="39">
        <f t="shared" si="69"/>
        <v>1.8811064773893493</v>
      </c>
      <c r="D359" s="39">
        <f t="shared" si="70"/>
        <v>1.8866734876949223</v>
      </c>
      <c r="E359" s="39">
        <f t="shared" si="71"/>
        <v>2.2326429594893837</v>
      </c>
      <c r="F359" s="39">
        <f t="shared" si="72"/>
        <v>2.427108370780646</v>
      </c>
      <c r="G359" s="39">
        <f t="shared" si="73"/>
        <v>2.5518510967109016</v>
      </c>
      <c r="H359" s="39">
        <f t="shared" si="74"/>
        <v>2.8613417591299877</v>
      </c>
      <c r="I359" s="39">
        <f t="shared" si="75"/>
        <v>2.7819192386566813</v>
      </c>
      <c r="J359" s="39">
        <f t="shared" si="76"/>
        <v>3.0858000820552216</v>
      </c>
    </row>
    <row r="360" spans="1:10" ht="12.75">
      <c r="A360" s="57" t="s">
        <v>86</v>
      </c>
      <c r="B360" s="39">
        <f t="shared" si="77"/>
        <v>4.654457148639077</v>
      </c>
      <c r="C360" s="39">
        <f t="shared" si="69"/>
        <v>9.109848484848484</v>
      </c>
      <c r="D360" s="39">
        <f t="shared" si="70"/>
        <v>10.442699036058551</v>
      </c>
      <c r="E360" s="39">
        <f t="shared" si="71"/>
        <v>10.701977144930165</v>
      </c>
      <c r="F360" s="39">
        <f t="shared" si="72"/>
        <v>9.7052067381317</v>
      </c>
      <c r="G360" s="39">
        <f t="shared" si="73"/>
        <v>10.38721573448064</v>
      </c>
      <c r="H360" s="39">
        <f t="shared" si="74"/>
        <v>10.958005249343833</v>
      </c>
      <c r="I360" s="39">
        <f t="shared" si="75"/>
        <v>10.59446733372572</v>
      </c>
      <c r="J360" s="39">
        <f t="shared" si="76"/>
        <v>10.537981059842837</v>
      </c>
    </row>
    <row r="361" spans="1:10" ht="12.75">
      <c r="A361" s="57" t="s">
        <v>87</v>
      </c>
      <c r="B361" s="39">
        <f t="shared" si="77"/>
        <v>4.962913014160486</v>
      </c>
      <c r="C361" s="39">
        <f t="shared" si="69"/>
        <v>5.3403488420267635</v>
      </c>
      <c r="D361" s="39">
        <f t="shared" si="70"/>
        <v>5.408384176343239</v>
      </c>
      <c r="E361" s="39">
        <f t="shared" si="71"/>
        <v>5.233535274574947</v>
      </c>
      <c r="F361" s="39">
        <f t="shared" si="72"/>
        <v>4.948837209302326</v>
      </c>
      <c r="G361" s="39">
        <f t="shared" si="73"/>
        <v>5.388841137561195</v>
      </c>
      <c r="H361" s="39">
        <f t="shared" si="74"/>
        <v>5.0007123521869214</v>
      </c>
      <c r="I361" s="39">
        <f t="shared" si="75"/>
        <v>4.551266544562325</v>
      </c>
      <c r="J361" s="39">
        <f t="shared" si="76"/>
        <v>4.694646220069949</v>
      </c>
    </row>
    <row r="362" spans="1:10" ht="12.75">
      <c r="A362" s="57" t="s">
        <v>88</v>
      </c>
      <c r="B362" s="39">
        <f t="shared" si="77"/>
        <v>6.996566033936981</v>
      </c>
      <c r="C362" s="39">
        <f t="shared" si="69"/>
        <v>5.480055182130383</v>
      </c>
      <c r="D362" s="39">
        <f t="shared" si="70"/>
        <v>7.001239771881973</v>
      </c>
      <c r="E362" s="39">
        <f t="shared" si="71"/>
        <v>6.3533671525826465</v>
      </c>
      <c r="F362" s="39">
        <f t="shared" si="72"/>
        <v>6.251181378770286</v>
      </c>
      <c r="G362" s="39">
        <f t="shared" si="73"/>
        <v>5.214048159772726</v>
      </c>
      <c r="H362" s="39">
        <f t="shared" si="74"/>
        <v>5.771706013653323</v>
      </c>
      <c r="I362" s="39">
        <f t="shared" si="75"/>
        <v>6.547373759786985</v>
      </c>
      <c r="J362" s="39">
        <f t="shared" si="76"/>
        <v>5.6011317592243755</v>
      </c>
    </row>
    <row r="363" spans="1:10" ht="12.75">
      <c r="A363" s="57" t="s">
        <v>89</v>
      </c>
      <c r="B363" s="39">
        <f t="shared" si="77"/>
        <v>6.972000659122387</v>
      </c>
      <c r="C363" s="39">
        <f t="shared" si="69"/>
        <v>7.575610065821499</v>
      </c>
      <c r="D363" s="39">
        <f t="shared" si="70"/>
        <v>7.169861298401079</v>
      </c>
      <c r="E363" s="39">
        <f t="shared" si="71"/>
        <v>6.868989223260653</v>
      </c>
      <c r="F363" s="39">
        <f t="shared" si="72"/>
        <v>6.770584106932083</v>
      </c>
      <c r="G363" s="39">
        <f t="shared" si="73"/>
        <v>7.04318724590452</v>
      </c>
      <c r="H363" s="39">
        <f t="shared" si="74"/>
        <v>6.798938210846525</v>
      </c>
      <c r="I363" s="39">
        <f t="shared" si="75"/>
        <v>6.798215873302895</v>
      </c>
      <c r="J363" s="39">
        <f t="shared" si="76"/>
        <v>6.061302191408354</v>
      </c>
    </row>
    <row r="364" spans="1:10" ht="12.75">
      <c r="A364" s="57" t="s">
        <v>90</v>
      </c>
      <c r="B364" s="39">
        <f t="shared" si="77"/>
        <v>1.6156953260242355</v>
      </c>
      <c r="C364" s="39">
        <f t="shared" si="69"/>
        <v>2.0226757369614514</v>
      </c>
      <c r="D364" s="39">
        <f t="shared" si="70"/>
        <v>1.586895316099309</v>
      </c>
      <c r="E364" s="39">
        <f t="shared" si="71"/>
        <v>1.6043651763172897</v>
      </c>
      <c r="F364" s="39">
        <f t="shared" si="72"/>
        <v>1.9931008049060943</v>
      </c>
      <c r="G364" s="39">
        <f t="shared" si="73"/>
        <v>1.8515839722262404</v>
      </c>
      <c r="H364" s="39">
        <f t="shared" si="74"/>
        <v>1.8203626613984336</v>
      </c>
      <c r="I364" s="39">
        <f t="shared" si="75"/>
        <v>1.7560448466837768</v>
      </c>
      <c r="J364" s="39">
        <f t="shared" si="76"/>
        <v>1.895765902635577</v>
      </c>
    </row>
    <row r="365" spans="1:10" ht="12.75">
      <c r="A365" s="57" t="s">
        <v>91</v>
      </c>
      <c r="B365" s="39">
        <f t="shared" si="77"/>
        <v>4.2351065636964735</v>
      </c>
      <c r="C365" s="39">
        <f t="shared" si="69"/>
        <v>4.81337413128848</v>
      </c>
      <c r="D365" s="39">
        <f t="shared" si="70"/>
        <v>5.22046511627907</v>
      </c>
      <c r="E365" s="39">
        <f t="shared" si="71"/>
        <v>5.337841142521764</v>
      </c>
      <c r="F365" s="39">
        <f t="shared" si="72"/>
        <v>5.442649012908125</v>
      </c>
      <c r="G365" s="39">
        <f t="shared" si="73"/>
        <v>5.816143865027086</v>
      </c>
      <c r="H365" s="39">
        <f t="shared" si="74"/>
        <v>5.2372200351351195</v>
      </c>
      <c r="I365" s="39">
        <f t="shared" si="75"/>
        <v>5.507311820486992</v>
      </c>
      <c r="J365" s="39">
        <f t="shared" si="76"/>
        <v>5.257850763468741</v>
      </c>
    </row>
    <row r="366" spans="1:10" ht="12.75">
      <c r="A366" s="57" t="s">
        <v>92</v>
      </c>
      <c r="B366" s="39">
        <f t="shared" si="77"/>
        <v>0.3303964757709251</v>
      </c>
      <c r="C366" s="39">
        <f t="shared" si="69"/>
        <v>2.1319796954314723</v>
      </c>
      <c r="D366" s="39">
        <f t="shared" si="70"/>
        <v>2.033096926713948</v>
      </c>
      <c r="E366" s="39">
        <f t="shared" si="71"/>
        <v>2.0338983050847457</v>
      </c>
      <c r="F366" s="39">
        <f t="shared" si="72"/>
        <v>1.8582541054451167</v>
      </c>
      <c r="G366" s="39">
        <f t="shared" si="73"/>
        <v>1.9426048565121412</v>
      </c>
      <c r="H366" s="39">
        <f t="shared" si="74"/>
        <v>1.8471872376154492</v>
      </c>
      <c r="I366" s="39">
        <f t="shared" si="75"/>
        <v>1.7849730178497303</v>
      </c>
      <c r="J366" s="39">
        <f t="shared" si="76"/>
        <v>1.859504132231405</v>
      </c>
    </row>
    <row r="367" spans="1:10" ht="12.75">
      <c r="A367" s="57" t="s">
        <v>93</v>
      </c>
      <c r="B367" s="39">
        <f t="shared" si="77"/>
        <v>9.42064264849075</v>
      </c>
      <c r="C367" s="39">
        <f t="shared" si="69"/>
        <v>6.804733727810651</v>
      </c>
      <c r="D367" s="39">
        <f t="shared" si="70"/>
        <v>4.475524475524476</v>
      </c>
      <c r="E367" s="39">
        <f t="shared" si="71"/>
        <v>7.623049219687875</v>
      </c>
      <c r="F367" s="39">
        <f t="shared" si="72"/>
        <v>11.376878258203005</v>
      </c>
      <c r="G367" s="39">
        <f t="shared" si="73"/>
        <v>30.073221757322177</v>
      </c>
      <c r="H367" s="39">
        <f t="shared" si="74"/>
        <v>28.83569096844396</v>
      </c>
      <c r="I367" s="39">
        <f t="shared" si="75"/>
        <v>35.02798507462686</v>
      </c>
      <c r="J367" s="39">
        <f t="shared" si="76"/>
        <v>34.75769873478157</v>
      </c>
    </row>
    <row r="368" spans="1:10" ht="12.75">
      <c r="A368" s="57" t="s">
        <v>94</v>
      </c>
      <c r="B368" s="39">
        <f t="shared" si="77"/>
        <v>0.22464898595943839</v>
      </c>
      <c r="C368" s="39">
        <f t="shared" si="69"/>
        <v>0.3866602223296278</v>
      </c>
      <c r="D368" s="39">
        <f t="shared" si="70"/>
        <v>0.3164914660336837</v>
      </c>
      <c r="E368" s="39">
        <f t="shared" si="71"/>
        <v>0.300228173411793</v>
      </c>
      <c r="F368" s="39">
        <f t="shared" si="72"/>
        <v>6.518470790378007</v>
      </c>
      <c r="G368" s="39">
        <f t="shared" si="73"/>
        <v>7.930685555274475</v>
      </c>
      <c r="H368" s="39">
        <f t="shared" si="74"/>
        <v>8.967616938831995</v>
      </c>
      <c r="I368" s="39">
        <f t="shared" si="75"/>
        <v>8.339447297627782</v>
      </c>
      <c r="J368" s="39">
        <f t="shared" si="76"/>
        <v>7.992157767270211</v>
      </c>
    </row>
    <row r="369" spans="1:10" ht="12.75">
      <c r="A369" s="57" t="s">
        <v>95</v>
      </c>
      <c r="B369" s="39">
        <f t="shared" si="77"/>
        <v>1.3235708251196845</v>
      </c>
      <c r="C369" s="39">
        <f t="shared" si="69"/>
        <v>1.3793103448275863</v>
      </c>
      <c r="D369" s="39">
        <f t="shared" si="70"/>
        <v>1.1761246692149367</v>
      </c>
      <c r="E369" s="39">
        <f t="shared" si="71"/>
        <v>1.4025663980901224</v>
      </c>
      <c r="F369" s="39">
        <f t="shared" si="72"/>
        <v>1.5577275503970678</v>
      </c>
      <c r="G369" s="39">
        <f t="shared" si="73"/>
        <v>1.3372093023255813</v>
      </c>
      <c r="H369" s="39">
        <f t="shared" si="74"/>
        <v>1.543550165380375</v>
      </c>
      <c r="I369" s="39">
        <f t="shared" si="75"/>
        <v>1.3280212483399734</v>
      </c>
      <c r="J369" s="39">
        <f t="shared" si="76"/>
        <v>1.407388791153556</v>
      </c>
    </row>
    <row r="370" spans="1:10" ht="12.75">
      <c r="A370" s="57" t="s">
        <v>96</v>
      </c>
      <c r="B370" s="39">
        <f t="shared" si="77"/>
        <v>0.05331627212625293</v>
      </c>
      <c r="C370" s="39">
        <f t="shared" si="69"/>
        <v>0.05544115317598606</v>
      </c>
      <c r="D370" s="39">
        <f t="shared" si="70"/>
        <v>0.06970260223048327</v>
      </c>
      <c r="E370" s="39">
        <f t="shared" si="71"/>
        <v>0.07506024572354127</v>
      </c>
      <c r="F370" s="39">
        <f t="shared" si="72"/>
        <v>0.05181553668938579</v>
      </c>
      <c r="G370" s="39">
        <f t="shared" si="73"/>
        <v>1.463684065175366</v>
      </c>
      <c r="H370" s="39">
        <f t="shared" si="74"/>
        <v>1.7481255763602102</v>
      </c>
      <c r="I370" s="39">
        <f t="shared" si="75"/>
        <v>1.6069951553822521</v>
      </c>
      <c r="J370" s="39">
        <f t="shared" si="76"/>
        <v>3.472086763156868</v>
      </c>
    </row>
    <row r="371" spans="1:10" ht="12.75">
      <c r="A371" s="57" t="s">
        <v>97</v>
      </c>
      <c r="B371" s="39" t="str">
        <f aca="true" t="shared" si="78" ref="B371:J371">IF(G296=0,"-",G296)</f>
        <v>-</v>
      </c>
      <c r="C371" s="39" t="str">
        <f t="shared" si="78"/>
        <v>-</v>
      </c>
      <c r="D371" s="39" t="str">
        <f t="shared" si="78"/>
        <v>-</v>
      </c>
      <c r="E371" s="39" t="str">
        <f t="shared" si="78"/>
        <v>-</v>
      </c>
      <c r="F371" s="39" t="str">
        <f t="shared" si="78"/>
        <v>-</v>
      </c>
      <c r="G371" s="39" t="str">
        <f t="shared" si="78"/>
        <v>-</v>
      </c>
      <c r="H371" s="39" t="str">
        <f t="shared" si="78"/>
        <v>-</v>
      </c>
      <c r="I371" s="39" t="str">
        <f t="shared" si="78"/>
        <v>-</v>
      </c>
      <c r="J371" s="39" t="str">
        <f t="shared" si="78"/>
        <v>-</v>
      </c>
    </row>
    <row r="372" spans="1:10" ht="12.75">
      <c r="A372" s="57" t="s">
        <v>98</v>
      </c>
      <c r="B372" s="39">
        <f t="shared" si="77"/>
        <v>1.1460032016277435</v>
      </c>
      <c r="C372" s="39">
        <f aca="true" t="shared" si="79" ref="C372:C385">H297</f>
        <v>1.2255469974780178</v>
      </c>
      <c r="D372" s="39">
        <f aca="true" t="shared" si="80" ref="D372:D385">I297</f>
        <v>1.563196684764078</v>
      </c>
      <c r="E372" s="39">
        <f aca="true" t="shared" si="81" ref="E372:E385">J297</f>
        <v>1.83422737497837</v>
      </c>
      <c r="F372" s="39">
        <f aca="true" t="shared" si="82" ref="F372:F385">K297</f>
        <v>1.9371783590646081</v>
      </c>
      <c r="G372" s="39">
        <f aca="true" t="shared" si="83" ref="G372:G385">L297</f>
        <v>2.0758643840214837</v>
      </c>
      <c r="H372" s="39">
        <f aca="true" t="shared" si="84" ref="H372:H385">M297</f>
        <v>2.142621108981561</v>
      </c>
      <c r="I372" s="39">
        <f aca="true" t="shared" si="85" ref="I372:I385">N297</f>
        <v>2.0750898990810316</v>
      </c>
      <c r="J372" s="39">
        <f aca="true" t="shared" si="86" ref="J372:J385">O297</f>
        <v>2.2290427776712067</v>
      </c>
    </row>
    <row r="373" spans="1:10" ht="12.75">
      <c r="A373" s="57" t="s">
        <v>99</v>
      </c>
      <c r="B373" s="39">
        <f t="shared" si="77"/>
        <v>20.34773488240752</v>
      </c>
      <c r="C373" s="39">
        <f t="shared" si="79"/>
        <v>22.027305030858425</v>
      </c>
      <c r="D373" s="39">
        <f t="shared" si="80"/>
        <v>20.58367950433007</v>
      </c>
      <c r="E373" s="39">
        <f t="shared" si="81"/>
        <v>21.138870291412665</v>
      </c>
      <c r="F373" s="39">
        <f t="shared" si="82"/>
        <v>20.789079639238082</v>
      </c>
      <c r="G373" s="39">
        <f t="shared" si="83"/>
        <v>22.437062937062937</v>
      </c>
      <c r="H373" s="39">
        <f t="shared" si="84"/>
        <v>22.679180287532073</v>
      </c>
      <c r="I373" s="39">
        <f t="shared" si="85"/>
        <v>23.624294510005132</v>
      </c>
      <c r="J373" s="39">
        <f t="shared" si="86"/>
        <v>24.009188262318418</v>
      </c>
    </row>
    <row r="374" spans="1:10" ht="12.75">
      <c r="A374" s="57" t="s">
        <v>100</v>
      </c>
      <c r="B374" s="39">
        <f t="shared" si="77"/>
        <v>1.5969520914372568</v>
      </c>
      <c r="C374" s="39">
        <f t="shared" si="79"/>
        <v>3.982840686372545</v>
      </c>
      <c r="D374" s="39">
        <f t="shared" si="80"/>
        <v>3.611837191934279</v>
      </c>
      <c r="E374" s="39">
        <f t="shared" si="81"/>
        <v>3.7451079164567753</v>
      </c>
      <c r="F374" s="39">
        <f t="shared" si="82"/>
        <v>4.0249141776471316</v>
      </c>
      <c r="G374" s="39">
        <f t="shared" si="83"/>
        <v>4.022514071294559</v>
      </c>
      <c r="H374" s="39">
        <f t="shared" si="84"/>
        <v>4.216466727276759</v>
      </c>
      <c r="I374" s="39">
        <f t="shared" si="85"/>
        <v>4.512403289809129</v>
      </c>
      <c r="J374" s="39">
        <f t="shared" si="86"/>
        <v>4.662471717865304</v>
      </c>
    </row>
    <row r="375" spans="1:10" ht="12.75">
      <c r="A375" s="57" t="s">
        <v>101</v>
      </c>
      <c r="B375" s="39">
        <f t="shared" si="77"/>
        <v>15.938425103611605</v>
      </c>
      <c r="C375" s="39">
        <f t="shared" si="79"/>
        <v>13.262964662689306</v>
      </c>
      <c r="D375" s="39">
        <f t="shared" si="80"/>
        <v>16.140081799591</v>
      </c>
      <c r="E375" s="39">
        <f t="shared" si="81"/>
        <v>14.6789433089086</v>
      </c>
      <c r="F375" s="39">
        <f t="shared" si="82"/>
        <v>13.647397284905152</v>
      </c>
      <c r="G375" s="39">
        <f t="shared" si="83"/>
        <v>11.120877281098275</v>
      </c>
      <c r="H375" s="39">
        <f t="shared" si="84"/>
        <v>12.89198606271777</v>
      </c>
      <c r="I375" s="39">
        <f t="shared" si="85"/>
        <v>15.731017770597738</v>
      </c>
      <c r="J375" s="39">
        <f t="shared" si="86"/>
        <v>14.033736424555187</v>
      </c>
    </row>
    <row r="376" spans="1:10" ht="12.75">
      <c r="A376" s="57" t="s">
        <v>102</v>
      </c>
      <c r="B376" s="39">
        <f t="shared" si="77"/>
        <v>4.6047860768672955</v>
      </c>
      <c r="C376" s="39">
        <f t="shared" si="79"/>
        <v>8.904222112699195</v>
      </c>
      <c r="D376" s="39">
        <f t="shared" si="80"/>
        <v>9.448448762143528</v>
      </c>
      <c r="E376" s="39">
        <f t="shared" si="81"/>
        <v>7.73874013310633</v>
      </c>
      <c r="F376" s="39">
        <f t="shared" si="82"/>
        <v>8.260462211118051</v>
      </c>
      <c r="G376" s="39">
        <f t="shared" si="83"/>
        <v>8.76777251184834</v>
      </c>
      <c r="H376" s="39">
        <f t="shared" si="84"/>
        <v>11.622428145123292</v>
      </c>
      <c r="I376" s="39">
        <f t="shared" si="85"/>
        <v>11.518480035624165</v>
      </c>
      <c r="J376" s="39">
        <f t="shared" si="86"/>
        <v>11.043123543123544</v>
      </c>
    </row>
    <row r="377" spans="1:10" ht="12.75">
      <c r="A377" s="57" t="s">
        <v>103</v>
      </c>
      <c r="B377" s="39">
        <f t="shared" si="77"/>
        <v>1.5625</v>
      </c>
      <c r="C377" s="39">
        <f t="shared" si="79"/>
        <v>3.0303030303030303</v>
      </c>
      <c r="D377" s="39">
        <f t="shared" si="80"/>
        <v>2.770686756739929</v>
      </c>
      <c r="E377" s="39">
        <f t="shared" si="81"/>
        <v>2.6002487709530295</v>
      </c>
      <c r="F377" s="39">
        <f t="shared" si="82"/>
        <v>2.6613680154142583</v>
      </c>
      <c r="G377" s="39">
        <f t="shared" si="83"/>
        <v>2.796481649984835</v>
      </c>
      <c r="H377" s="39">
        <f t="shared" si="84"/>
        <v>3.0188908461398287</v>
      </c>
      <c r="I377" s="39">
        <f t="shared" si="85"/>
        <v>4.117838541666667</v>
      </c>
      <c r="J377" s="39">
        <f t="shared" si="86"/>
        <v>3.861066235864297</v>
      </c>
    </row>
    <row r="378" spans="1:10" ht="12.75">
      <c r="A378" s="57" t="s">
        <v>104</v>
      </c>
      <c r="B378" s="39">
        <f t="shared" si="77"/>
        <v>19.19096895578551</v>
      </c>
      <c r="C378" s="39">
        <f t="shared" si="79"/>
        <v>21.308177845598944</v>
      </c>
      <c r="D378" s="39">
        <f t="shared" si="80"/>
        <v>19.797817715019256</v>
      </c>
      <c r="E378" s="39">
        <f t="shared" si="81"/>
        <v>20.610500610500612</v>
      </c>
      <c r="F378" s="39">
        <f t="shared" si="82"/>
        <v>21.836347768515452</v>
      </c>
      <c r="G378" s="39">
        <f t="shared" si="83"/>
        <v>22.132471728594506</v>
      </c>
      <c r="H378" s="39">
        <f t="shared" si="84"/>
        <v>24.006398425003077</v>
      </c>
      <c r="I378" s="39">
        <f t="shared" si="85"/>
        <v>22.729728107556568</v>
      </c>
      <c r="J378" s="39">
        <f t="shared" si="86"/>
        <v>22.22506830601093</v>
      </c>
    </row>
    <row r="379" spans="1:10" ht="12.75">
      <c r="A379" s="57" t="s">
        <v>105</v>
      </c>
      <c r="B379" s="39">
        <f t="shared" si="77"/>
        <v>24.921457077354166</v>
      </c>
      <c r="C379" s="39">
        <f t="shared" si="79"/>
        <v>26.100335510512</v>
      </c>
      <c r="D379" s="39">
        <f t="shared" si="80"/>
        <v>23.598642753271935</v>
      </c>
      <c r="E379" s="39">
        <f t="shared" si="81"/>
        <v>27.564599868711582</v>
      </c>
      <c r="F379" s="39">
        <f t="shared" si="82"/>
        <v>28.170180871417582</v>
      </c>
      <c r="G379" s="39">
        <f t="shared" si="83"/>
        <v>27.8064236794458</v>
      </c>
      <c r="H379" s="39">
        <f t="shared" si="84"/>
        <v>31.61314585379103</v>
      </c>
      <c r="I379" s="39">
        <f t="shared" si="85"/>
        <v>28.77569258266309</v>
      </c>
      <c r="J379" s="39">
        <f t="shared" si="86"/>
        <v>27.094390978905416</v>
      </c>
    </row>
    <row r="380" spans="1:10" ht="12.75">
      <c r="A380" s="57" t="s">
        <v>106</v>
      </c>
      <c r="B380" s="39">
        <f t="shared" si="77"/>
        <v>0.49933201315128717</v>
      </c>
      <c r="C380" s="39">
        <f t="shared" si="79"/>
        <v>0.8949089724830398</v>
      </c>
      <c r="D380" s="39">
        <f t="shared" si="80"/>
        <v>0.8284848060004907</v>
      </c>
      <c r="E380" s="39">
        <f t="shared" si="81"/>
        <v>0.9299798377138033</v>
      </c>
      <c r="F380" s="39">
        <f t="shared" si="82"/>
        <v>0.9969431707655968</v>
      </c>
      <c r="G380" s="39">
        <f t="shared" si="83"/>
        <v>1.066383347105812</v>
      </c>
      <c r="H380" s="39">
        <f t="shared" si="84"/>
        <v>1.1279598638983404</v>
      </c>
      <c r="I380" s="39">
        <f t="shared" si="85"/>
        <v>1.1187177210060268</v>
      </c>
      <c r="J380" s="39">
        <f t="shared" si="86"/>
        <v>1.2430756182247078</v>
      </c>
    </row>
    <row r="381" spans="1:10" ht="12.75">
      <c r="A381" s="57" t="s">
        <v>115</v>
      </c>
      <c r="B381" s="39">
        <f t="shared" si="77"/>
        <v>65.76332429990967</v>
      </c>
      <c r="C381" s="39">
        <f t="shared" si="79"/>
        <v>64.92293320878095</v>
      </c>
      <c r="D381" s="39">
        <f t="shared" si="80"/>
        <v>65.47811993517018</v>
      </c>
      <c r="E381" s="39">
        <f t="shared" si="81"/>
        <v>66.82558601509734</v>
      </c>
      <c r="F381" s="39">
        <f t="shared" si="82"/>
        <v>67.56052141527002</v>
      </c>
      <c r="G381" s="39">
        <f t="shared" si="83"/>
        <v>71.27521145087833</v>
      </c>
      <c r="H381" s="39">
        <f t="shared" si="84"/>
        <v>71.42414860681114</v>
      </c>
      <c r="I381" s="39">
        <f t="shared" si="85"/>
        <v>73.18602567930725</v>
      </c>
      <c r="J381" s="39">
        <f t="shared" si="86"/>
        <v>72.8267297457126</v>
      </c>
    </row>
    <row r="382" spans="1:10" ht="12.75">
      <c r="A382" s="57" t="s">
        <v>114</v>
      </c>
      <c r="B382" s="39">
        <f t="shared" si="77"/>
        <v>53.11572700296736</v>
      </c>
      <c r="C382" s="39">
        <f t="shared" si="79"/>
        <v>48.872656645836855</v>
      </c>
      <c r="D382" s="39">
        <f t="shared" si="80"/>
        <v>43.31811132173014</v>
      </c>
      <c r="E382" s="39">
        <f t="shared" si="81"/>
        <v>43.65972421130161</v>
      </c>
      <c r="F382" s="39">
        <f t="shared" si="82"/>
        <v>43.990280989144495</v>
      </c>
      <c r="G382" s="39">
        <f t="shared" si="83"/>
        <v>44.78137166816412</v>
      </c>
      <c r="H382" s="39">
        <f t="shared" si="84"/>
        <v>51.00303018679759</v>
      </c>
      <c r="I382" s="39">
        <f t="shared" si="85"/>
        <v>44.061872536625266</v>
      </c>
      <c r="J382" s="39">
        <f t="shared" si="86"/>
        <v>47.716721211659944</v>
      </c>
    </row>
    <row r="383" spans="1:10" ht="12.75">
      <c r="A383" s="57" t="s">
        <v>108</v>
      </c>
      <c r="B383" s="39">
        <f t="shared" si="77"/>
        <v>0.5758020099424198</v>
      </c>
      <c r="C383" s="39">
        <f t="shared" si="79"/>
        <v>1.5576725025746654</v>
      </c>
      <c r="D383" s="39">
        <f t="shared" si="80"/>
        <v>2.0440864406045645</v>
      </c>
      <c r="E383" s="39">
        <f t="shared" si="81"/>
        <v>2.326147257774101</v>
      </c>
      <c r="F383" s="39">
        <f t="shared" si="82"/>
        <v>3.3705068206711144</v>
      </c>
      <c r="G383" s="39">
        <f t="shared" si="83"/>
        <v>3.49958666299256</v>
      </c>
      <c r="H383" s="39">
        <f t="shared" si="84"/>
        <v>4.24682990817665</v>
      </c>
      <c r="I383" s="39">
        <f t="shared" si="85"/>
        <v>3.6302591543384746</v>
      </c>
      <c r="J383" s="39">
        <f t="shared" si="86"/>
        <v>4.423076923076923</v>
      </c>
    </row>
    <row r="384" spans="1:13" ht="12.75">
      <c r="A384" s="57" t="s">
        <v>109</v>
      </c>
      <c r="B384" s="39">
        <f t="shared" si="77"/>
        <v>4.249906228085911</v>
      </c>
      <c r="C384" s="39">
        <f t="shared" si="79"/>
        <v>6.206865943235027</v>
      </c>
      <c r="D384" s="39">
        <f t="shared" si="80"/>
        <v>12.896021176275953</v>
      </c>
      <c r="E384" s="39">
        <f t="shared" si="81"/>
        <v>11.156967946072362</v>
      </c>
      <c r="F384" s="39">
        <f t="shared" si="82"/>
        <v>11.78233158121937</v>
      </c>
      <c r="G384" s="39">
        <f t="shared" si="83"/>
        <v>12.457540760869565</v>
      </c>
      <c r="H384" s="39">
        <f t="shared" si="84"/>
        <v>10.917195731460218</v>
      </c>
      <c r="I384" s="39">
        <f t="shared" si="85"/>
        <v>9.308460011421424</v>
      </c>
      <c r="J384" s="39">
        <f t="shared" si="86"/>
        <v>10.483036388554806</v>
      </c>
      <c r="M384" t="s">
        <v>268</v>
      </c>
    </row>
    <row r="385" spans="1:10" ht="13.5" thickBot="1">
      <c r="A385" s="58" t="s">
        <v>110</v>
      </c>
      <c r="B385" s="40">
        <f t="shared" si="77"/>
        <v>18.47325032038408</v>
      </c>
      <c r="C385" s="40">
        <f t="shared" si="79"/>
        <v>17.374691666532318</v>
      </c>
      <c r="D385" s="40">
        <f t="shared" si="80"/>
        <v>16.649857617465592</v>
      </c>
      <c r="E385" s="40">
        <f t="shared" si="81"/>
        <v>15.806515189909058</v>
      </c>
      <c r="F385" s="40">
        <f t="shared" si="82"/>
        <v>15.875145212148034</v>
      </c>
      <c r="G385" s="40">
        <f t="shared" si="83"/>
        <v>15.068570302159895</v>
      </c>
      <c r="H385" s="40">
        <f t="shared" si="84"/>
        <v>13.11502960415751</v>
      </c>
      <c r="I385" s="40">
        <f t="shared" si="85"/>
        <v>13.10191304347826</v>
      </c>
      <c r="J385" s="40">
        <f t="shared" si="86"/>
        <v>12.90077859852266</v>
      </c>
    </row>
    <row r="386" ht="12.75">
      <c r="J386" s="48"/>
    </row>
    <row r="387" ht="12.75">
      <c r="A387" t="s">
        <v>268</v>
      </c>
    </row>
  </sheetData>
  <mergeCells count="10">
    <mergeCell ref="B350:B351"/>
    <mergeCell ref="B349:J349"/>
    <mergeCell ref="C350:C351"/>
    <mergeCell ref="D350:D351"/>
    <mergeCell ref="E350:E351"/>
    <mergeCell ref="F350:F351"/>
    <mergeCell ref="G350:G351"/>
    <mergeCell ref="H350:H351"/>
    <mergeCell ref="I350:I351"/>
    <mergeCell ref="J350:J351"/>
  </mergeCells>
  <printOptions/>
  <pageMargins left="0.2" right="0.2" top="1" bottom="1" header="0.5" footer="0.5"/>
  <pageSetup fitToHeight="1" fitToWidth="1" horizontalDpi="600" verticalDpi="600" orientation="landscape" paperSize="9" scale="6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520"/>
  <sheetViews>
    <sheetView zoomScale="75" zoomScaleNormal="75" workbookViewId="0" topLeftCell="A475">
      <selection activeCell="I509" sqref="I509"/>
    </sheetView>
  </sheetViews>
  <sheetFormatPr defaultColWidth="9.140625" defaultRowHeight="12.75"/>
  <cols>
    <col min="1" max="1" width="20.421875" style="0" customWidth="1"/>
    <col min="17" max="17" width="19.421875" style="0" customWidth="1"/>
    <col min="18" max="18" width="15.8515625" style="0" customWidth="1"/>
    <col min="19" max="19" width="20.00390625" style="0" customWidth="1"/>
    <col min="20" max="20" width="19.140625" style="0" customWidth="1"/>
  </cols>
  <sheetData>
    <row r="1" spans="1:3" ht="12.75">
      <c r="A1" t="s">
        <v>2</v>
      </c>
      <c r="B1" t="s">
        <v>151</v>
      </c>
      <c r="C1" t="s">
        <v>152</v>
      </c>
    </row>
    <row r="2" ht="12.75">
      <c r="A2" t="s">
        <v>1</v>
      </c>
    </row>
    <row r="4" spans="1:3" ht="12.75">
      <c r="A4" t="s">
        <v>4</v>
      </c>
      <c r="B4" t="s">
        <v>148</v>
      </c>
      <c r="C4" t="s">
        <v>6</v>
      </c>
    </row>
    <row r="7" spans="1:2" ht="12.75">
      <c r="A7" t="s">
        <v>9</v>
      </c>
      <c r="B7" t="s">
        <v>10</v>
      </c>
    </row>
    <row r="8" spans="1:2" ht="12.75">
      <c r="A8" t="s">
        <v>7</v>
      </c>
      <c r="B8" t="s">
        <v>142</v>
      </c>
    </row>
    <row r="9" spans="1:2" ht="12.75">
      <c r="A9" t="s">
        <v>11</v>
      </c>
      <c r="B9" t="s">
        <v>144</v>
      </c>
    </row>
    <row r="11" spans="2:15" ht="12.75">
      <c r="B11" t="s">
        <v>13</v>
      </c>
      <c r="C11" t="s">
        <v>14</v>
      </c>
      <c r="D11" t="s">
        <v>15</v>
      </c>
      <c r="E11" t="s">
        <v>16</v>
      </c>
      <c r="F11" t="s">
        <v>17</v>
      </c>
      <c r="G11" t="s">
        <v>18</v>
      </c>
      <c r="H11" t="s">
        <v>19</v>
      </c>
      <c r="I11" t="s">
        <v>20</v>
      </c>
      <c r="J11" t="s">
        <v>21</v>
      </c>
      <c r="K11" t="s">
        <v>22</v>
      </c>
      <c r="L11" t="s">
        <v>23</v>
      </c>
      <c r="M11" t="s">
        <v>24</v>
      </c>
      <c r="N11" t="s">
        <v>25</v>
      </c>
      <c r="O11" t="s">
        <v>26</v>
      </c>
    </row>
    <row r="12" ht="12.75">
      <c r="A12" t="s">
        <v>27</v>
      </c>
    </row>
    <row r="13" spans="1:15" s="72" customFormat="1" ht="12.75">
      <c r="A13" s="83" t="s">
        <v>255</v>
      </c>
      <c r="C13" s="72">
        <f>SUM(C17:C46)</f>
        <v>21990</v>
      </c>
      <c r="D13" s="72">
        <f aca="true" t="shared" si="0" ref="D13:O13">SUM(D17:D46)</f>
        <v>12046</v>
      </c>
      <c r="E13" s="72">
        <f t="shared" si="0"/>
        <v>10437</v>
      </c>
      <c r="F13" s="72">
        <f t="shared" si="0"/>
        <v>11605</v>
      </c>
      <c r="G13" s="72">
        <f t="shared" si="0"/>
        <v>17168</v>
      </c>
      <c r="H13" s="72">
        <f t="shared" si="0"/>
        <v>8750</v>
      </c>
      <c r="I13" s="72">
        <f t="shared" si="0"/>
        <v>5888</v>
      </c>
      <c r="J13" s="72">
        <f t="shared" si="0"/>
        <v>8978</v>
      </c>
      <c r="K13" s="72">
        <f t="shared" si="0"/>
        <v>5760</v>
      </c>
      <c r="L13" s="72">
        <f t="shared" si="0"/>
        <v>11367</v>
      </c>
      <c r="M13" s="72">
        <f t="shared" si="0"/>
        <v>3913</v>
      </c>
      <c r="N13" s="72">
        <f t="shared" si="0"/>
        <v>11626</v>
      </c>
      <c r="O13" s="72">
        <f t="shared" si="0"/>
        <v>6027</v>
      </c>
    </row>
    <row r="14" spans="1:15" ht="12.75">
      <c r="A14" s="82" t="s">
        <v>117</v>
      </c>
      <c r="C14">
        <v>25362</v>
      </c>
      <c r="D14">
        <v>5397</v>
      </c>
      <c r="E14">
        <v>12384</v>
      </c>
      <c r="F14">
        <v>17780</v>
      </c>
      <c r="G14">
        <v>17186</v>
      </c>
      <c r="H14">
        <v>15973</v>
      </c>
      <c r="I14">
        <v>-3373</v>
      </c>
      <c r="J14">
        <v>6268</v>
      </c>
      <c r="K14">
        <v>2307</v>
      </c>
      <c r="L14">
        <v>14025</v>
      </c>
      <c r="M14">
        <v>24930</v>
      </c>
      <c r="N14">
        <v>12144</v>
      </c>
      <c r="O14">
        <v>21735</v>
      </c>
    </row>
    <row r="15" spans="1:15" s="72" customFormat="1" ht="12.75">
      <c r="A15" s="83" t="s">
        <v>258</v>
      </c>
      <c r="C15" s="72">
        <f>C17+C19+C20+C22+C23+C24+C25+C26+C30+C33+C34+C36+C39+C40+C41</f>
        <v>27134</v>
      </c>
      <c r="D15" s="72">
        <f aca="true" t="shared" si="1" ref="D15:O15">D17+D19+D20+D22+D23+D24+D25+D26+D30+D33+D34+D36+D39+D40+D41</f>
        <v>14170</v>
      </c>
      <c r="E15" s="72">
        <f t="shared" si="1"/>
        <v>18793</v>
      </c>
      <c r="F15" s="72">
        <f t="shared" si="1"/>
        <v>21872</v>
      </c>
      <c r="G15" s="72">
        <f t="shared" si="1"/>
        <v>18046</v>
      </c>
      <c r="H15" s="72">
        <f t="shared" si="1"/>
        <v>17402</v>
      </c>
      <c r="I15" s="72">
        <f t="shared" si="1"/>
        <v>-1582</v>
      </c>
      <c r="J15" s="72">
        <f t="shared" si="1"/>
        <v>7782</v>
      </c>
      <c r="K15" s="72">
        <f t="shared" si="1"/>
        <v>13112</v>
      </c>
      <c r="L15" s="72">
        <f t="shared" si="1"/>
        <v>23695</v>
      </c>
      <c r="M15" s="72">
        <f t="shared" si="1"/>
        <v>42376</v>
      </c>
      <c r="N15" s="72">
        <f t="shared" si="1"/>
        <v>33394</v>
      </c>
      <c r="O15" s="72">
        <f t="shared" si="1"/>
        <v>46053</v>
      </c>
    </row>
    <row r="16" spans="1:15" s="72" customFormat="1" ht="12.75">
      <c r="A16" s="83" t="s">
        <v>259</v>
      </c>
      <c r="C16" s="72">
        <f>C18+C21+C27+C28+C29+C31+C32+C35+C37+C38</f>
        <v>-1772</v>
      </c>
      <c r="D16" s="72">
        <f aca="true" t="shared" si="2" ref="D16:O16">D18+D21+D27+D28+D29+D31+D32+D35+D37+D38</f>
        <v>-8773</v>
      </c>
      <c r="E16" s="72">
        <f t="shared" si="2"/>
        <v>-6409</v>
      </c>
      <c r="F16" s="72">
        <f t="shared" si="2"/>
        <v>-4092</v>
      </c>
      <c r="G16" s="72">
        <f t="shared" si="2"/>
        <v>-860</v>
      </c>
      <c r="H16" s="72">
        <f t="shared" si="2"/>
        <v>-1429</v>
      </c>
      <c r="I16" s="72">
        <f t="shared" si="2"/>
        <v>-1791</v>
      </c>
      <c r="J16" s="72">
        <f t="shared" si="2"/>
        <v>-1514</v>
      </c>
      <c r="K16" s="72">
        <f t="shared" si="2"/>
        <v>-10805</v>
      </c>
      <c r="L16" s="72">
        <f t="shared" si="2"/>
        <v>-9670</v>
      </c>
      <c r="M16" s="72">
        <f t="shared" si="2"/>
        <v>-17446</v>
      </c>
      <c r="N16" s="72">
        <f t="shared" si="2"/>
        <v>-21250</v>
      </c>
      <c r="O16" s="72">
        <f t="shared" si="2"/>
        <v>-24318</v>
      </c>
    </row>
    <row r="17" spans="1:15" ht="12.75">
      <c r="A17" t="s">
        <v>29</v>
      </c>
      <c r="C17">
        <v>-3724</v>
      </c>
      <c r="D17">
        <v>-1847</v>
      </c>
      <c r="E17">
        <v>128</v>
      </c>
      <c r="F17">
        <v>2231</v>
      </c>
      <c r="G17">
        <v>3983</v>
      </c>
      <c r="H17">
        <v>4072</v>
      </c>
      <c r="I17">
        <v>4191</v>
      </c>
      <c r="J17">
        <v>3270</v>
      </c>
      <c r="K17">
        <v>1393</v>
      </c>
      <c r="L17">
        <v>852</v>
      </c>
      <c r="M17">
        <v>4326</v>
      </c>
      <c r="N17">
        <v>9106</v>
      </c>
      <c r="O17">
        <v>7588</v>
      </c>
    </row>
    <row r="18" spans="1:15" ht="12.75">
      <c r="A18" t="s">
        <v>30</v>
      </c>
      <c r="C18">
        <v>-692</v>
      </c>
      <c r="D18">
        <v>-2530</v>
      </c>
      <c r="E18">
        <v>-3036</v>
      </c>
      <c r="F18">
        <v>-2104</v>
      </c>
      <c r="G18">
        <v>-445</v>
      </c>
      <c r="H18">
        <v>418</v>
      </c>
      <c r="I18">
        <v>-3</v>
      </c>
      <c r="J18">
        <v>-1188</v>
      </c>
      <c r="K18">
        <v>-2461</v>
      </c>
      <c r="L18">
        <v>-3275</v>
      </c>
      <c r="M18">
        <v>-10017</v>
      </c>
      <c r="N18">
        <v>-9539</v>
      </c>
      <c r="O18">
        <v>-11387</v>
      </c>
    </row>
    <row r="19" spans="1:15" ht="12.75">
      <c r="A19" t="s">
        <v>31</v>
      </c>
      <c r="C19">
        <v>7048</v>
      </c>
      <c r="D19">
        <v>-1972</v>
      </c>
      <c r="E19">
        <v>3746</v>
      </c>
      <c r="F19">
        <v>1185</v>
      </c>
      <c r="G19">
        <v>-4844</v>
      </c>
      <c r="H19">
        <v>-794</v>
      </c>
      <c r="I19">
        <v>-15401</v>
      </c>
      <c r="J19">
        <v>-7252</v>
      </c>
      <c r="K19">
        <v>-4320</v>
      </c>
      <c r="L19">
        <v>-2312</v>
      </c>
      <c r="M19">
        <v>665</v>
      </c>
      <c r="N19">
        <v>-575</v>
      </c>
      <c r="O19">
        <v>-2071</v>
      </c>
    </row>
    <row r="20" spans="1:15" ht="12.75">
      <c r="A20" t="s">
        <v>32</v>
      </c>
      <c r="C20">
        <v>789</v>
      </c>
      <c r="D20">
        <v>-575</v>
      </c>
      <c r="E20">
        <v>-5320</v>
      </c>
      <c r="F20">
        <v>869</v>
      </c>
      <c r="G20">
        <v>3468</v>
      </c>
      <c r="H20">
        <v>4824</v>
      </c>
      <c r="I20">
        <v>-5266</v>
      </c>
      <c r="J20">
        <v>-2349</v>
      </c>
      <c r="K20">
        <v>-638</v>
      </c>
      <c r="L20">
        <v>1040</v>
      </c>
      <c r="M20">
        <v>3057</v>
      </c>
      <c r="N20">
        <v>2724</v>
      </c>
      <c r="O20">
        <v>9998</v>
      </c>
    </row>
    <row r="21" spans="1:15" ht="12.75">
      <c r="A21" t="s">
        <v>33</v>
      </c>
      <c r="C21">
        <v>-7002</v>
      </c>
      <c r="D21">
        <v>-4771</v>
      </c>
      <c r="E21">
        <v>-3238</v>
      </c>
      <c r="F21">
        <v>-1517</v>
      </c>
      <c r="G21">
        <v>-1191</v>
      </c>
      <c r="H21">
        <v>-760</v>
      </c>
      <c r="I21">
        <v>-860</v>
      </c>
      <c r="J21">
        <v>-974</v>
      </c>
      <c r="K21">
        <v>-390</v>
      </c>
      <c r="L21">
        <v>-596</v>
      </c>
      <c r="M21">
        <v>-929</v>
      </c>
      <c r="N21">
        <v>-622</v>
      </c>
      <c r="O21">
        <v>-690</v>
      </c>
    </row>
    <row r="22" spans="1:15" ht="12.75">
      <c r="A22" t="s">
        <v>34</v>
      </c>
      <c r="C22">
        <v>711</v>
      </c>
      <c r="D22">
        <v>644</v>
      </c>
      <c r="E22">
        <v>605</v>
      </c>
      <c r="F22">
        <v>809</v>
      </c>
      <c r="G22">
        <v>382</v>
      </c>
      <c r="H22">
        <v>797</v>
      </c>
      <c r="I22">
        <v>1350</v>
      </c>
      <c r="J22">
        <v>2294</v>
      </c>
      <c r="K22">
        <v>1610</v>
      </c>
      <c r="L22">
        <v>164</v>
      </c>
      <c r="M22">
        <v>-11</v>
      </c>
      <c r="N22">
        <v>2500</v>
      </c>
      <c r="O22">
        <v>2896</v>
      </c>
    </row>
    <row r="23" spans="1:15" ht="12.75">
      <c r="A23" t="s">
        <v>35</v>
      </c>
      <c r="C23">
        <v>-420</v>
      </c>
      <c r="D23">
        <v>-679</v>
      </c>
      <c r="E23">
        <v>641</v>
      </c>
      <c r="F23">
        <v>1267</v>
      </c>
      <c r="G23">
        <v>1855</v>
      </c>
      <c r="H23">
        <v>4486</v>
      </c>
      <c r="I23">
        <v>1060</v>
      </c>
      <c r="J23">
        <v>-3073</v>
      </c>
      <c r="K23">
        <v>3402</v>
      </c>
      <c r="L23">
        <v>5719</v>
      </c>
      <c r="M23">
        <v>4441</v>
      </c>
      <c r="N23">
        <v>3450</v>
      </c>
      <c r="O23">
        <v>5329</v>
      </c>
    </row>
    <row r="24" spans="1:15" ht="12.75">
      <c r="A24" t="s">
        <v>36</v>
      </c>
      <c r="C24">
        <v>-45438</v>
      </c>
      <c r="D24">
        <v>-52893</v>
      </c>
      <c r="E24">
        <v>-53796</v>
      </c>
      <c r="F24">
        <v>-61430</v>
      </c>
      <c r="G24">
        <v>-63168</v>
      </c>
      <c r="H24">
        <v>-69841</v>
      </c>
      <c r="I24">
        <v>-68811</v>
      </c>
      <c r="J24">
        <v>-65396</v>
      </c>
      <c r="K24">
        <v>-57562</v>
      </c>
      <c r="L24">
        <v>-63143</v>
      </c>
      <c r="M24">
        <v>-69479</v>
      </c>
      <c r="N24">
        <v>-68390</v>
      </c>
      <c r="O24">
        <v>-76900</v>
      </c>
    </row>
    <row r="25" spans="1:15" ht="12.75">
      <c r="A25" t="s">
        <v>37</v>
      </c>
      <c r="C25">
        <v>0</v>
      </c>
      <c r="D25">
        <v>0</v>
      </c>
      <c r="E25">
        <v>0</v>
      </c>
      <c r="F25">
        <v>0</v>
      </c>
      <c r="G25">
        <v>0</v>
      </c>
      <c r="H25">
        <v>-15</v>
      </c>
      <c r="I25">
        <v>-129</v>
      </c>
      <c r="J25">
        <v>-12</v>
      </c>
      <c r="K25">
        <v>79</v>
      </c>
      <c r="L25">
        <v>241</v>
      </c>
      <c r="M25">
        <v>98</v>
      </c>
      <c r="N25">
        <v>-250</v>
      </c>
      <c r="O25">
        <v>503</v>
      </c>
    </row>
    <row r="26" spans="1:15" ht="12.75">
      <c r="A26" t="s">
        <v>38</v>
      </c>
      <c r="C26">
        <v>34655</v>
      </c>
      <c r="D26">
        <v>35082</v>
      </c>
      <c r="E26">
        <v>35300</v>
      </c>
      <c r="F26">
        <v>39432</v>
      </c>
      <c r="G26">
        <v>37599</v>
      </c>
      <c r="H26">
        <v>37427</v>
      </c>
      <c r="I26">
        <v>37389</v>
      </c>
      <c r="J26">
        <v>38832</v>
      </c>
      <c r="K26">
        <v>40732</v>
      </c>
      <c r="L26">
        <v>42010</v>
      </c>
      <c r="M26">
        <v>44347</v>
      </c>
      <c r="N26">
        <v>48378</v>
      </c>
      <c r="O26">
        <v>50597</v>
      </c>
    </row>
    <row r="27" ht="12.75">
      <c r="A27" t="s">
        <v>39</v>
      </c>
    </row>
    <row r="28" spans="1:15" ht="12.75">
      <c r="A28" t="s">
        <v>40</v>
      </c>
      <c r="C28">
        <v>3583</v>
      </c>
      <c r="D28">
        <v>4225</v>
      </c>
      <c r="E28">
        <v>4078</v>
      </c>
      <c r="F28">
        <v>2502</v>
      </c>
      <c r="G28">
        <v>1818</v>
      </c>
      <c r="H28">
        <v>2256</v>
      </c>
      <c r="I28">
        <v>3227</v>
      </c>
      <c r="J28">
        <v>1823</v>
      </c>
      <c r="K28">
        <v>530</v>
      </c>
      <c r="L28">
        <v>1955</v>
      </c>
      <c r="M28">
        <v>1786</v>
      </c>
      <c r="N28">
        <v>1883</v>
      </c>
      <c r="O28">
        <v>2348</v>
      </c>
    </row>
    <row r="29" spans="1:15" ht="12.75">
      <c r="A29" t="s">
        <v>41</v>
      </c>
      <c r="C29">
        <v>-11975</v>
      </c>
      <c r="D29">
        <v>-12749</v>
      </c>
      <c r="E29">
        <v>-5303</v>
      </c>
      <c r="F29">
        <v>-2731</v>
      </c>
      <c r="G29">
        <v>1099</v>
      </c>
      <c r="H29">
        <v>-2678</v>
      </c>
      <c r="I29">
        <v>-5159</v>
      </c>
      <c r="J29">
        <v>-3525</v>
      </c>
      <c r="K29">
        <v>-6082</v>
      </c>
      <c r="L29">
        <v>-2682</v>
      </c>
      <c r="M29">
        <v>-1336</v>
      </c>
      <c r="N29">
        <v>-3964</v>
      </c>
      <c r="O29">
        <v>-6486</v>
      </c>
    </row>
    <row r="30" spans="1:15" ht="12.75">
      <c r="A30" t="s">
        <v>42</v>
      </c>
      <c r="C30">
        <v>3910</v>
      </c>
      <c r="D30">
        <v>3996</v>
      </c>
      <c r="E30">
        <v>3978</v>
      </c>
      <c r="F30">
        <v>4051</v>
      </c>
      <c r="G30">
        <v>4455</v>
      </c>
      <c r="H30">
        <v>5003</v>
      </c>
      <c r="I30">
        <v>4906</v>
      </c>
      <c r="J30">
        <v>5186</v>
      </c>
      <c r="K30">
        <v>5414</v>
      </c>
      <c r="L30">
        <v>5557</v>
      </c>
      <c r="M30">
        <v>5722</v>
      </c>
      <c r="N30">
        <v>5646</v>
      </c>
      <c r="O30">
        <v>3438</v>
      </c>
    </row>
    <row r="31" spans="1:15" ht="12.75">
      <c r="A31" t="s">
        <v>43</v>
      </c>
      <c r="C31">
        <v>11147</v>
      </c>
      <c r="D31">
        <v>7351</v>
      </c>
      <c r="E31">
        <v>3467</v>
      </c>
      <c r="F31">
        <v>2474</v>
      </c>
      <c r="G31">
        <v>2034</v>
      </c>
      <c r="H31">
        <v>2405</v>
      </c>
      <c r="I31">
        <v>2197</v>
      </c>
      <c r="J31">
        <v>2149</v>
      </c>
      <c r="K31">
        <v>740</v>
      </c>
      <c r="L31">
        <v>1063</v>
      </c>
      <c r="M31">
        <v>3440</v>
      </c>
      <c r="N31">
        <v>3171</v>
      </c>
      <c r="O31">
        <v>4256</v>
      </c>
    </row>
    <row r="32" ht="12.75">
      <c r="A32" t="s">
        <v>44</v>
      </c>
    </row>
    <row r="33" spans="1:15" ht="12.75">
      <c r="A33" t="s">
        <v>45</v>
      </c>
      <c r="C33">
        <v>9208</v>
      </c>
      <c r="D33">
        <v>9154</v>
      </c>
      <c r="E33">
        <v>8678</v>
      </c>
      <c r="F33">
        <v>10303</v>
      </c>
      <c r="G33">
        <v>10562</v>
      </c>
      <c r="H33">
        <v>11393</v>
      </c>
      <c r="I33">
        <v>10589</v>
      </c>
      <c r="J33">
        <v>12632</v>
      </c>
      <c r="K33">
        <v>11814</v>
      </c>
      <c r="L33">
        <v>18440</v>
      </c>
      <c r="M33">
        <v>18915</v>
      </c>
      <c r="N33">
        <v>17283</v>
      </c>
      <c r="O33">
        <v>16382</v>
      </c>
    </row>
    <row r="34" spans="1:15" ht="12.75">
      <c r="A34" t="s">
        <v>46</v>
      </c>
      <c r="C34">
        <v>-460</v>
      </c>
      <c r="D34">
        <v>765</v>
      </c>
      <c r="E34">
        <v>555</v>
      </c>
      <c r="F34">
        <v>-734</v>
      </c>
      <c r="G34">
        <v>-823</v>
      </c>
      <c r="H34">
        <v>-2470</v>
      </c>
      <c r="I34">
        <v>952</v>
      </c>
      <c r="J34">
        <v>-768</v>
      </c>
      <c r="K34">
        <v>-163</v>
      </c>
      <c r="L34">
        <v>-1899</v>
      </c>
      <c r="M34">
        <v>-1368</v>
      </c>
      <c r="N34">
        <v>215</v>
      </c>
      <c r="O34">
        <v>699</v>
      </c>
    </row>
    <row r="35" spans="1:15" ht="12.75">
      <c r="A35" t="s">
        <v>47</v>
      </c>
      <c r="C35">
        <v>-1041</v>
      </c>
      <c r="D35">
        <v>-2618</v>
      </c>
      <c r="E35">
        <v>-4032</v>
      </c>
      <c r="F35">
        <v>-2411</v>
      </c>
      <c r="G35">
        <v>-2679</v>
      </c>
      <c r="H35">
        <v>-2801</v>
      </c>
      <c r="I35">
        <v>-3124</v>
      </c>
      <c r="J35">
        <v>-2185</v>
      </c>
      <c r="K35">
        <v>-3474</v>
      </c>
      <c r="L35">
        <v>-4935</v>
      </c>
      <c r="M35">
        <v>-6373</v>
      </c>
      <c r="N35">
        <v>-6729</v>
      </c>
      <c r="O35">
        <v>-7068</v>
      </c>
    </row>
    <row r="36" spans="1:15" ht="12.75">
      <c r="A36" t="s">
        <v>48</v>
      </c>
      <c r="C36">
        <v>37</v>
      </c>
      <c r="D36">
        <v>92</v>
      </c>
      <c r="E36">
        <v>1341</v>
      </c>
      <c r="F36">
        <v>175</v>
      </c>
      <c r="G36">
        <v>888</v>
      </c>
      <c r="H36">
        <v>914</v>
      </c>
      <c r="I36">
        <v>1111</v>
      </c>
      <c r="J36">
        <v>2899</v>
      </c>
      <c r="K36">
        <v>274</v>
      </c>
      <c r="L36">
        <v>-860</v>
      </c>
      <c r="M36">
        <v>931</v>
      </c>
      <c r="N36">
        <v>239</v>
      </c>
      <c r="O36">
        <v>1899</v>
      </c>
    </row>
    <row r="37" spans="1:15" ht="12.75">
      <c r="A37" t="s">
        <v>49</v>
      </c>
      <c r="C37">
        <v>-988</v>
      </c>
      <c r="D37">
        <v>-2019</v>
      </c>
      <c r="E37">
        <v>-1813</v>
      </c>
      <c r="F37">
        <v>-1418</v>
      </c>
      <c r="G37">
        <v>-1934</v>
      </c>
      <c r="H37">
        <v>-1652</v>
      </c>
      <c r="I37">
        <v>-1661</v>
      </c>
      <c r="J37">
        <v>-1696</v>
      </c>
      <c r="K37">
        <v>-1919</v>
      </c>
      <c r="L37">
        <v>-1338</v>
      </c>
      <c r="M37">
        <v>-1321</v>
      </c>
      <c r="N37">
        <v>-1772</v>
      </c>
      <c r="O37">
        <v>-1134</v>
      </c>
    </row>
    <row r="38" spans="1:15" ht="12.75">
      <c r="A38" t="s">
        <v>50</v>
      </c>
      <c r="C38">
        <v>5196</v>
      </c>
      <c r="D38">
        <v>4338</v>
      </c>
      <c r="E38">
        <v>3468</v>
      </c>
      <c r="F38">
        <v>1113</v>
      </c>
      <c r="G38">
        <v>438</v>
      </c>
      <c r="H38">
        <v>1383</v>
      </c>
      <c r="I38">
        <v>3592</v>
      </c>
      <c r="J38">
        <v>4082</v>
      </c>
      <c r="K38">
        <v>2251</v>
      </c>
      <c r="L38">
        <v>138</v>
      </c>
      <c r="M38">
        <v>-2696</v>
      </c>
      <c r="N38">
        <v>-3678</v>
      </c>
      <c r="O38">
        <v>-4157</v>
      </c>
    </row>
    <row r="39" spans="1:15" ht="12.75">
      <c r="A39" t="s">
        <v>51</v>
      </c>
      <c r="C39">
        <v>10643</v>
      </c>
      <c r="D39">
        <v>7290</v>
      </c>
      <c r="E39">
        <v>8394</v>
      </c>
      <c r="F39">
        <v>7584</v>
      </c>
      <c r="G39">
        <v>6541</v>
      </c>
      <c r="H39">
        <v>6974</v>
      </c>
      <c r="I39">
        <v>3661</v>
      </c>
      <c r="J39">
        <v>7653</v>
      </c>
      <c r="K39">
        <v>9306</v>
      </c>
      <c r="L39">
        <v>11124</v>
      </c>
      <c r="M39">
        <v>11880</v>
      </c>
      <c r="N39">
        <v>9959</v>
      </c>
      <c r="O39">
        <v>11925</v>
      </c>
    </row>
    <row r="40" spans="1:15" ht="12.75">
      <c r="A40" t="s">
        <v>52</v>
      </c>
      <c r="C40">
        <v>-1768</v>
      </c>
      <c r="D40">
        <v>-1294</v>
      </c>
      <c r="E40">
        <v>-2150</v>
      </c>
      <c r="F40">
        <v>-586</v>
      </c>
      <c r="G40">
        <v>261</v>
      </c>
      <c r="H40">
        <v>-1681</v>
      </c>
      <c r="I40">
        <v>6139</v>
      </c>
      <c r="J40">
        <v>-2708</v>
      </c>
      <c r="K40">
        <v>-10697</v>
      </c>
      <c r="L40">
        <v>-7482</v>
      </c>
      <c r="M40">
        <v>4678</v>
      </c>
      <c r="N40">
        <v>-7290</v>
      </c>
      <c r="O40">
        <v>5356</v>
      </c>
    </row>
    <row r="41" spans="1:15" ht="12.75">
      <c r="A41" t="s">
        <v>53</v>
      </c>
      <c r="C41">
        <v>11943</v>
      </c>
      <c r="D41">
        <v>16407</v>
      </c>
      <c r="E41">
        <v>16693</v>
      </c>
      <c r="F41">
        <v>16716</v>
      </c>
      <c r="G41">
        <v>16887</v>
      </c>
      <c r="H41">
        <v>16313</v>
      </c>
      <c r="I41">
        <v>16677</v>
      </c>
      <c r="J41">
        <v>16574</v>
      </c>
      <c r="K41">
        <v>12468</v>
      </c>
      <c r="L41">
        <v>14244</v>
      </c>
      <c r="M41">
        <v>14174</v>
      </c>
      <c r="N41">
        <v>10399</v>
      </c>
      <c r="O41">
        <v>8414</v>
      </c>
    </row>
    <row r="42" ht="12.75">
      <c r="A42" t="s">
        <v>54</v>
      </c>
    </row>
    <row r="43" spans="1:15" ht="12.75">
      <c r="A43" t="s">
        <v>55</v>
      </c>
      <c r="C43">
        <v>-15907</v>
      </c>
      <c r="D43">
        <v>-2775</v>
      </c>
      <c r="E43">
        <v>-8730</v>
      </c>
      <c r="F43">
        <v>-7782</v>
      </c>
      <c r="G43">
        <v>-132</v>
      </c>
      <c r="H43">
        <v>-6666</v>
      </c>
      <c r="I43">
        <v>8976</v>
      </c>
      <c r="J43">
        <v>3818</v>
      </c>
      <c r="K43">
        <v>3634</v>
      </c>
      <c r="L43">
        <v>-1919</v>
      </c>
      <c r="M43">
        <v>-19055</v>
      </c>
      <c r="N43">
        <v>3571</v>
      </c>
      <c r="O43">
        <v>-9712</v>
      </c>
    </row>
    <row r="44" spans="1:15" ht="12.75">
      <c r="A44" t="s">
        <v>56</v>
      </c>
      <c r="C44">
        <v>3790</v>
      </c>
      <c r="D44">
        <v>2124</v>
      </c>
      <c r="E44">
        <v>2705</v>
      </c>
      <c r="F44">
        <v>110</v>
      </c>
      <c r="G44">
        <v>-72</v>
      </c>
      <c r="H44">
        <v>-160</v>
      </c>
      <c r="I44">
        <v>-449</v>
      </c>
      <c r="J44">
        <v>-3550</v>
      </c>
      <c r="K44">
        <v>-3647</v>
      </c>
      <c r="L44">
        <v>-1957</v>
      </c>
      <c r="M44">
        <v>-4620</v>
      </c>
      <c r="N44">
        <v>-6925</v>
      </c>
      <c r="O44">
        <v>-6295</v>
      </c>
    </row>
    <row r="45" spans="1:15" ht="12.75">
      <c r="A45" t="s">
        <v>57</v>
      </c>
      <c r="C45">
        <v>9476</v>
      </c>
      <c r="D45">
        <v>7047</v>
      </c>
      <c r="E45">
        <v>4203</v>
      </c>
      <c r="F45">
        <v>1873</v>
      </c>
      <c r="G45">
        <v>725</v>
      </c>
      <c r="H45">
        <v>299</v>
      </c>
      <c r="I45">
        <v>807</v>
      </c>
      <c r="J45">
        <v>221</v>
      </c>
      <c r="K45">
        <v>466</v>
      </c>
      <c r="L45">
        <v>-827</v>
      </c>
      <c r="M45">
        <v>-696</v>
      </c>
      <c r="N45">
        <v>-1310</v>
      </c>
      <c r="O45">
        <v>-2854</v>
      </c>
    </row>
    <row r="46" spans="1:15" ht="12.75">
      <c r="A46" t="s">
        <v>58</v>
      </c>
      <c r="C46">
        <v>-731</v>
      </c>
      <c r="D46">
        <v>253</v>
      </c>
      <c r="E46">
        <v>-125</v>
      </c>
      <c r="F46">
        <v>-376</v>
      </c>
      <c r="G46">
        <v>-539</v>
      </c>
      <c r="H46">
        <v>-696</v>
      </c>
      <c r="I46">
        <v>-73</v>
      </c>
      <c r="J46">
        <v>2221</v>
      </c>
      <c r="K46">
        <v>3000</v>
      </c>
      <c r="L46">
        <v>2045</v>
      </c>
      <c r="M46">
        <v>3354</v>
      </c>
      <c r="N46">
        <v>4146</v>
      </c>
      <c r="O46">
        <v>3153</v>
      </c>
    </row>
    <row r="49" spans="1:2" ht="12.75">
      <c r="A49" t="s">
        <v>9</v>
      </c>
      <c r="B49" t="s">
        <v>143</v>
      </c>
    </row>
    <row r="50" spans="1:2" ht="12.75">
      <c r="A50" t="s">
        <v>7</v>
      </c>
      <c r="B50" t="s">
        <v>142</v>
      </c>
    </row>
    <row r="51" spans="1:2" ht="12.75">
      <c r="A51" t="s">
        <v>11</v>
      </c>
      <c r="B51" t="s">
        <v>144</v>
      </c>
    </row>
    <row r="53" spans="2:15" ht="12.75">
      <c r="B53" t="s">
        <v>13</v>
      </c>
      <c r="C53" t="s">
        <v>14</v>
      </c>
      <c r="D53" t="s">
        <v>15</v>
      </c>
      <c r="E53" t="s">
        <v>16</v>
      </c>
      <c r="F53" t="s">
        <v>17</v>
      </c>
      <c r="G53" t="s">
        <v>18</v>
      </c>
      <c r="H53" t="s">
        <v>19</v>
      </c>
      <c r="I53" t="s">
        <v>20</v>
      </c>
      <c r="J53" t="s">
        <v>21</v>
      </c>
      <c r="K53" t="s">
        <v>22</v>
      </c>
      <c r="L53" t="s">
        <v>23</v>
      </c>
      <c r="M53" t="s">
        <v>24</v>
      </c>
      <c r="N53" t="s">
        <v>25</v>
      </c>
      <c r="O53" t="s">
        <v>26</v>
      </c>
    </row>
    <row r="54" ht="12.75">
      <c r="A54" t="s">
        <v>27</v>
      </c>
    </row>
    <row r="55" spans="1:15" s="72" customFormat="1" ht="12.75">
      <c r="A55" s="83" t="s">
        <v>255</v>
      </c>
      <c r="C55" s="72">
        <f>SUM(C59:C88)</f>
        <v>2670309</v>
      </c>
      <c r="D55" s="72">
        <f aca="true" t="shared" si="3" ref="D55:O55">SUM(D59:D88)</f>
        <v>2807049</v>
      </c>
      <c r="E55" s="72">
        <f t="shared" si="3"/>
        <v>2805286</v>
      </c>
      <c r="F55" s="72">
        <f t="shared" si="3"/>
        <v>2814610</v>
      </c>
      <c r="G55" s="72">
        <f t="shared" si="3"/>
        <v>2850181</v>
      </c>
      <c r="H55" s="72">
        <f t="shared" si="3"/>
        <v>2946012</v>
      </c>
      <c r="I55" s="72">
        <f t="shared" si="3"/>
        <v>3033912</v>
      </c>
      <c r="J55" s="72">
        <f t="shared" si="3"/>
        <v>3060429</v>
      </c>
      <c r="K55" s="72">
        <f t="shared" si="3"/>
        <v>3142976</v>
      </c>
      <c r="L55" s="72">
        <f t="shared" si="3"/>
        <v>3184667</v>
      </c>
      <c r="M55" s="72">
        <f t="shared" si="3"/>
        <v>3296984</v>
      </c>
      <c r="N55" s="72">
        <f t="shared" si="3"/>
        <v>3355057</v>
      </c>
      <c r="O55" s="72">
        <f t="shared" si="3"/>
        <v>3386529</v>
      </c>
    </row>
    <row r="56" spans="1:15" ht="12.75">
      <c r="A56" t="s">
        <v>28</v>
      </c>
      <c r="C56">
        <v>2379958</v>
      </c>
      <c r="D56">
        <v>2535471</v>
      </c>
      <c r="E56">
        <v>2526090</v>
      </c>
      <c r="F56">
        <v>2522506</v>
      </c>
      <c r="G56">
        <v>2560598</v>
      </c>
      <c r="H56">
        <v>2630718</v>
      </c>
      <c r="I56">
        <v>2725149</v>
      </c>
      <c r="J56">
        <v>2739940</v>
      </c>
      <c r="K56">
        <v>2813483</v>
      </c>
      <c r="L56">
        <v>2849359</v>
      </c>
      <c r="M56">
        <v>2928492</v>
      </c>
      <c r="N56">
        <v>3004575</v>
      </c>
      <c r="O56">
        <v>3020504</v>
      </c>
    </row>
    <row r="57" spans="1:15" s="72" customFormat="1" ht="12.75">
      <c r="A57" s="83" t="s">
        <v>258</v>
      </c>
      <c r="C57" s="72">
        <f>C59+C61+C62+C64+C65+C66+C67+C68+C72+C75+C76+C78+C81+C82+C83</f>
        <v>2060836</v>
      </c>
      <c r="D57" s="72">
        <f aca="true" t="shared" si="4" ref="D57:O57">D59+D61+D62+D64+D65+D66+D67+D68+D72+D75+D76+D78+D81+D82+D83</f>
        <v>2221646</v>
      </c>
      <c r="E57" s="72">
        <f t="shared" si="4"/>
        <v>2229825</v>
      </c>
      <c r="F57" s="72">
        <f t="shared" si="4"/>
        <v>2230491</v>
      </c>
      <c r="G57" s="72">
        <f t="shared" si="4"/>
        <v>2267829</v>
      </c>
      <c r="H57" s="72">
        <f t="shared" si="4"/>
        <v>2327227</v>
      </c>
      <c r="I57" s="72">
        <f t="shared" si="4"/>
        <v>2411297</v>
      </c>
      <c r="J57" s="72">
        <f t="shared" si="4"/>
        <v>2426456</v>
      </c>
      <c r="K57" s="72">
        <f t="shared" si="4"/>
        <v>2492578</v>
      </c>
      <c r="L57" s="72">
        <f t="shared" si="4"/>
        <v>2532971</v>
      </c>
      <c r="M57" s="72">
        <f t="shared" si="4"/>
        <v>2600984</v>
      </c>
      <c r="N57" s="72">
        <f t="shared" si="4"/>
        <v>2668346</v>
      </c>
      <c r="O57" s="72">
        <f t="shared" si="4"/>
        <v>2680764</v>
      </c>
    </row>
    <row r="58" spans="1:15" s="72" customFormat="1" ht="12.75">
      <c r="A58" s="83" t="s">
        <v>259</v>
      </c>
      <c r="C58" s="72">
        <f>C60+C63+C69+C70+C71+C73+C74+C77+C79+C80</f>
        <v>319122</v>
      </c>
      <c r="D58" s="72">
        <f aca="true" t="shared" si="5" ref="D58:O58">D60+D63+D69+D70+D71+D73+D74+D77+D79+D80</f>
        <v>313825</v>
      </c>
      <c r="E58" s="72">
        <f t="shared" si="5"/>
        <v>296265</v>
      </c>
      <c r="F58" s="72">
        <f t="shared" si="5"/>
        <v>292015</v>
      </c>
      <c r="G58" s="72">
        <f t="shared" si="5"/>
        <v>292769</v>
      </c>
      <c r="H58" s="72">
        <f t="shared" si="5"/>
        <v>303491</v>
      </c>
      <c r="I58" s="72">
        <f t="shared" si="5"/>
        <v>313852</v>
      </c>
      <c r="J58" s="72">
        <f t="shared" si="5"/>
        <v>313484</v>
      </c>
      <c r="K58" s="72">
        <f t="shared" si="5"/>
        <v>320905</v>
      </c>
      <c r="L58" s="72">
        <f t="shared" si="5"/>
        <v>316388</v>
      </c>
      <c r="M58" s="72">
        <f t="shared" si="5"/>
        <v>327508</v>
      </c>
      <c r="N58" s="72">
        <f t="shared" si="5"/>
        <v>336229</v>
      </c>
      <c r="O58" s="72">
        <f t="shared" si="5"/>
        <v>339740</v>
      </c>
    </row>
    <row r="59" spans="1:15" ht="12.75">
      <c r="A59" t="s">
        <v>29</v>
      </c>
      <c r="C59">
        <v>70845</v>
      </c>
      <c r="D59">
        <v>71945</v>
      </c>
      <c r="E59">
        <v>72260</v>
      </c>
      <c r="F59">
        <v>70845</v>
      </c>
      <c r="G59">
        <v>72236</v>
      </c>
      <c r="H59">
        <v>74429</v>
      </c>
      <c r="I59">
        <v>76148</v>
      </c>
      <c r="J59">
        <v>78892</v>
      </c>
      <c r="K59">
        <v>83241</v>
      </c>
      <c r="L59">
        <v>84521</v>
      </c>
      <c r="M59">
        <v>83894</v>
      </c>
      <c r="N59">
        <v>79697</v>
      </c>
      <c r="O59">
        <v>82060</v>
      </c>
    </row>
    <row r="60" spans="1:15" ht="12.75">
      <c r="A60" t="s">
        <v>30</v>
      </c>
      <c r="C60">
        <v>62559</v>
      </c>
      <c r="D60">
        <v>60530</v>
      </c>
      <c r="E60">
        <v>59131</v>
      </c>
      <c r="F60">
        <v>58881</v>
      </c>
      <c r="G60">
        <v>58705</v>
      </c>
      <c r="H60">
        <v>60847</v>
      </c>
      <c r="I60">
        <v>64257</v>
      </c>
      <c r="J60">
        <v>64598</v>
      </c>
      <c r="K60">
        <v>65112</v>
      </c>
      <c r="L60">
        <v>64693</v>
      </c>
      <c r="M60">
        <v>73466</v>
      </c>
      <c r="N60">
        <v>74647</v>
      </c>
      <c r="O60">
        <v>76346</v>
      </c>
    </row>
    <row r="61" spans="1:15" ht="12.75">
      <c r="A61" t="s">
        <v>31</v>
      </c>
      <c r="C61">
        <v>25821</v>
      </c>
      <c r="D61">
        <v>36492</v>
      </c>
      <c r="E61">
        <v>31110</v>
      </c>
      <c r="F61">
        <v>33780</v>
      </c>
      <c r="G61">
        <v>40107</v>
      </c>
      <c r="H61">
        <v>36790</v>
      </c>
      <c r="I61">
        <v>53561</v>
      </c>
      <c r="J61">
        <v>44309</v>
      </c>
      <c r="K61">
        <v>41100</v>
      </c>
      <c r="L61">
        <v>38897</v>
      </c>
      <c r="M61">
        <v>36035</v>
      </c>
      <c r="N61">
        <v>37697</v>
      </c>
      <c r="O61">
        <v>39269</v>
      </c>
    </row>
    <row r="62" spans="1:15" ht="12.75">
      <c r="A62" t="s">
        <v>32</v>
      </c>
      <c r="C62">
        <v>453591</v>
      </c>
      <c r="D62">
        <v>539556</v>
      </c>
      <c r="E62">
        <v>537388</v>
      </c>
      <c r="F62">
        <v>526389</v>
      </c>
      <c r="G62">
        <v>527710</v>
      </c>
      <c r="H62">
        <v>536244</v>
      </c>
      <c r="I62">
        <v>555002</v>
      </c>
      <c r="J62">
        <v>551570</v>
      </c>
      <c r="K62">
        <v>556714</v>
      </c>
      <c r="L62">
        <v>555465</v>
      </c>
      <c r="M62">
        <v>571551</v>
      </c>
      <c r="N62">
        <v>581582</v>
      </c>
      <c r="O62">
        <v>571645</v>
      </c>
    </row>
    <row r="63" spans="1:15" ht="12.75">
      <c r="A63" t="s">
        <v>33</v>
      </c>
      <c r="C63">
        <v>17181</v>
      </c>
      <c r="D63">
        <v>14627</v>
      </c>
      <c r="E63">
        <v>11831</v>
      </c>
      <c r="F63">
        <v>9117</v>
      </c>
      <c r="G63">
        <v>9148</v>
      </c>
      <c r="H63">
        <v>8692</v>
      </c>
      <c r="I63">
        <v>9102</v>
      </c>
      <c r="J63">
        <v>9217</v>
      </c>
      <c r="K63">
        <v>8520</v>
      </c>
      <c r="L63">
        <v>8267</v>
      </c>
      <c r="M63">
        <v>8512</v>
      </c>
      <c r="N63">
        <v>8483</v>
      </c>
      <c r="O63">
        <v>8526</v>
      </c>
    </row>
    <row r="64" spans="1:15" ht="12.75">
      <c r="A64" t="s">
        <v>34</v>
      </c>
      <c r="C64">
        <v>35002</v>
      </c>
      <c r="D64">
        <v>35815</v>
      </c>
      <c r="E64">
        <v>37410</v>
      </c>
      <c r="F64">
        <v>38396</v>
      </c>
      <c r="G64">
        <v>40623</v>
      </c>
      <c r="H64">
        <v>41551</v>
      </c>
      <c r="I64">
        <v>42555</v>
      </c>
      <c r="J64">
        <v>43507</v>
      </c>
      <c r="K64">
        <v>46332</v>
      </c>
      <c r="L64">
        <v>49860</v>
      </c>
      <c r="M64">
        <v>53843</v>
      </c>
      <c r="N64">
        <v>53704</v>
      </c>
      <c r="O64">
        <v>54608</v>
      </c>
    </row>
    <row r="65" spans="1:15" ht="12.75">
      <c r="A65" t="s">
        <v>35</v>
      </c>
      <c r="C65">
        <v>151838</v>
      </c>
      <c r="D65">
        <v>155719</v>
      </c>
      <c r="E65">
        <v>158638</v>
      </c>
      <c r="F65">
        <v>157072</v>
      </c>
      <c r="G65">
        <v>161775</v>
      </c>
      <c r="H65">
        <v>167327</v>
      </c>
      <c r="I65">
        <v>174243</v>
      </c>
      <c r="J65">
        <v>190237</v>
      </c>
      <c r="K65">
        <v>195065</v>
      </c>
      <c r="L65">
        <v>209030</v>
      </c>
      <c r="M65">
        <v>225148</v>
      </c>
      <c r="N65">
        <v>237991</v>
      </c>
      <c r="O65">
        <v>246079</v>
      </c>
    </row>
    <row r="66" spans="1:15" ht="12.75">
      <c r="A66" t="s">
        <v>36</v>
      </c>
      <c r="C66">
        <v>419961</v>
      </c>
      <c r="D66">
        <v>454736</v>
      </c>
      <c r="E66">
        <v>463007</v>
      </c>
      <c r="F66">
        <v>472283</v>
      </c>
      <c r="G66">
        <v>476344</v>
      </c>
      <c r="H66">
        <v>493437</v>
      </c>
      <c r="I66">
        <v>513051</v>
      </c>
      <c r="J66">
        <v>504226</v>
      </c>
      <c r="K66">
        <v>510806</v>
      </c>
      <c r="L66">
        <v>523981</v>
      </c>
      <c r="M66">
        <v>540654</v>
      </c>
      <c r="N66">
        <v>549048</v>
      </c>
      <c r="O66">
        <v>560143</v>
      </c>
    </row>
    <row r="67" spans="1:15" ht="12.75">
      <c r="A67" t="s">
        <v>37</v>
      </c>
      <c r="C67">
        <v>14510</v>
      </c>
      <c r="D67">
        <v>15147</v>
      </c>
      <c r="E67">
        <v>16011</v>
      </c>
      <c r="F67">
        <v>16396</v>
      </c>
      <c r="G67">
        <v>17105</v>
      </c>
      <c r="H67">
        <v>17859</v>
      </c>
      <c r="I67">
        <v>19181</v>
      </c>
      <c r="J67">
        <v>19961</v>
      </c>
      <c r="K67">
        <v>21155</v>
      </c>
      <c r="L67">
        <v>22051</v>
      </c>
      <c r="M67">
        <v>23978</v>
      </c>
      <c r="N67">
        <v>24956</v>
      </c>
      <c r="O67">
        <v>25195</v>
      </c>
    </row>
    <row r="68" spans="1:15" ht="12.75">
      <c r="A68" t="s">
        <v>38</v>
      </c>
      <c r="C68">
        <v>216878</v>
      </c>
      <c r="D68">
        <v>222045</v>
      </c>
      <c r="E68">
        <v>225918</v>
      </c>
      <c r="F68">
        <v>222413</v>
      </c>
      <c r="G68">
        <v>231504</v>
      </c>
      <c r="H68">
        <v>241107</v>
      </c>
      <c r="I68">
        <v>244073</v>
      </c>
      <c r="J68">
        <v>250769</v>
      </c>
      <c r="K68">
        <v>259054</v>
      </c>
      <c r="L68">
        <v>264994</v>
      </c>
      <c r="M68">
        <v>276623</v>
      </c>
      <c r="N68">
        <v>278995</v>
      </c>
      <c r="O68">
        <v>284401</v>
      </c>
    </row>
    <row r="69" spans="1:15" ht="12.75">
      <c r="A69" t="s">
        <v>39</v>
      </c>
      <c r="C69">
        <v>1974</v>
      </c>
      <c r="D69">
        <v>2077</v>
      </c>
      <c r="E69">
        <v>2404</v>
      </c>
      <c r="F69">
        <v>2581</v>
      </c>
      <c r="G69">
        <v>2681</v>
      </c>
      <c r="H69">
        <v>2473</v>
      </c>
      <c r="I69">
        <v>2592</v>
      </c>
      <c r="J69">
        <v>2711</v>
      </c>
      <c r="K69">
        <v>2954</v>
      </c>
      <c r="L69">
        <v>3139</v>
      </c>
      <c r="M69">
        <v>3370</v>
      </c>
      <c r="N69">
        <v>3551</v>
      </c>
      <c r="O69">
        <v>3785</v>
      </c>
    </row>
    <row r="70" spans="1:15" ht="12.75">
      <c r="A70" t="s">
        <v>40</v>
      </c>
      <c r="C70">
        <v>6647</v>
      </c>
      <c r="D70">
        <v>5644</v>
      </c>
      <c r="E70">
        <v>3834</v>
      </c>
      <c r="F70">
        <v>3924</v>
      </c>
      <c r="G70">
        <v>4440</v>
      </c>
      <c r="H70">
        <v>3979</v>
      </c>
      <c r="I70">
        <v>3124</v>
      </c>
      <c r="J70">
        <v>4502</v>
      </c>
      <c r="K70">
        <v>5797</v>
      </c>
      <c r="L70">
        <v>4110</v>
      </c>
      <c r="M70">
        <v>4136</v>
      </c>
      <c r="N70">
        <v>4280</v>
      </c>
      <c r="O70">
        <v>3975</v>
      </c>
    </row>
    <row r="71" spans="1:15" ht="12.75">
      <c r="A71" t="s">
        <v>41</v>
      </c>
      <c r="C71">
        <v>28405</v>
      </c>
      <c r="D71">
        <v>29363</v>
      </c>
      <c r="E71">
        <v>18707</v>
      </c>
      <c r="F71">
        <v>14121</v>
      </c>
      <c r="G71">
        <v>10021</v>
      </c>
      <c r="H71">
        <v>13898</v>
      </c>
      <c r="I71">
        <v>16789</v>
      </c>
      <c r="J71">
        <v>14861</v>
      </c>
      <c r="K71">
        <v>17631</v>
      </c>
      <c r="L71">
        <v>13535</v>
      </c>
      <c r="M71">
        <v>11424</v>
      </c>
      <c r="N71">
        <v>14737</v>
      </c>
      <c r="O71">
        <v>17721</v>
      </c>
    </row>
    <row r="72" spans="1:15" ht="12.75">
      <c r="A72" t="s">
        <v>42</v>
      </c>
      <c r="C72">
        <v>1381</v>
      </c>
      <c r="D72">
        <v>1396</v>
      </c>
      <c r="E72">
        <v>1208</v>
      </c>
      <c r="F72">
        <v>1077</v>
      </c>
      <c r="G72">
        <v>1190</v>
      </c>
      <c r="H72">
        <v>1241</v>
      </c>
      <c r="I72">
        <v>1312</v>
      </c>
      <c r="J72">
        <v>1263</v>
      </c>
      <c r="K72">
        <v>1309</v>
      </c>
      <c r="L72">
        <v>1021</v>
      </c>
      <c r="M72">
        <v>1175</v>
      </c>
      <c r="N72">
        <v>1242</v>
      </c>
      <c r="O72">
        <v>3675</v>
      </c>
    </row>
    <row r="73" spans="1:15" ht="12.75">
      <c r="A73" t="s">
        <v>43</v>
      </c>
      <c r="C73">
        <v>28436</v>
      </c>
      <c r="D73">
        <v>29963</v>
      </c>
      <c r="E73">
        <v>31685</v>
      </c>
      <c r="F73">
        <v>32915</v>
      </c>
      <c r="G73">
        <v>33515</v>
      </c>
      <c r="H73">
        <v>34017</v>
      </c>
      <c r="I73">
        <v>35089</v>
      </c>
      <c r="J73">
        <v>35396</v>
      </c>
      <c r="K73">
        <v>37188</v>
      </c>
      <c r="L73">
        <v>37719</v>
      </c>
      <c r="M73">
        <v>35191</v>
      </c>
      <c r="N73">
        <v>36417</v>
      </c>
      <c r="O73">
        <v>36157</v>
      </c>
    </row>
    <row r="74" spans="1:15" ht="12.75">
      <c r="A74" t="s">
        <v>44</v>
      </c>
      <c r="C74">
        <v>1100</v>
      </c>
      <c r="D74">
        <v>1419</v>
      </c>
      <c r="E74">
        <v>1490</v>
      </c>
      <c r="F74">
        <v>1500</v>
      </c>
      <c r="G74">
        <v>1541</v>
      </c>
      <c r="H74">
        <v>1632</v>
      </c>
      <c r="I74">
        <v>1658</v>
      </c>
      <c r="J74">
        <v>1686</v>
      </c>
      <c r="K74">
        <v>1721</v>
      </c>
      <c r="L74">
        <v>1792</v>
      </c>
      <c r="M74">
        <v>1917</v>
      </c>
      <c r="N74">
        <v>1987</v>
      </c>
      <c r="O74">
        <v>1987</v>
      </c>
    </row>
    <row r="75" spans="1:15" ht="12.75">
      <c r="A75" t="s">
        <v>45</v>
      </c>
      <c r="C75">
        <v>71970</v>
      </c>
      <c r="D75">
        <v>74392</v>
      </c>
      <c r="E75">
        <v>77194</v>
      </c>
      <c r="F75">
        <v>77060</v>
      </c>
      <c r="G75">
        <v>79926</v>
      </c>
      <c r="H75">
        <v>81071</v>
      </c>
      <c r="I75">
        <v>85325</v>
      </c>
      <c r="J75">
        <v>86659</v>
      </c>
      <c r="K75">
        <v>90898</v>
      </c>
      <c r="L75">
        <v>86396</v>
      </c>
      <c r="M75">
        <v>89615</v>
      </c>
      <c r="N75">
        <v>93747</v>
      </c>
      <c r="O75">
        <v>95965</v>
      </c>
    </row>
    <row r="76" spans="1:15" ht="12.75">
      <c r="A76" t="s">
        <v>46</v>
      </c>
      <c r="C76">
        <v>50294</v>
      </c>
      <c r="D76">
        <v>51484</v>
      </c>
      <c r="E76">
        <v>51180</v>
      </c>
      <c r="F76">
        <v>52676</v>
      </c>
      <c r="G76">
        <v>53310</v>
      </c>
      <c r="H76">
        <v>56589</v>
      </c>
      <c r="I76">
        <v>54938</v>
      </c>
      <c r="J76">
        <v>56873</v>
      </c>
      <c r="K76">
        <v>57462</v>
      </c>
      <c r="L76">
        <v>60514</v>
      </c>
      <c r="M76">
        <v>61821</v>
      </c>
      <c r="N76">
        <v>62430</v>
      </c>
      <c r="O76">
        <v>62479</v>
      </c>
    </row>
    <row r="77" spans="1:15" ht="12.75">
      <c r="A77" t="s">
        <v>47</v>
      </c>
      <c r="C77">
        <v>136311</v>
      </c>
      <c r="D77">
        <v>134714</v>
      </c>
      <c r="E77">
        <v>132750</v>
      </c>
      <c r="F77">
        <v>133867</v>
      </c>
      <c r="G77">
        <v>135347</v>
      </c>
      <c r="H77">
        <v>138993</v>
      </c>
      <c r="I77">
        <v>143173</v>
      </c>
      <c r="J77">
        <v>142790</v>
      </c>
      <c r="K77">
        <v>142789</v>
      </c>
      <c r="L77">
        <v>142128</v>
      </c>
      <c r="M77">
        <v>145183</v>
      </c>
      <c r="N77">
        <v>145615</v>
      </c>
      <c r="O77">
        <v>144126</v>
      </c>
    </row>
    <row r="78" spans="1:15" ht="12.75">
      <c r="A78" t="s">
        <v>48</v>
      </c>
      <c r="C78">
        <v>28501</v>
      </c>
      <c r="D78">
        <v>29872</v>
      </c>
      <c r="E78">
        <v>30088</v>
      </c>
      <c r="F78">
        <v>31206</v>
      </c>
      <c r="G78">
        <v>31382</v>
      </c>
      <c r="H78">
        <v>33265</v>
      </c>
      <c r="I78">
        <v>34520</v>
      </c>
      <c r="J78">
        <v>34204</v>
      </c>
      <c r="K78">
        <v>38982</v>
      </c>
      <c r="L78">
        <v>43274</v>
      </c>
      <c r="M78">
        <v>43764</v>
      </c>
      <c r="N78">
        <v>46509</v>
      </c>
      <c r="O78">
        <v>46107</v>
      </c>
    </row>
    <row r="79" spans="1:15" ht="12.75">
      <c r="A79" t="s">
        <v>49</v>
      </c>
      <c r="C79">
        <v>12442</v>
      </c>
      <c r="D79">
        <v>12742</v>
      </c>
      <c r="E79">
        <v>12086</v>
      </c>
      <c r="F79">
        <v>11692</v>
      </c>
      <c r="G79">
        <v>12631</v>
      </c>
      <c r="H79">
        <v>12654</v>
      </c>
      <c r="I79">
        <v>12778</v>
      </c>
      <c r="J79">
        <v>13176</v>
      </c>
      <c r="K79">
        <v>13728</v>
      </c>
      <c r="L79">
        <v>13262</v>
      </c>
      <c r="M79">
        <v>13624</v>
      </c>
      <c r="N79">
        <v>14466</v>
      </c>
      <c r="O79">
        <v>14690</v>
      </c>
    </row>
    <row r="80" spans="1:15" ht="12.75">
      <c r="A80" t="s">
        <v>50</v>
      </c>
      <c r="C80">
        <v>24067</v>
      </c>
      <c r="D80">
        <v>22746</v>
      </c>
      <c r="E80">
        <v>22347</v>
      </c>
      <c r="F80">
        <v>23417</v>
      </c>
      <c r="G80">
        <v>24740</v>
      </c>
      <c r="H80">
        <v>26306</v>
      </c>
      <c r="I80">
        <v>25290</v>
      </c>
      <c r="J80">
        <v>24547</v>
      </c>
      <c r="K80">
        <v>25465</v>
      </c>
      <c r="L80">
        <v>27743</v>
      </c>
      <c r="M80">
        <v>30685</v>
      </c>
      <c r="N80">
        <v>32046</v>
      </c>
      <c r="O80">
        <v>32427</v>
      </c>
    </row>
    <row r="81" spans="1:15" ht="12.75">
      <c r="A81" t="s">
        <v>51</v>
      </c>
      <c r="C81">
        <v>54364</v>
      </c>
      <c r="D81">
        <v>62385</v>
      </c>
      <c r="E81">
        <v>57732</v>
      </c>
      <c r="F81">
        <v>61078</v>
      </c>
      <c r="G81">
        <v>65642</v>
      </c>
      <c r="H81">
        <v>63896</v>
      </c>
      <c r="I81">
        <v>69372</v>
      </c>
      <c r="J81">
        <v>69186</v>
      </c>
      <c r="K81">
        <v>70170</v>
      </c>
      <c r="L81">
        <v>69433</v>
      </c>
      <c r="M81">
        <v>69989</v>
      </c>
      <c r="N81">
        <v>74450</v>
      </c>
      <c r="O81">
        <v>74899</v>
      </c>
    </row>
    <row r="82" spans="1:15" ht="12.75">
      <c r="A82" t="s">
        <v>52</v>
      </c>
      <c r="C82">
        <v>146917</v>
      </c>
      <c r="D82">
        <v>147825</v>
      </c>
      <c r="E82">
        <v>146774</v>
      </c>
      <c r="F82">
        <v>146241</v>
      </c>
      <c r="G82">
        <v>143571</v>
      </c>
      <c r="H82">
        <v>148379</v>
      </c>
      <c r="I82">
        <v>140633</v>
      </c>
      <c r="J82">
        <v>149422</v>
      </c>
      <c r="K82">
        <v>158275</v>
      </c>
      <c r="L82">
        <v>155171</v>
      </c>
      <c r="M82">
        <v>145585</v>
      </c>
      <c r="N82">
        <v>161616</v>
      </c>
      <c r="O82">
        <v>146733</v>
      </c>
    </row>
    <row r="83" spans="1:15" ht="12.75">
      <c r="A83" t="s">
        <v>53</v>
      </c>
      <c r="C83">
        <v>318963</v>
      </c>
      <c r="D83">
        <v>322837</v>
      </c>
      <c r="E83">
        <v>323907</v>
      </c>
      <c r="F83">
        <v>323579</v>
      </c>
      <c r="G83">
        <v>325404</v>
      </c>
      <c r="H83">
        <v>334042</v>
      </c>
      <c r="I83">
        <v>347383</v>
      </c>
      <c r="J83">
        <v>345378</v>
      </c>
      <c r="K83">
        <v>362015</v>
      </c>
      <c r="L83">
        <v>368363</v>
      </c>
      <c r="M83">
        <v>377309</v>
      </c>
      <c r="N83">
        <v>384682</v>
      </c>
      <c r="O83">
        <v>387506</v>
      </c>
    </row>
    <row r="84" spans="1:15" ht="12.75">
      <c r="A84" t="s">
        <v>54</v>
      </c>
      <c r="C84">
        <v>4510</v>
      </c>
      <c r="D84">
        <v>4494</v>
      </c>
      <c r="E84">
        <v>4546</v>
      </c>
      <c r="F84">
        <v>4727</v>
      </c>
      <c r="G84">
        <v>4780</v>
      </c>
      <c r="H84">
        <v>4981</v>
      </c>
      <c r="I84">
        <v>5123</v>
      </c>
      <c r="J84">
        <v>5586</v>
      </c>
      <c r="K84">
        <v>6281</v>
      </c>
      <c r="L84">
        <v>7188</v>
      </c>
      <c r="M84">
        <v>7684</v>
      </c>
      <c r="N84">
        <v>8033</v>
      </c>
      <c r="O84">
        <v>8416</v>
      </c>
    </row>
    <row r="85" spans="1:15" ht="12.75">
      <c r="A85" t="s">
        <v>55</v>
      </c>
      <c r="C85">
        <v>121848</v>
      </c>
      <c r="D85">
        <v>111009</v>
      </c>
      <c r="E85">
        <v>117503</v>
      </c>
      <c r="F85">
        <v>120096</v>
      </c>
      <c r="G85">
        <v>113213</v>
      </c>
      <c r="H85">
        <v>123011</v>
      </c>
      <c r="I85">
        <v>104712</v>
      </c>
      <c r="J85">
        <v>111656</v>
      </c>
      <c r="K85">
        <v>116983</v>
      </c>
      <c r="L85">
        <v>122722</v>
      </c>
      <c r="M85">
        <v>143028</v>
      </c>
      <c r="N85">
        <v>121890</v>
      </c>
      <c r="O85">
        <v>130595</v>
      </c>
    </row>
    <row r="86" spans="1:15" ht="12.75">
      <c r="A86" t="s">
        <v>56</v>
      </c>
      <c r="C86">
        <v>42141</v>
      </c>
      <c r="D86">
        <v>38917</v>
      </c>
      <c r="E86">
        <v>35610</v>
      </c>
      <c r="F86">
        <v>37997</v>
      </c>
      <c r="G86">
        <v>38133</v>
      </c>
      <c r="H86">
        <v>41789</v>
      </c>
      <c r="I86">
        <v>42716</v>
      </c>
      <c r="J86">
        <v>42803</v>
      </c>
      <c r="K86">
        <v>41711</v>
      </c>
      <c r="L86">
        <v>38248</v>
      </c>
      <c r="M86">
        <v>40924</v>
      </c>
      <c r="N86">
        <v>43968</v>
      </c>
      <c r="O86">
        <v>42679</v>
      </c>
    </row>
    <row r="87" spans="1:15" ht="12.75">
      <c r="A87" t="s">
        <v>57</v>
      </c>
      <c r="C87">
        <v>64309</v>
      </c>
      <c r="D87">
        <v>56912</v>
      </c>
      <c r="E87">
        <v>54195</v>
      </c>
      <c r="F87">
        <v>55476</v>
      </c>
      <c r="G87">
        <v>55136</v>
      </c>
      <c r="H87">
        <v>59266</v>
      </c>
      <c r="I87">
        <v>61350</v>
      </c>
      <c r="J87">
        <v>57148</v>
      </c>
      <c r="K87">
        <v>53496</v>
      </c>
      <c r="L87">
        <v>50710</v>
      </c>
      <c r="M87">
        <v>51934</v>
      </c>
      <c r="N87">
        <v>53866</v>
      </c>
      <c r="O87">
        <v>54935</v>
      </c>
    </row>
    <row r="88" spans="1:15" ht="12.75">
      <c r="A88" t="s">
        <v>58</v>
      </c>
      <c r="C88">
        <v>57543</v>
      </c>
      <c r="D88">
        <v>60246</v>
      </c>
      <c r="E88">
        <v>67342</v>
      </c>
      <c r="F88">
        <v>73808</v>
      </c>
      <c r="G88">
        <v>78321</v>
      </c>
      <c r="H88">
        <v>86247</v>
      </c>
      <c r="I88">
        <v>94862</v>
      </c>
      <c r="J88">
        <v>103296</v>
      </c>
      <c r="K88">
        <v>111022</v>
      </c>
      <c r="L88">
        <v>116440</v>
      </c>
      <c r="M88">
        <v>124922</v>
      </c>
      <c r="N88">
        <v>122725</v>
      </c>
      <c r="O88">
        <v>129400</v>
      </c>
    </row>
    <row r="91" spans="1:2" ht="12.75">
      <c r="A91" t="s">
        <v>9</v>
      </c>
      <c r="B91" t="s">
        <v>149</v>
      </c>
    </row>
    <row r="92" spans="1:2" ht="12.75">
      <c r="A92" t="s">
        <v>7</v>
      </c>
      <c r="B92" t="s">
        <v>142</v>
      </c>
    </row>
    <row r="93" spans="1:2" ht="12.75">
      <c r="A93" t="s">
        <v>11</v>
      </c>
      <c r="B93" t="s">
        <v>144</v>
      </c>
    </row>
    <row r="95" spans="2:15" ht="12.75">
      <c r="B95" t="s">
        <v>13</v>
      </c>
      <c r="C95" t="s">
        <v>14</v>
      </c>
      <c r="D95" t="s">
        <v>15</v>
      </c>
      <c r="E95" t="s">
        <v>16</v>
      </c>
      <c r="F95" t="s">
        <v>17</v>
      </c>
      <c r="G95" t="s">
        <v>18</v>
      </c>
      <c r="H95" t="s">
        <v>19</v>
      </c>
      <c r="I95" t="s">
        <v>20</v>
      </c>
      <c r="J95" t="s">
        <v>21</v>
      </c>
      <c r="K95" t="s">
        <v>22</v>
      </c>
      <c r="L95" t="s">
        <v>23</v>
      </c>
      <c r="M95" t="s">
        <v>24</v>
      </c>
      <c r="N95" t="s">
        <v>25</v>
      </c>
      <c r="O95" t="s">
        <v>26</v>
      </c>
    </row>
    <row r="96" ht="12.75">
      <c r="A96" t="s">
        <v>27</v>
      </c>
    </row>
    <row r="97" spans="1:15" s="72" customFormat="1" ht="12.75">
      <c r="A97" s="83" t="s">
        <v>255</v>
      </c>
      <c r="C97" s="72">
        <f>SUM(C101:C130)</f>
        <v>3604</v>
      </c>
      <c r="D97" s="72">
        <f aca="true" t="shared" si="6" ref="D97:O97">SUM(D101:D130)</f>
        <v>3551</v>
      </c>
      <c r="E97" s="72">
        <f t="shared" si="6"/>
        <v>3764</v>
      </c>
      <c r="F97" s="72">
        <f t="shared" si="6"/>
        <v>4005</v>
      </c>
      <c r="G97" s="72">
        <f t="shared" si="6"/>
        <v>3789</v>
      </c>
      <c r="H97" s="72">
        <f t="shared" si="6"/>
        <v>3854</v>
      </c>
      <c r="I97" s="72">
        <f t="shared" si="6"/>
        <v>4242</v>
      </c>
      <c r="J97" s="72">
        <f t="shared" si="6"/>
        <v>4414</v>
      </c>
      <c r="K97" s="72">
        <f t="shared" si="6"/>
        <v>5012</v>
      </c>
      <c r="L97" s="72">
        <f t="shared" si="6"/>
        <v>5700</v>
      </c>
      <c r="M97" s="72">
        <f t="shared" si="6"/>
        <v>6184</v>
      </c>
      <c r="N97" s="72">
        <f t="shared" si="6"/>
        <v>6153</v>
      </c>
      <c r="O97" s="72">
        <f t="shared" si="6"/>
        <v>6296</v>
      </c>
    </row>
    <row r="98" spans="1:15" ht="12.75">
      <c r="A98" t="s">
        <v>28</v>
      </c>
      <c r="C98">
        <v>3224</v>
      </c>
      <c r="D98">
        <v>3187</v>
      </c>
      <c r="E98">
        <v>3464</v>
      </c>
      <c r="F98">
        <v>3671</v>
      </c>
      <c r="G98">
        <v>3450</v>
      </c>
      <c r="H98">
        <v>3478</v>
      </c>
      <c r="I98">
        <v>3812</v>
      </c>
      <c r="J98">
        <v>3956</v>
      </c>
      <c r="K98">
        <v>4272</v>
      </c>
      <c r="L98">
        <v>4483</v>
      </c>
      <c r="M98">
        <v>4785</v>
      </c>
      <c r="N98">
        <v>4612</v>
      </c>
      <c r="O98">
        <v>4758</v>
      </c>
    </row>
    <row r="99" spans="1:15" s="72" customFormat="1" ht="12.75">
      <c r="A99" s="83" t="s">
        <v>258</v>
      </c>
      <c r="C99" s="72">
        <f>C101+C103+C104+C106+C107+C108+C109+C110+C114+C117+C118+C120+C123+C124+C125</f>
        <v>3224</v>
      </c>
      <c r="D99" s="72">
        <f aca="true" t="shared" si="7" ref="D99:O99">D101+D103+D104+D106+D107+D108+D109+D110+D114+D117+D118+D120+D123+D124+D125</f>
        <v>3187</v>
      </c>
      <c r="E99" s="72">
        <f t="shared" si="7"/>
        <v>3464</v>
      </c>
      <c r="F99" s="72">
        <f t="shared" si="7"/>
        <v>3671</v>
      </c>
      <c r="G99" s="72">
        <f t="shared" si="7"/>
        <v>3450</v>
      </c>
      <c r="H99" s="72">
        <f t="shared" si="7"/>
        <v>3478</v>
      </c>
      <c r="I99" s="72">
        <f t="shared" si="7"/>
        <v>3812</v>
      </c>
      <c r="J99" s="72">
        <f t="shared" si="7"/>
        <v>3956</v>
      </c>
      <c r="K99" s="72">
        <f t="shared" si="7"/>
        <v>4272</v>
      </c>
      <c r="L99" s="72">
        <f t="shared" si="7"/>
        <v>4483</v>
      </c>
      <c r="M99" s="72">
        <f t="shared" si="7"/>
        <v>4785</v>
      </c>
      <c r="N99" s="72">
        <f t="shared" si="7"/>
        <v>4612</v>
      </c>
      <c r="O99" s="72">
        <f t="shared" si="7"/>
        <v>4758</v>
      </c>
    </row>
    <row r="100" spans="1:15" s="72" customFormat="1" ht="12.75">
      <c r="A100" s="83" t="s">
        <v>259</v>
      </c>
      <c r="C100" s="72">
        <f>C102+C105+C111+C112+C113+C115+C116+C119+C121+C122</f>
        <v>0</v>
      </c>
      <c r="D100" s="72">
        <f aca="true" t="shared" si="8" ref="D100:O100">D102+D105+D111+D112+D113+D115+D116+D119+D121+D122</f>
        <v>0</v>
      </c>
      <c r="E100" s="72">
        <f t="shared" si="8"/>
        <v>0</v>
      </c>
      <c r="F100" s="72">
        <f t="shared" si="8"/>
        <v>0</v>
      </c>
      <c r="G100" s="72">
        <f t="shared" si="8"/>
        <v>0</v>
      </c>
      <c r="H100" s="72">
        <f t="shared" si="8"/>
        <v>0</v>
      </c>
      <c r="I100" s="72">
        <f t="shared" si="8"/>
        <v>0</v>
      </c>
      <c r="J100" s="72">
        <f t="shared" si="8"/>
        <v>0</v>
      </c>
      <c r="K100" s="72">
        <f t="shared" si="8"/>
        <v>0</v>
      </c>
      <c r="L100" s="72">
        <f t="shared" si="8"/>
        <v>0</v>
      </c>
      <c r="M100" s="72">
        <f t="shared" si="8"/>
        <v>0</v>
      </c>
      <c r="N100" s="72">
        <f t="shared" si="8"/>
        <v>0</v>
      </c>
      <c r="O100" s="72">
        <f t="shared" si="8"/>
        <v>0</v>
      </c>
    </row>
    <row r="101" ht="12.75">
      <c r="A101" t="s">
        <v>29</v>
      </c>
    </row>
    <row r="102" ht="12.75">
      <c r="A102" t="s">
        <v>30</v>
      </c>
    </row>
    <row r="103" ht="12.75">
      <c r="A103" t="s">
        <v>31</v>
      </c>
    </row>
    <row r="104" ht="12.75">
      <c r="A104" t="s">
        <v>32</v>
      </c>
    </row>
    <row r="105" ht="12.75">
      <c r="A105" t="s">
        <v>33</v>
      </c>
    </row>
    <row r="106" ht="12.75">
      <c r="A106" t="s">
        <v>34</v>
      </c>
    </row>
    <row r="107" ht="12.75">
      <c r="A107" t="s">
        <v>35</v>
      </c>
    </row>
    <row r="108" ht="12.75">
      <c r="A108" t="s">
        <v>36</v>
      </c>
    </row>
    <row r="109" ht="12.75">
      <c r="A109" t="s">
        <v>37</v>
      </c>
    </row>
    <row r="110" spans="1:15" ht="12.75">
      <c r="A110" t="s">
        <v>38</v>
      </c>
      <c r="C110">
        <v>3220</v>
      </c>
      <c r="D110">
        <v>3182</v>
      </c>
      <c r="E110">
        <v>3459</v>
      </c>
      <c r="F110">
        <v>3667</v>
      </c>
      <c r="G110">
        <v>3417</v>
      </c>
      <c r="H110">
        <v>3436</v>
      </c>
      <c r="I110">
        <v>3762</v>
      </c>
      <c r="J110">
        <v>3905</v>
      </c>
      <c r="K110">
        <v>4214</v>
      </c>
      <c r="L110">
        <v>4403</v>
      </c>
      <c r="M110">
        <v>4705</v>
      </c>
      <c r="N110">
        <v>4507</v>
      </c>
      <c r="O110">
        <v>4662</v>
      </c>
    </row>
    <row r="111" ht="12.75">
      <c r="A111" t="s">
        <v>39</v>
      </c>
    </row>
    <row r="112" ht="12.75">
      <c r="A112" t="s">
        <v>40</v>
      </c>
    </row>
    <row r="113" ht="12.75">
      <c r="A113" t="s">
        <v>41</v>
      </c>
    </row>
    <row r="114" ht="12.75">
      <c r="A114" t="s">
        <v>42</v>
      </c>
    </row>
    <row r="115" ht="12.75">
      <c r="A115" t="s">
        <v>43</v>
      </c>
    </row>
    <row r="116" ht="12.75">
      <c r="A116" t="s">
        <v>44</v>
      </c>
    </row>
    <row r="117" ht="12.75">
      <c r="A117" t="s">
        <v>45</v>
      </c>
    </row>
    <row r="118" ht="12.75">
      <c r="A118" t="s">
        <v>46</v>
      </c>
    </row>
    <row r="119" ht="12.75">
      <c r="A119" t="s">
        <v>47</v>
      </c>
    </row>
    <row r="120" spans="1:15" ht="12.75">
      <c r="A120" t="s">
        <v>48</v>
      </c>
      <c r="C120">
        <v>4</v>
      </c>
      <c r="D120">
        <v>5</v>
      </c>
      <c r="E120">
        <v>5</v>
      </c>
      <c r="F120">
        <v>4</v>
      </c>
      <c r="G120">
        <v>33</v>
      </c>
      <c r="H120">
        <v>42</v>
      </c>
      <c r="I120">
        <v>50</v>
      </c>
      <c r="J120">
        <v>51</v>
      </c>
      <c r="K120">
        <v>58</v>
      </c>
      <c r="L120">
        <v>80</v>
      </c>
      <c r="M120">
        <v>80</v>
      </c>
      <c r="N120">
        <v>105</v>
      </c>
      <c r="O120">
        <v>96</v>
      </c>
    </row>
    <row r="121" ht="12.75">
      <c r="A121" t="s">
        <v>49</v>
      </c>
    </row>
    <row r="122" ht="12.75">
      <c r="A122" t="s">
        <v>50</v>
      </c>
    </row>
    <row r="123" ht="12.75">
      <c r="A123" t="s">
        <v>51</v>
      </c>
    </row>
    <row r="124" ht="12.75">
      <c r="A124" t="s">
        <v>52</v>
      </c>
    </row>
    <row r="125" ht="12.75">
      <c r="A125" t="s">
        <v>53</v>
      </c>
    </row>
    <row r="126" spans="1:15" ht="12.75">
      <c r="A126" t="s">
        <v>54</v>
      </c>
      <c r="C126">
        <v>300</v>
      </c>
      <c r="D126">
        <v>283</v>
      </c>
      <c r="E126">
        <v>230</v>
      </c>
      <c r="F126">
        <v>256</v>
      </c>
      <c r="G126">
        <v>260</v>
      </c>
      <c r="H126">
        <v>290</v>
      </c>
      <c r="I126">
        <v>346</v>
      </c>
      <c r="J126">
        <v>375</v>
      </c>
      <c r="K126">
        <v>655</v>
      </c>
      <c r="L126">
        <v>1136</v>
      </c>
      <c r="M126">
        <v>1323</v>
      </c>
      <c r="N126">
        <v>1451</v>
      </c>
      <c r="O126">
        <v>1433</v>
      </c>
    </row>
    <row r="127" ht="12.75">
      <c r="A127" t="s">
        <v>55</v>
      </c>
    </row>
    <row r="128" ht="12.75">
      <c r="A128" t="s">
        <v>56</v>
      </c>
    </row>
    <row r="129" ht="12.75">
      <c r="A129" t="s">
        <v>57</v>
      </c>
    </row>
    <row r="130" spans="1:15" ht="12.75">
      <c r="A130" t="s">
        <v>58</v>
      </c>
      <c r="C130">
        <v>80</v>
      </c>
      <c r="D130">
        <v>81</v>
      </c>
      <c r="E130">
        <v>70</v>
      </c>
      <c r="F130">
        <v>78</v>
      </c>
      <c r="G130">
        <v>79</v>
      </c>
      <c r="H130">
        <v>86</v>
      </c>
      <c r="I130">
        <v>84</v>
      </c>
      <c r="J130">
        <v>83</v>
      </c>
      <c r="K130">
        <v>85</v>
      </c>
      <c r="L130">
        <v>81</v>
      </c>
      <c r="M130">
        <v>76</v>
      </c>
      <c r="N130">
        <v>90</v>
      </c>
      <c r="O130">
        <v>105</v>
      </c>
    </row>
    <row r="133" spans="1:2" ht="12.75">
      <c r="A133" t="s">
        <v>9</v>
      </c>
      <c r="B133" t="s">
        <v>150</v>
      </c>
    </row>
    <row r="134" spans="1:2" ht="12.75">
      <c r="A134" t="s">
        <v>7</v>
      </c>
      <c r="B134" t="s">
        <v>142</v>
      </c>
    </row>
    <row r="135" spans="1:2" ht="12.75">
      <c r="A135" t="s">
        <v>11</v>
      </c>
      <c r="B135" t="s">
        <v>144</v>
      </c>
    </row>
    <row r="137" spans="2:15" ht="12.75">
      <c r="B137" t="s">
        <v>13</v>
      </c>
      <c r="C137" t="s">
        <v>14</v>
      </c>
      <c r="D137" t="s">
        <v>15</v>
      </c>
      <c r="E137" t="s">
        <v>16</v>
      </c>
      <c r="F137" t="s">
        <v>17</v>
      </c>
      <c r="G137" t="s">
        <v>18</v>
      </c>
      <c r="H137" t="s">
        <v>19</v>
      </c>
      <c r="I137" t="s">
        <v>20</v>
      </c>
      <c r="J137" t="s">
        <v>21</v>
      </c>
      <c r="K137" t="s">
        <v>22</v>
      </c>
      <c r="L137" t="s">
        <v>23</v>
      </c>
      <c r="M137" t="s">
        <v>24</v>
      </c>
      <c r="N137" t="s">
        <v>25</v>
      </c>
      <c r="O137" t="s">
        <v>26</v>
      </c>
    </row>
    <row r="138" ht="12.75">
      <c r="A138" t="s">
        <v>27</v>
      </c>
    </row>
    <row r="139" spans="1:15" s="72" customFormat="1" ht="12.75">
      <c r="A139" s="83" t="s">
        <v>255</v>
      </c>
      <c r="C139" s="72">
        <f>SUM(C143:C172)</f>
        <v>16452</v>
      </c>
      <c r="D139" s="72">
        <f aca="true" t="shared" si="9" ref="D139:O139">SUM(D143:D172)</f>
        <v>17512</v>
      </c>
      <c r="E139" s="72">
        <f t="shared" si="9"/>
        <v>17934</v>
      </c>
      <c r="F139" s="72">
        <f t="shared" si="9"/>
        <v>19600</v>
      </c>
      <c r="G139" s="72">
        <f t="shared" si="9"/>
        <v>21558</v>
      </c>
      <c r="H139" s="72">
        <f t="shared" si="9"/>
        <v>24385</v>
      </c>
      <c r="I139" s="72">
        <f t="shared" si="9"/>
        <v>26432</v>
      </c>
      <c r="J139" s="72">
        <f t="shared" si="9"/>
        <v>29214</v>
      </c>
      <c r="K139" s="72">
        <f t="shared" si="9"/>
        <v>32059</v>
      </c>
      <c r="L139" s="72">
        <f t="shared" si="9"/>
        <v>36791</v>
      </c>
      <c r="M139" s="72">
        <f t="shared" si="9"/>
        <v>40426</v>
      </c>
      <c r="N139" s="72">
        <f t="shared" si="9"/>
        <v>43590</v>
      </c>
      <c r="O139" s="72">
        <f t="shared" si="9"/>
        <v>48059</v>
      </c>
    </row>
    <row r="140" spans="1:15" ht="12.75">
      <c r="A140" t="s">
        <v>28</v>
      </c>
      <c r="C140">
        <v>16452</v>
      </c>
      <c r="D140">
        <v>17474</v>
      </c>
      <c r="E140">
        <v>17802</v>
      </c>
      <c r="F140">
        <v>19475</v>
      </c>
      <c r="G140">
        <v>21507</v>
      </c>
      <c r="H140">
        <v>23847</v>
      </c>
      <c r="I140">
        <v>25925</v>
      </c>
      <c r="J140">
        <v>28643</v>
      </c>
      <c r="K140">
        <v>31501</v>
      </c>
      <c r="L140">
        <v>36501</v>
      </c>
      <c r="M140">
        <v>40072</v>
      </c>
      <c r="N140">
        <v>43267</v>
      </c>
      <c r="O140">
        <v>47644</v>
      </c>
    </row>
    <row r="141" spans="1:15" s="72" customFormat="1" ht="12.75">
      <c r="A141" s="83" t="s">
        <v>258</v>
      </c>
      <c r="C141" s="72">
        <f>C143+C145+C146+C148+C149+C150+C151+C152+C156+C159+C160+C162+C165+C166+C167</f>
        <v>16161</v>
      </c>
      <c r="D141" s="72">
        <f aca="true" t="shared" si="10" ref="D141:O141">D143+D145+D146+D148+D149+D150+D151+D152+D156+D159+D160+D162+D165+D166+D167</f>
        <v>16989</v>
      </c>
      <c r="E141" s="72">
        <f t="shared" si="10"/>
        <v>17290</v>
      </c>
      <c r="F141" s="72">
        <f t="shared" si="10"/>
        <v>18812</v>
      </c>
      <c r="G141" s="72">
        <f t="shared" si="10"/>
        <v>20754</v>
      </c>
      <c r="H141" s="72">
        <f t="shared" si="10"/>
        <v>22999</v>
      </c>
      <c r="I141" s="72">
        <f t="shared" si="10"/>
        <v>25143</v>
      </c>
      <c r="J141" s="72">
        <f t="shared" si="10"/>
        <v>27458</v>
      </c>
      <c r="K141" s="72">
        <f t="shared" si="10"/>
        <v>30205</v>
      </c>
      <c r="L141" s="72">
        <f t="shared" si="10"/>
        <v>35028</v>
      </c>
      <c r="M141" s="72">
        <f t="shared" si="10"/>
        <v>39177</v>
      </c>
      <c r="N141" s="72">
        <f t="shared" si="10"/>
        <v>42106</v>
      </c>
      <c r="O141" s="72">
        <f t="shared" si="10"/>
        <v>46500</v>
      </c>
    </row>
    <row r="142" spans="1:15" s="72" customFormat="1" ht="12.75">
      <c r="A142" s="83" t="s">
        <v>259</v>
      </c>
      <c r="C142" s="72">
        <f>C144+C147+C153+C154+C155+C157+C158+C161+C163+C164</f>
        <v>291</v>
      </c>
      <c r="D142" s="72">
        <f aca="true" t="shared" si="11" ref="D142:O142">D144+D147+D153+D154+D155+D157+D158+D161+D163+D164</f>
        <v>485</v>
      </c>
      <c r="E142" s="72">
        <f t="shared" si="11"/>
        <v>512</v>
      </c>
      <c r="F142" s="72">
        <f t="shared" si="11"/>
        <v>663</v>
      </c>
      <c r="G142" s="72">
        <f t="shared" si="11"/>
        <v>753</v>
      </c>
      <c r="H142" s="72">
        <f t="shared" si="11"/>
        <v>848</v>
      </c>
      <c r="I142" s="72">
        <f t="shared" si="11"/>
        <v>782</v>
      </c>
      <c r="J142" s="72">
        <f t="shared" si="11"/>
        <v>1185</v>
      </c>
      <c r="K142" s="72">
        <f t="shared" si="11"/>
        <v>1296</v>
      </c>
      <c r="L142" s="72">
        <f t="shared" si="11"/>
        <v>1473</v>
      </c>
      <c r="M142" s="72">
        <f t="shared" si="11"/>
        <v>895</v>
      </c>
      <c r="N142" s="72">
        <f t="shared" si="11"/>
        <v>1161</v>
      </c>
      <c r="O142" s="72">
        <f t="shared" si="11"/>
        <v>1144</v>
      </c>
    </row>
    <row r="143" spans="1:15" ht="12.75">
      <c r="A143" t="s">
        <v>29</v>
      </c>
      <c r="C143">
        <v>492</v>
      </c>
      <c r="D143">
        <v>535</v>
      </c>
      <c r="E143">
        <v>527</v>
      </c>
      <c r="F143">
        <v>522</v>
      </c>
      <c r="G143">
        <v>518</v>
      </c>
      <c r="H143">
        <v>601</v>
      </c>
      <c r="I143">
        <v>610</v>
      </c>
      <c r="J143">
        <v>549</v>
      </c>
      <c r="K143">
        <v>529</v>
      </c>
      <c r="L143">
        <v>828</v>
      </c>
      <c r="M143">
        <v>860</v>
      </c>
      <c r="N143">
        <v>945</v>
      </c>
      <c r="O143">
        <v>1655</v>
      </c>
    </row>
    <row r="144" spans="1:15" ht="12.75">
      <c r="A144" t="s">
        <v>30</v>
      </c>
      <c r="C144">
        <v>0</v>
      </c>
      <c r="D144">
        <v>0</v>
      </c>
      <c r="E144">
        <v>0</v>
      </c>
      <c r="F144">
        <v>221</v>
      </c>
      <c r="G144">
        <v>309</v>
      </c>
      <c r="H144">
        <v>405</v>
      </c>
      <c r="I144">
        <v>292</v>
      </c>
      <c r="J144">
        <v>494</v>
      </c>
      <c r="K144">
        <v>587</v>
      </c>
      <c r="L144">
        <v>683</v>
      </c>
      <c r="M144">
        <v>522</v>
      </c>
      <c r="N144">
        <v>518</v>
      </c>
      <c r="O144">
        <v>498</v>
      </c>
    </row>
    <row r="145" spans="1:15" ht="12.75">
      <c r="A145" t="s">
        <v>31</v>
      </c>
      <c r="C145">
        <v>141</v>
      </c>
      <c r="D145">
        <v>285</v>
      </c>
      <c r="E145">
        <v>465</v>
      </c>
      <c r="F145">
        <v>602</v>
      </c>
      <c r="G145">
        <v>803</v>
      </c>
      <c r="H145">
        <v>884</v>
      </c>
      <c r="I145">
        <v>1155</v>
      </c>
      <c r="J145">
        <v>1326</v>
      </c>
      <c r="K145">
        <v>1455</v>
      </c>
      <c r="L145">
        <v>1799</v>
      </c>
      <c r="M145">
        <v>1755</v>
      </c>
      <c r="N145">
        <v>2110</v>
      </c>
      <c r="O145">
        <v>2502</v>
      </c>
    </row>
    <row r="146" spans="1:15" ht="12.75">
      <c r="A146" t="s">
        <v>32</v>
      </c>
      <c r="C146">
        <v>3264</v>
      </c>
      <c r="D146">
        <v>3398</v>
      </c>
      <c r="E146">
        <v>3386</v>
      </c>
      <c r="F146">
        <v>3168</v>
      </c>
      <c r="G146">
        <v>3615</v>
      </c>
      <c r="H146">
        <v>3784</v>
      </c>
      <c r="I146">
        <v>4034</v>
      </c>
      <c r="J146">
        <v>3391</v>
      </c>
      <c r="K146">
        <v>4785</v>
      </c>
      <c r="L146">
        <v>5251</v>
      </c>
      <c r="M146">
        <v>6175</v>
      </c>
      <c r="N146">
        <v>5250</v>
      </c>
      <c r="O146">
        <v>7688</v>
      </c>
    </row>
    <row r="147" spans="1:15" ht="12.75">
      <c r="A147" t="s">
        <v>33</v>
      </c>
      <c r="C147">
        <v>0</v>
      </c>
      <c r="D147">
        <v>0</v>
      </c>
      <c r="E147">
        <v>0</v>
      </c>
      <c r="F147">
        <v>0</v>
      </c>
      <c r="G147">
        <v>0</v>
      </c>
      <c r="H147">
        <v>0</v>
      </c>
      <c r="I147">
        <v>5</v>
      </c>
      <c r="J147">
        <v>8</v>
      </c>
      <c r="K147">
        <v>12</v>
      </c>
      <c r="L147">
        <v>12</v>
      </c>
      <c r="M147">
        <v>13</v>
      </c>
      <c r="N147">
        <v>10</v>
      </c>
      <c r="O147">
        <v>30</v>
      </c>
    </row>
    <row r="148" ht="12.75">
      <c r="A148" t="s">
        <v>34</v>
      </c>
    </row>
    <row r="149" spans="1:15" ht="12.75">
      <c r="A149" t="s">
        <v>35</v>
      </c>
      <c r="C149">
        <v>601</v>
      </c>
      <c r="D149">
        <v>601</v>
      </c>
      <c r="E149">
        <v>639</v>
      </c>
      <c r="F149">
        <v>646</v>
      </c>
      <c r="G149">
        <v>754</v>
      </c>
      <c r="H149">
        <v>1205</v>
      </c>
      <c r="I149">
        <v>1344</v>
      </c>
      <c r="J149">
        <v>1392</v>
      </c>
      <c r="K149">
        <v>1641</v>
      </c>
      <c r="L149">
        <v>1774</v>
      </c>
      <c r="M149">
        <v>1824</v>
      </c>
      <c r="N149">
        <v>3294</v>
      </c>
      <c r="O149">
        <v>2970</v>
      </c>
    </row>
    <row r="150" spans="1:15" ht="12.75">
      <c r="A150" t="s">
        <v>36</v>
      </c>
      <c r="C150">
        <v>852</v>
      </c>
      <c r="D150">
        <v>872</v>
      </c>
      <c r="E150">
        <v>1225</v>
      </c>
      <c r="F150">
        <v>1305</v>
      </c>
      <c r="G150">
        <v>1391</v>
      </c>
      <c r="H150">
        <v>1632</v>
      </c>
      <c r="I150">
        <v>1961</v>
      </c>
      <c r="J150">
        <v>2169</v>
      </c>
      <c r="K150">
        <v>2210</v>
      </c>
      <c r="L150">
        <v>2770</v>
      </c>
      <c r="M150">
        <v>3290</v>
      </c>
      <c r="N150">
        <v>3608</v>
      </c>
      <c r="O150">
        <v>3515</v>
      </c>
    </row>
    <row r="151" spans="1:15" ht="12.75">
      <c r="A151" t="s">
        <v>37</v>
      </c>
      <c r="C151">
        <v>0</v>
      </c>
      <c r="D151">
        <v>0</v>
      </c>
      <c r="E151">
        <v>0</v>
      </c>
      <c r="F151">
        <v>0</v>
      </c>
      <c r="G151">
        <v>0</v>
      </c>
      <c r="H151">
        <v>0</v>
      </c>
      <c r="I151">
        <v>27</v>
      </c>
      <c r="J151">
        <v>27</v>
      </c>
      <c r="K151">
        <v>85</v>
      </c>
      <c r="L151">
        <v>91</v>
      </c>
      <c r="M151">
        <v>96</v>
      </c>
      <c r="N151">
        <v>97</v>
      </c>
      <c r="O151">
        <v>82</v>
      </c>
    </row>
    <row r="152" spans="1:15" ht="12.75">
      <c r="A152" t="s">
        <v>38</v>
      </c>
      <c r="C152">
        <v>166</v>
      </c>
      <c r="D152">
        <v>262</v>
      </c>
      <c r="E152">
        <v>254</v>
      </c>
      <c r="F152">
        <v>279</v>
      </c>
      <c r="G152">
        <v>285</v>
      </c>
      <c r="H152">
        <v>387</v>
      </c>
      <c r="I152">
        <v>604</v>
      </c>
      <c r="J152">
        <v>820</v>
      </c>
      <c r="K152">
        <v>1228</v>
      </c>
      <c r="L152">
        <v>1824</v>
      </c>
      <c r="M152">
        <v>1591</v>
      </c>
      <c r="N152">
        <v>2586</v>
      </c>
      <c r="O152">
        <v>2371</v>
      </c>
    </row>
    <row r="153" ht="12.75">
      <c r="A153" t="s">
        <v>39</v>
      </c>
    </row>
    <row r="154" spans="1:15" ht="12.75">
      <c r="A154" t="s">
        <v>40</v>
      </c>
      <c r="C154">
        <v>0</v>
      </c>
      <c r="D154">
        <v>0</v>
      </c>
      <c r="E154">
        <v>0</v>
      </c>
      <c r="F154">
        <v>0</v>
      </c>
      <c r="G154">
        <v>0</v>
      </c>
      <c r="H154">
        <v>0</v>
      </c>
      <c r="I154">
        <v>0</v>
      </c>
      <c r="J154">
        <v>0</v>
      </c>
      <c r="K154">
        <v>0</v>
      </c>
      <c r="L154">
        <v>0</v>
      </c>
      <c r="M154">
        <v>0</v>
      </c>
      <c r="N154">
        <v>3</v>
      </c>
      <c r="O154">
        <v>10</v>
      </c>
    </row>
    <row r="155" spans="1:15" ht="12.75">
      <c r="A155" t="s">
        <v>41</v>
      </c>
      <c r="C155">
        <v>0</v>
      </c>
      <c r="D155">
        <v>0</v>
      </c>
      <c r="E155">
        <v>0</v>
      </c>
      <c r="F155">
        <v>0</v>
      </c>
      <c r="G155">
        <v>0</v>
      </c>
      <c r="H155">
        <v>0</v>
      </c>
      <c r="I155">
        <v>0</v>
      </c>
      <c r="J155">
        <v>0</v>
      </c>
      <c r="K155">
        <v>0</v>
      </c>
      <c r="L155">
        <v>0</v>
      </c>
      <c r="M155">
        <v>0</v>
      </c>
      <c r="N155">
        <v>2</v>
      </c>
      <c r="O155">
        <v>4</v>
      </c>
    </row>
    <row r="156" spans="1:15" ht="12.75">
      <c r="A156" t="s">
        <v>42</v>
      </c>
      <c r="C156">
        <v>45</v>
      </c>
      <c r="D156">
        <v>50</v>
      </c>
      <c r="E156">
        <v>42</v>
      </c>
      <c r="F156">
        <v>50</v>
      </c>
      <c r="G156">
        <v>50</v>
      </c>
      <c r="H156">
        <v>53</v>
      </c>
      <c r="I156">
        <v>43</v>
      </c>
      <c r="J156">
        <v>46</v>
      </c>
      <c r="K156">
        <v>45</v>
      </c>
      <c r="L156">
        <v>50</v>
      </c>
      <c r="M156">
        <v>52</v>
      </c>
      <c r="N156">
        <v>59</v>
      </c>
      <c r="O156">
        <v>61</v>
      </c>
    </row>
    <row r="157" spans="1:15" ht="12.75">
      <c r="A157" t="s">
        <v>43</v>
      </c>
      <c r="C157">
        <v>34</v>
      </c>
      <c r="D157">
        <v>48</v>
      </c>
      <c r="E157">
        <v>91</v>
      </c>
      <c r="F157">
        <v>77</v>
      </c>
      <c r="G157">
        <v>90</v>
      </c>
      <c r="H157">
        <v>95</v>
      </c>
      <c r="I157">
        <v>83</v>
      </c>
      <c r="J157">
        <v>85</v>
      </c>
      <c r="K157">
        <v>105</v>
      </c>
      <c r="L157">
        <v>244</v>
      </c>
      <c r="M157">
        <v>110</v>
      </c>
      <c r="N157">
        <v>115</v>
      </c>
      <c r="O157">
        <v>73</v>
      </c>
    </row>
    <row r="158" ht="12.75">
      <c r="A158" t="s">
        <v>44</v>
      </c>
    </row>
    <row r="159" spans="1:15" ht="12.75">
      <c r="A159" t="s">
        <v>45</v>
      </c>
      <c r="C159">
        <v>1015</v>
      </c>
      <c r="D159">
        <v>1138</v>
      </c>
      <c r="E159">
        <v>1104</v>
      </c>
      <c r="F159">
        <v>1301</v>
      </c>
      <c r="G159">
        <v>1368</v>
      </c>
      <c r="H159">
        <v>1549</v>
      </c>
      <c r="I159">
        <v>2147</v>
      </c>
      <c r="J159">
        <v>2909</v>
      </c>
      <c r="K159">
        <v>3132</v>
      </c>
      <c r="L159">
        <v>2821</v>
      </c>
      <c r="M159">
        <v>3251</v>
      </c>
      <c r="N159">
        <v>3458</v>
      </c>
      <c r="O159">
        <v>3002</v>
      </c>
    </row>
    <row r="160" spans="1:15" ht="12.75">
      <c r="A160" t="s">
        <v>46</v>
      </c>
      <c r="C160">
        <v>1066</v>
      </c>
      <c r="D160">
        <v>1093</v>
      </c>
      <c r="E160">
        <v>1102</v>
      </c>
      <c r="F160">
        <v>1037</v>
      </c>
      <c r="G160">
        <v>1097</v>
      </c>
      <c r="H160">
        <v>1155</v>
      </c>
      <c r="I160">
        <v>1464</v>
      </c>
      <c r="J160">
        <v>1565</v>
      </c>
      <c r="K160">
        <v>1700</v>
      </c>
      <c r="L160">
        <v>1594</v>
      </c>
      <c r="M160">
        <v>1618</v>
      </c>
      <c r="N160">
        <v>1823</v>
      </c>
      <c r="O160">
        <v>1568</v>
      </c>
    </row>
    <row r="161" spans="1:15" ht="12.75">
      <c r="A161" t="s">
        <v>47</v>
      </c>
      <c r="C161">
        <v>257</v>
      </c>
      <c r="D161">
        <v>437</v>
      </c>
      <c r="E161">
        <v>421</v>
      </c>
      <c r="F161">
        <v>365</v>
      </c>
      <c r="G161">
        <v>354</v>
      </c>
      <c r="H161">
        <v>348</v>
      </c>
      <c r="I161">
        <v>402</v>
      </c>
      <c r="J161">
        <v>598</v>
      </c>
      <c r="K161">
        <v>592</v>
      </c>
      <c r="L161">
        <v>503</v>
      </c>
      <c r="M161">
        <v>221</v>
      </c>
      <c r="N161">
        <v>444</v>
      </c>
      <c r="O161">
        <v>427</v>
      </c>
    </row>
    <row r="162" spans="1:15" ht="12.75">
      <c r="A162" t="s">
        <v>48</v>
      </c>
      <c r="C162">
        <v>689</v>
      </c>
      <c r="D162">
        <v>808</v>
      </c>
      <c r="E162">
        <v>882</v>
      </c>
      <c r="F162">
        <v>901</v>
      </c>
      <c r="G162">
        <v>934</v>
      </c>
      <c r="H162">
        <v>988</v>
      </c>
      <c r="I162">
        <v>959</v>
      </c>
      <c r="J162">
        <v>1036</v>
      </c>
      <c r="K162">
        <v>1022</v>
      </c>
      <c r="L162">
        <v>1238</v>
      </c>
      <c r="M162">
        <v>1553</v>
      </c>
      <c r="N162">
        <v>1600</v>
      </c>
      <c r="O162">
        <v>1734</v>
      </c>
    </row>
    <row r="163" spans="1:15" ht="12.75">
      <c r="A163" t="s">
        <v>49</v>
      </c>
      <c r="C163">
        <v>0</v>
      </c>
      <c r="D163">
        <v>0</v>
      </c>
      <c r="E163">
        <v>0</v>
      </c>
      <c r="F163">
        <v>0</v>
      </c>
      <c r="G163">
        <v>0</v>
      </c>
      <c r="H163">
        <v>0</v>
      </c>
      <c r="I163">
        <v>0</v>
      </c>
      <c r="J163">
        <v>0</v>
      </c>
      <c r="K163">
        <v>0</v>
      </c>
      <c r="L163">
        <v>31</v>
      </c>
      <c r="M163">
        <v>29</v>
      </c>
      <c r="N163">
        <v>69</v>
      </c>
      <c r="O163">
        <v>102</v>
      </c>
    </row>
    <row r="164" ht="12.75">
      <c r="A164" t="s">
        <v>50</v>
      </c>
    </row>
    <row r="165" spans="1:15" ht="12.75">
      <c r="A165" t="s">
        <v>51</v>
      </c>
      <c r="C165">
        <v>5029</v>
      </c>
      <c r="D165">
        <v>5082</v>
      </c>
      <c r="E165">
        <v>4586</v>
      </c>
      <c r="F165">
        <v>5541</v>
      </c>
      <c r="G165">
        <v>6124</v>
      </c>
      <c r="H165">
        <v>6637</v>
      </c>
      <c r="I165">
        <v>6723</v>
      </c>
      <c r="J165">
        <v>7143</v>
      </c>
      <c r="K165">
        <v>6696</v>
      </c>
      <c r="L165">
        <v>8363</v>
      </c>
      <c r="M165">
        <v>8557</v>
      </c>
      <c r="N165">
        <v>8411</v>
      </c>
      <c r="O165">
        <v>9740</v>
      </c>
    </row>
    <row r="166" spans="1:15" ht="12.75">
      <c r="A166" t="s">
        <v>52</v>
      </c>
      <c r="C166">
        <v>2123</v>
      </c>
      <c r="D166">
        <v>2090</v>
      </c>
      <c r="E166">
        <v>2092</v>
      </c>
      <c r="F166">
        <v>2236</v>
      </c>
      <c r="G166">
        <v>2225</v>
      </c>
      <c r="H166">
        <v>2450</v>
      </c>
      <c r="I166">
        <v>2191</v>
      </c>
      <c r="J166">
        <v>2835</v>
      </c>
      <c r="K166">
        <v>2760</v>
      </c>
      <c r="L166">
        <v>2646</v>
      </c>
      <c r="M166">
        <v>4206</v>
      </c>
      <c r="N166">
        <v>3881</v>
      </c>
      <c r="O166">
        <v>4327</v>
      </c>
    </row>
    <row r="167" spans="1:15" ht="12.75">
      <c r="A167" t="s">
        <v>53</v>
      </c>
      <c r="C167">
        <v>678</v>
      </c>
      <c r="D167">
        <v>775</v>
      </c>
      <c r="E167">
        <v>986</v>
      </c>
      <c r="F167">
        <v>1224</v>
      </c>
      <c r="G167">
        <v>1590</v>
      </c>
      <c r="H167">
        <v>1674</v>
      </c>
      <c r="I167">
        <v>1881</v>
      </c>
      <c r="J167">
        <v>2250</v>
      </c>
      <c r="K167">
        <v>2917</v>
      </c>
      <c r="L167">
        <v>3979</v>
      </c>
      <c r="M167">
        <v>4349</v>
      </c>
      <c r="N167">
        <v>4984</v>
      </c>
      <c r="O167">
        <v>5285</v>
      </c>
    </row>
    <row r="168" spans="1:15" ht="12.75">
      <c r="A168" t="s">
        <v>54</v>
      </c>
      <c r="C168">
        <v>0</v>
      </c>
      <c r="D168">
        <v>0</v>
      </c>
      <c r="E168">
        <v>0</v>
      </c>
      <c r="F168">
        <v>0</v>
      </c>
      <c r="G168">
        <v>0</v>
      </c>
      <c r="H168">
        <v>0</v>
      </c>
      <c r="I168">
        <v>0</v>
      </c>
      <c r="J168">
        <v>0</v>
      </c>
      <c r="K168">
        <v>0</v>
      </c>
      <c r="L168">
        <v>0</v>
      </c>
      <c r="M168">
        <v>0</v>
      </c>
      <c r="N168">
        <v>0</v>
      </c>
      <c r="O168">
        <v>0</v>
      </c>
    </row>
    <row r="169" spans="1:15" ht="12.75">
      <c r="A169" t="s">
        <v>55</v>
      </c>
      <c r="C169" s="16"/>
      <c r="D169" s="16"/>
      <c r="E169" s="16"/>
      <c r="F169" s="16"/>
      <c r="G169" s="16"/>
      <c r="H169">
        <v>313</v>
      </c>
      <c r="I169">
        <v>331</v>
      </c>
      <c r="J169">
        <v>266</v>
      </c>
      <c r="K169">
        <v>296</v>
      </c>
      <c r="L169">
        <v>112</v>
      </c>
      <c r="M169">
        <v>173</v>
      </c>
      <c r="N169">
        <v>190</v>
      </c>
      <c r="O169">
        <v>282</v>
      </c>
    </row>
    <row r="170" spans="1:15" ht="12.75">
      <c r="A170" t="s">
        <v>56</v>
      </c>
      <c r="C170">
        <v>0</v>
      </c>
      <c r="D170">
        <v>0</v>
      </c>
      <c r="E170">
        <v>0</v>
      </c>
      <c r="F170">
        <v>0</v>
      </c>
      <c r="G170">
        <v>0</v>
      </c>
      <c r="H170">
        <v>0</v>
      </c>
      <c r="I170">
        <v>0</v>
      </c>
      <c r="J170">
        <v>0</v>
      </c>
      <c r="K170">
        <v>2</v>
      </c>
      <c r="L170">
        <v>29</v>
      </c>
      <c r="M170">
        <v>15</v>
      </c>
      <c r="N170">
        <v>0</v>
      </c>
      <c r="O170">
        <v>0</v>
      </c>
    </row>
    <row r="171" spans="1:15" ht="12.75">
      <c r="A171" t="s">
        <v>57</v>
      </c>
      <c r="C171">
        <v>0</v>
      </c>
      <c r="D171">
        <v>0</v>
      </c>
      <c r="E171">
        <v>85</v>
      </c>
      <c r="F171">
        <v>69</v>
      </c>
      <c r="G171">
        <v>0</v>
      </c>
      <c r="H171">
        <v>3</v>
      </c>
      <c r="I171">
        <v>0</v>
      </c>
      <c r="J171">
        <v>11</v>
      </c>
      <c r="K171">
        <v>11</v>
      </c>
      <c r="L171">
        <v>0</v>
      </c>
      <c r="M171">
        <v>0</v>
      </c>
      <c r="N171">
        <v>0</v>
      </c>
      <c r="O171">
        <v>3</v>
      </c>
    </row>
    <row r="172" spans="1:15" ht="12.75">
      <c r="A172" t="s">
        <v>58</v>
      </c>
      <c r="C172">
        <v>0</v>
      </c>
      <c r="D172">
        <v>38</v>
      </c>
      <c r="E172">
        <v>47</v>
      </c>
      <c r="F172">
        <v>56</v>
      </c>
      <c r="G172">
        <v>51</v>
      </c>
      <c r="H172">
        <v>222</v>
      </c>
      <c r="I172">
        <v>176</v>
      </c>
      <c r="J172">
        <v>294</v>
      </c>
      <c r="K172">
        <v>249</v>
      </c>
      <c r="L172">
        <v>149</v>
      </c>
      <c r="M172">
        <v>166</v>
      </c>
      <c r="N172">
        <v>133</v>
      </c>
      <c r="O172">
        <v>130</v>
      </c>
    </row>
    <row r="175" spans="1:2" ht="12.75">
      <c r="A175" t="s">
        <v>9</v>
      </c>
      <c r="B175" t="s">
        <v>147</v>
      </c>
    </row>
    <row r="176" spans="1:2" ht="12.75">
      <c r="A176" t="s">
        <v>7</v>
      </c>
      <c r="B176" t="s">
        <v>142</v>
      </c>
    </row>
    <row r="177" spans="1:2" ht="12.75">
      <c r="A177" t="s">
        <v>11</v>
      </c>
      <c r="B177" t="s">
        <v>144</v>
      </c>
    </row>
    <row r="179" spans="2:15" ht="12.75">
      <c r="B179" t="s">
        <v>13</v>
      </c>
      <c r="C179" t="s">
        <v>14</v>
      </c>
      <c r="D179" t="s">
        <v>15</v>
      </c>
      <c r="E179" t="s">
        <v>16</v>
      </c>
      <c r="F179" t="s">
        <v>17</v>
      </c>
      <c r="G179" t="s">
        <v>18</v>
      </c>
      <c r="H179" t="s">
        <v>19</v>
      </c>
      <c r="I179" t="s">
        <v>20</v>
      </c>
      <c r="J179" t="s">
        <v>21</v>
      </c>
      <c r="K179" t="s">
        <v>22</v>
      </c>
      <c r="L179" t="s">
        <v>23</v>
      </c>
      <c r="M179" t="s">
        <v>24</v>
      </c>
      <c r="N179" t="s">
        <v>25</v>
      </c>
      <c r="O179" t="s">
        <v>26</v>
      </c>
    </row>
    <row r="180" ht="12.75">
      <c r="A180" t="s">
        <v>27</v>
      </c>
    </row>
    <row r="181" spans="1:15" s="72" customFormat="1" ht="12.75">
      <c r="A181" s="83" t="s">
        <v>255</v>
      </c>
      <c r="C181" s="72">
        <f>SUM(C185:C214)</f>
        <v>74604</v>
      </c>
      <c r="D181" s="72">
        <f aca="true" t="shared" si="12" ref="D181:O181">SUM(D185:D214)</f>
        <v>89954</v>
      </c>
      <c r="E181" s="72">
        <f t="shared" si="12"/>
        <v>151367</v>
      </c>
      <c r="F181" s="72">
        <f t="shared" si="12"/>
        <v>256132</v>
      </c>
      <c r="G181" s="72">
        <f t="shared" si="12"/>
        <v>363034</v>
      </c>
      <c r="H181" s="72">
        <f t="shared" si="12"/>
        <v>372648</v>
      </c>
      <c r="I181" s="72">
        <f t="shared" si="12"/>
        <v>352836</v>
      </c>
      <c r="J181" s="72">
        <f t="shared" si="12"/>
        <v>370150</v>
      </c>
      <c r="K181" s="72">
        <f t="shared" si="12"/>
        <v>386065</v>
      </c>
      <c r="L181" s="72">
        <f t="shared" si="12"/>
        <v>382107</v>
      </c>
      <c r="M181" s="72">
        <f t="shared" si="12"/>
        <v>462097</v>
      </c>
      <c r="N181" s="72">
        <f t="shared" si="12"/>
        <v>461101</v>
      </c>
      <c r="O181" s="72">
        <f t="shared" si="12"/>
        <v>436379</v>
      </c>
    </row>
    <row r="182" spans="1:15" ht="12.75">
      <c r="A182" t="s">
        <v>28</v>
      </c>
      <c r="N182">
        <v>312982</v>
      </c>
      <c r="O182">
        <v>254102</v>
      </c>
    </row>
    <row r="183" spans="1:15" s="72" customFormat="1" ht="12.75">
      <c r="A183" s="83" t="s">
        <v>258</v>
      </c>
      <c r="C183" s="72">
        <f>C185+C187+C188+C190+C191+C192+C193+C194+C198+C201+C202+C204+C207+C208+C209</f>
        <v>69712</v>
      </c>
      <c r="D183" s="72">
        <f aca="true" t="shared" si="13" ref="D183:O183">D185+D187+D188+D190+D191+D192+D193+D194+D198+D201+D202+D204+D207+D208+D209</f>
        <v>86353</v>
      </c>
      <c r="E183" s="72">
        <f t="shared" si="13"/>
        <v>148546</v>
      </c>
      <c r="F183" s="72">
        <f t="shared" si="13"/>
        <v>252876</v>
      </c>
      <c r="G183" s="72">
        <f t="shared" si="13"/>
        <v>251542</v>
      </c>
      <c r="H183" s="72">
        <f t="shared" si="13"/>
        <v>252243</v>
      </c>
      <c r="I183" s="72">
        <f t="shared" si="13"/>
        <v>250160</v>
      </c>
      <c r="J183" s="72">
        <f t="shared" si="13"/>
        <v>261253</v>
      </c>
      <c r="K183" s="72">
        <f t="shared" si="13"/>
        <v>269055</v>
      </c>
      <c r="L183" s="72">
        <f t="shared" si="13"/>
        <v>264800</v>
      </c>
      <c r="M183" s="72">
        <f t="shared" si="13"/>
        <v>279323</v>
      </c>
      <c r="N183" s="72">
        <f t="shared" si="13"/>
        <v>298505</v>
      </c>
      <c r="O183" s="72">
        <f t="shared" si="13"/>
        <v>239788</v>
      </c>
    </row>
    <row r="184" spans="1:15" s="72" customFormat="1" ht="12.75">
      <c r="A184" s="83" t="s">
        <v>259</v>
      </c>
      <c r="C184" s="72">
        <f>C186+C189+C195+C196+C197+C199+C200+C203+C205+C206</f>
        <v>4892</v>
      </c>
      <c r="D184" s="72">
        <f aca="true" t="shared" si="14" ref="D184:O184">D186+D189+D195+D196+D197+D199+D200+D203+D205+D206</f>
        <v>3601</v>
      </c>
      <c r="E184" s="72">
        <f t="shared" si="14"/>
        <v>2821</v>
      </c>
      <c r="F184" s="72">
        <f t="shared" si="14"/>
        <v>3256</v>
      </c>
      <c r="G184" s="72">
        <f t="shared" si="14"/>
        <v>3741</v>
      </c>
      <c r="H184" s="72">
        <f t="shared" si="14"/>
        <v>3291</v>
      </c>
      <c r="I184" s="72">
        <f t="shared" si="14"/>
        <v>2173</v>
      </c>
      <c r="J184" s="72">
        <f t="shared" si="14"/>
        <v>3223</v>
      </c>
      <c r="K184" s="72">
        <f t="shared" si="14"/>
        <v>6217</v>
      </c>
      <c r="L184" s="72">
        <f t="shared" si="14"/>
        <v>5831</v>
      </c>
      <c r="M184" s="72">
        <f t="shared" si="14"/>
        <v>9375</v>
      </c>
      <c r="N184" s="72">
        <f t="shared" si="14"/>
        <v>14477</v>
      </c>
      <c r="O184" s="72">
        <f t="shared" si="14"/>
        <v>14314</v>
      </c>
    </row>
    <row r="185" spans="1:15" ht="12.75">
      <c r="A185" t="s">
        <v>29</v>
      </c>
      <c r="C185">
        <v>0</v>
      </c>
      <c r="D185">
        <v>0</v>
      </c>
      <c r="E185">
        <v>184</v>
      </c>
      <c r="F185">
        <v>133</v>
      </c>
      <c r="G185">
        <v>189</v>
      </c>
      <c r="H185">
        <v>152</v>
      </c>
      <c r="I185">
        <v>100</v>
      </c>
      <c r="J185">
        <v>129</v>
      </c>
      <c r="K185">
        <v>175</v>
      </c>
      <c r="L185">
        <v>145</v>
      </c>
      <c r="M185">
        <v>204</v>
      </c>
      <c r="N185">
        <v>199</v>
      </c>
      <c r="O185">
        <v>162</v>
      </c>
    </row>
    <row r="186" spans="1:15" ht="12.75">
      <c r="A186" t="s">
        <v>30</v>
      </c>
      <c r="H186">
        <v>0</v>
      </c>
      <c r="I186">
        <v>0</v>
      </c>
      <c r="J186">
        <v>0</v>
      </c>
      <c r="K186">
        <v>0</v>
      </c>
      <c r="L186">
        <v>1114</v>
      </c>
      <c r="M186">
        <v>1255</v>
      </c>
      <c r="N186">
        <v>1363</v>
      </c>
      <c r="O186">
        <v>1743</v>
      </c>
    </row>
    <row r="187" spans="1:15" ht="12.75">
      <c r="A187" t="s">
        <v>31</v>
      </c>
      <c r="C187">
        <v>0</v>
      </c>
      <c r="D187">
        <v>0</v>
      </c>
      <c r="E187">
        <v>0</v>
      </c>
      <c r="F187">
        <v>0</v>
      </c>
      <c r="G187">
        <v>0</v>
      </c>
      <c r="H187">
        <v>0</v>
      </c>
      <c r="I187">
        <v>0</v>
      </c>
      <c r="J187">
        <v>0</v>
      </c>
      <c r="K187">
        <v>0</v>
      </c>
      <c r="L187">
        <v>0</v>
      </c>
      <c r="M187">
        <v>0</v>
      </c>
      <c r="N187">
        <v>0</v>
      </c>
      <c r="O187">
        <v>15</v>
      </c>
    </row>
    <row r="188" spans="1:15" ht="12.75">
      <c r="A188" t="s">
        <v>32</v>
      </c>
      <c r="C188">
        <v>0</v>
      </c>
      <c r="D188">
        <v>10854</v>
      </c>
      <c r="E188">
        <v>12124</v>
      </c>
      <c r="F188">
        <v>11929</v>
      </c>
      <c r="G188">
        <v>12652</v>
      </c>
      <c r="H188">
        <v>13695</v>
      </c>
      <c r="I188">
        <v>11667</v>
      </c>
      <c r="J188">
        <v>11696</v>
      </c>
      <c r="K188">
        <v>11295</v>
      </c>
      <c r="L188">
        <v>12620</v>
      </c>
      <c r="M188">
        <v>16926</v>
      </c>
      <c r="N188">
        <v>14517</v>
      </c>
      <c r="O188">
        <v>14530</v>
      </c>
    </row>
    <row r="189" spans="1:15" ht="12.75">
      <c r="A189" t="s">
        <v>33</v>
      </c>
      <c r="M189">
        <v>0</v>
      </c>
      <c r="N189">
        <v>0</v>
      </c>
      <c r="O189">
        <v>0</v>
      </c>
    </row>
    <row r="190" spans="1:15" ht="12.75">
      <c r="A190" t="s">
        <v>34</v>
      </c>
      <c r="C190">
        <v>1733</v>
      </c>
      <c r="D190">
        <v>3034</v>
      </c>
      <c r="E190">
        <v>2174</v>
      </c>
      <c r="F190">
        <v>2297</v>
      </c>
      <c r="G190">
        <v>2589</v>
      </c>
      <c r="H190">
        <v>3460</v>
      </c>
      <c r="I190">
        <v>4236</v>
      </c>
      <c r="J190">
        <v>3756</v>
      </c>
      <c r="K190">
        <v>3582</v>
      </c>
      <c r="L190">
        <v>4446</v>
      </c>
      <c r="M190">
        <v>3527</v>
      </c>
      <c r="N190">
        <v>1962</v>
      </c>
      <c r="O190">
        <v>2650</v>
      </c>
    </row>
    <row r="191" spans="1:15" ht="12.75">
      <c r="A191" t="s">
        <v>35</v>
      </c>
      <c r="C191">
        <v>0</v>
      </c>
      <c r="D191">
        <v>0</v>
      </c>
      <c r="E191">
        <v>16756</v>
      </c>
      <c r="F191">
        <v>21503</v>
      </c>
      <c r="G191">
        <v>20956</v>
      </c>
      <c r="H191">
        <v>18868</v>
      </c>
      <c r="I191">
        <v>34678</v>
      </c>
      <c r="J191">
        <v>30849</v>
      </c>
      <c r="K191">
        <v>30256</v>
      </c>
      <c r="L191">
        <v>18973</v>
      </c>
      <c r="M191">
        <v>21929</v>
      </c>
      <c r="N191">
        <v>33682</v>
      </c>
      <c r="O191">
        <v>16184</v>
      </c>
    </row>
    <row r="192" spans="1:15" ht="12.75">
      <c r="A192" t="s">
        <v>36</v>
      </c>
      <c r="C192">
        <v>49123</v>
      </c>
      <c r="D192">
        <v>51689</v>
      </c>
      <c r="E192">
        <v>61623</v>
      </c>
      <c r="F192">
        <v>57929</v>
      </c>
      <c r="G192">
        <v>70106</v>
      </c>
      <c r="H192">
        <v>64980</v>
      </c>
      <c r="I192">
        <v>59042</v>
      </c>
      <c r="J192">
        <v>57052</v>
      </c>
      <c r="K192">
        <v>56288</v>
      </c>
      <c r="L192">
        <v>64676</v>
      </c>
      <c r="M192">
        <v>59157</v>
      </c>
      <c r="N192">
        <v>67515</v>
      </c>
      <c r="O192">
        <v>53920</v>
      </c>
    </row>
    <row r="193" spans="1:15" ht="12.75">
      <c r="A193" t="s">
        <v>37</v>
      </c>
      <c r="C193">
        <v>0</v>
      </c>
      <c r="D193">
        <v>0</v>
      </c>
      <c r="E193">
        <v>595</v>
      </c>
      <c r="F193">
        <v>532</v>
      </c>
      <c r="G193">
        <v>742</v>
      </c>
      <c r="H193">
        <v>729</v>
      </c>
      <c r="I193">
        <v>542</v>
      </c>
      <c r="J193">
        <v>620</v>
      </c>
      <c r="K193">
        <v>809</v>
      </c>
      <c r="L193">
        <v>723</v>
      </c>
      <c r="M193">
        <v>723</v>
      </c>
      <c r="N193">
        <v>503</v>
      </c>
      <c r="O193">
        <v>857</v>
      </c>
    </row>
    <row r="194" spans="1:15" ht="12.75">
      <c r="A194" t="s">
        <v>38</v>
      </c>
      <c r="C194">
        <v>0</v>
      </c>
      <c r="D194">
        <v>0</v>
      </c>
      <c r="E194">
        <v>36811</v>
      </c>
      <c r="F194">
        <v>33827</v>
      </c>
      <c r="G194">
        <v>35842</v>
      </c>
      <c r="H194">
        <v>30341</v>
      </c>
      <c r="I194">
        <v>33181</v>
      </c>
      <c r="J194">
        <v>33475</v>
      </c>
      <c r="K194">
        <v>32893</v>
      </c>
      <c r="L194">
        <v>36756</v>
      </c>
      <c r="M194">
        <v>36088</v>
      </c>
      <c r="N194">
        <v>38154</v>
      </c>
      <c r="O194">
        <v>31472</v>
      </c>
    </row>
    <row r="195" ht="12.75">
      <c r="A195" t="s">
        <v>39</v>
      </c>
    </row>
    <row r="196" spans="1:15" ht="12.75">
      <c r="A196" t="s">
        <v>40</v>
      </c>
      <c r="C196">
        <v>4496</v>
      </c>
      <c r="D196">
        <v>3275</v>
      </c>
      <c r="E196">
        <v>2521</v>
      </c>
      <c r="F196">
        <v>2875</v>
      </c>
      <c r="G196">
        <v>3303</v>
      </c>
      <c r="H196">
        <v>2934</v>
      </c>
      <c r="I196">
        <v>1858</v>
      </c>
      <c r="J196">
        <v>2946</v>
      </c>
      <c r="K196">
        <v>4298</v>
      </c>
      <c r="L196">
        <v>2739</v>
      </c>
      <c r="M196">
        <v>2794</v>
      </c>
      <c r="N196">
        <v>2796</v>
      </c>
      <c r="O196">
        <v>2431</v>
      </c>
    </row>
    <row r="197" spans="1:15" ht="12.75">
      <c r="A197" t="s">
        <v>41</v>
      </c>
      <c r="C197">
        <v>396</v>
      </c>
      <c r="D197">
        <v>326</v>
      </c>
      <c r="E197">
        <v>300</v>
      </c>
      <c r="F197">
        <v>381</v>
      </c>
      <c r="G197">
        <v>438</v>
      </c>
      <c r="H197">
        <v>357</v>
      </c>
      <c r="I197">
        <v>315</v>
      </c>
      <c r="J197">
        <v>277</v>
      </c>
      <c r="K197">
        <v>391</v>
      </c>
      <c r="L197">
        <v>388</v>
      </c>
      <c r="M197">
        <v>312</v>
      </c>
      <c r="N197">
        <v>285</v>
      </c>
      <c r="O197">
        <v>317</v>
      </c>
    </row>
    <row r="198" spans="1:15" ht="12.75">
      <c r="A198" t="s">
        <v>42</v>
      </c>
      <c r="C198">
        <v>0</v>
      </c>
      <c r="D198">
        <v>0</v>
      </c>
      <c r="E198">
        <v>0</v>
      </c>
      <c r="F198">
        <v>0</v>
      </c>
      <c r="G198">
        <v>0</v>
      </c>
      <c r="H198">
        <v>0</v>
      </c>
      <c r="I198">
        <v>0</v>
      </c>
      <c r="J198">
        <v>0</v>
      </c>
      <c r="K198">
        <v>0</v>
      </c>
      <c r="L198">
        <v>0</v>
      </c>
      <c r="M198">
        <v>0</v>
      </c>
      <c r="N198">
        <v>0</v>
      </c>
      <c r="O198">
        <v>0</v>
      </c>
    </row>
    <row r="199" spans="1:15" ht="12.75">
      <c r="A199" t="s">
        <v>43</v>
      </c>
      <c r="L199">
        <v>144</v>
      </c>
      <c r="M199">
        <v>133</v>
      </c>
      <c r="N199">
        <v>153</v>
      </c>
      <c r="O199">
        <v>166</v>
      </c>
    </row>
    <row r="200" ht="12.75">
      <c r="A200" t="s">
        <v>44</v>
      </c>
    </row>
    <row r="201" spans="1:15" ht="12.75">
      <c r="A201" t="s">
        <v>45</v>
      </c>
      <c r="C201">
        <v>94</v>
      </c>
      <c r="D201">
        <v>103</v>
      </c>
      <c r="E201">
        <v>119</v>
      </c>
      <c r="F201">
        <v>91</v>
      </c>
      <c r="G201">
        <v>99</v>
      </c>
      <c r="H201">
        <v>87</v>
      </c>
      <c r="I201">
        <v>79</v>
      </c>
      <c r="J201">
        <v>91</v>
      </c>
      <c r="K201">
        <v>105</v>
      </c>
      <c r="L201">
        <v>90</v>
      </c>
      <c r="M201">
        <v>142</v>
      </c>
      <c r="N201">
        <v>117</v>
      </c>
      <c r="O201">
        <v>108</v>
      </c>
    </row>
    <row r="202" spans="1:15" ht="12.75">
      <c r="A202" t="s">
        <v>46</v>
      </c>
      <c r="C202">
        <v>0</v>
      </c>
      <c r="D202">
        <v>0</v>
      </c>
      <c r="E202">
        <v>0</v>
      </c>
      <c r="F202">
        <v>32704</v>
      </c>
      <c r="G202">
        <v>31821</v>
      </c>
      <c r="H202">
        <v>32966</v>
      </c>
      <c r="I202">
        <v>30041</v>
      </c>
      <c r="J202">
        <v>31880</v>
      </c>
      <c r="K202">
        <v>33014</v>
      </c>
      <c r="L202">
        <v>35027</v>
      </c>
      <c r="M202">
        <v>37439</v>
      </c>
      <c r="N202">
        <v>37574</v>
      </c>
      <c r="O202">
        <v>35299</v>
      </c>
    </row>
    <row r="203" spans="1:15" ht="12.75">
      <c r="A203" t="s">
        <v>47</v>
      </c>
      <c r="K203">
        <v>1528</v>
      </c>
      <c r="L203">
        <v>1446</v>
      </c>
      <c r="M203">
        <v>1386</v>
      </c>
      <c r="N203">
        <v>1554</v>
      </c>
      <c r="O203">
        <v>1432</v>
      </c>
    </row>
    <row r="204" spans="1:15" ht="12.75">
      <c r="A204" t="s">
        <v>48</v>
      </c>
      <c r="C204">
        <v>8895</v>
      </c>
      <c r="D204">
        <v>8746</v>
      </c>
      <c r="E204">
        <v>4438</v>
      </c>
      <c r="F204">
        <v>8092</v>
      </c>
      <c r="G204">
        <v>10081</v>
      </c>
      <c r="H204">
        <v>7581</v>
      </c>
      <c r="I204">
        <v>14111</v>
      </c>
      <c r="J204">
        <v>12467</v>
      </c>
      <c r="K204">
        <v>12417</v>
      </c>
      <c r="L204">
        <v>6697</v>
      </c>
      <c r="M204">
        <v>10445</v>
      </c>
      <c r="N204">
        <v>13052</v>
      </c>
      <c r="O204">
        <v>6883</v>
      </c>
    </row>
    <row r="205" spans="1:15" ht="12.75">
      <c r="A205" t="s">
        <v>49</v>
      </c>
      <c r="M205">
        <v>3495</v>
      </c>
      <c r="N205">
        <v>3425</v>
      </c>
      <c r="O205">
        <v>2986</v>
      </c>
    </row>
    <row r="206" spans="1:15" ht="12.75">
      <c r="A206" t="s">
        <v>50</v>
      </c>
      <c r="N206">
        <v>4901</v>
      </c>
      <c r="O206">
        <v>5239</v>
      </c>
    </row>
    <row r="207" spans="1:15" ht="12.75">
      <c r="A207" t="s">
        <v>51</v>
      </c>
      <c r="C207">
        <v>9867</v>
      </c>
      <c r="D207">
        <v>11927</v>
      </c>
      <c r="E207">
        <v>13722</v>
      </c>
      <c r="F207">
        <v>12257</v>
      </c>
      <c r="G207">
        <v>10674</v>
      </c>
      <c r="H207">
        <v>11801</v>
      </c>
      <c r="I207">
        <v>10889</v>
      </c>
      <c r="J207">
        <v>11039</v>
      </c>
      <c r="K207">
        <v>13723</v>
      </c>
      <c r="L207">
        <v>11783</v>
      </c>
      <c r="M207">
        <v>13468</v>
      </c>
      <c r="N207">
        <v>12047</v>
      </c>
      <c r="O207">
        <v>9923</v>
      </c>
    </row>
    <row r="208" spans="1:15" ht="12.75">
      <c r="A208" t="s">
        <v>52</v>
      </c>
      <c r="C208">
        <v>0</v>
      </c>
      <c r="D208">
        <v>0</v>
      </c>
      <c r="E208">
        <v>0</v>
      </c>
      <c r="F208">
        <v>71582</v>
      </c>
      <c r="G208">
        <v>55791</v>
      </c>
      <c r="H208">
        <v>63216</v>
      </c>
      <c r="I208">
        <v>48605</v>
      </c>
      <c r="J208">
        <v>64560</v>
      </c>
      <c r="K208">
        <v>69894</v>
      </c>
      <c r="L208">
        <v>67735</v>
      </c>
      <c r="M208">
        <v>74404</v>
      </c>
      <c r="N208">
        <v>75338</v>
      </c>
      <c r="O208">
        <v>63204</v>
      </c>
    </row>
    <row r="209" spans="1:15" ht="12.75">
      <c r="A209" t="s">
        <v>53</v>
      </c>
      <c r="C209">
        <v>0</v>
      </c>
      <c r="D209">
        <v>0</v>
      </c>
      <c r="E209">
        <v>0</v>
      </c>
      <c r="F209">
        <v>0</v>
      </c>
      <c r="G209">
        <v>0</v>
      </c>
      <c r="H209">
        <v>4367</v>
      </c>
      <c r="I209">
        <v>2989</v>
      </c>
      <c r="J209">
        <v>3639</v>
      </c>
      <c r="K209">
        <v>4604</v>
      </c>
      <c r="L209">
        <v>5129</v>
      </c>
      <c r="M209">
        <v>4871</v>
      </c>
      <c r="N209">
        <v>3845</v>
      </c>
      <c r="O209">
        <v>4581</v>
      </c>
    </row>
    <row r="210" spans="1:15" ht="12.75">
      <c r="A210" t="s">
        <v>54</v>
      </c>
      <c r="L210">
        <v>5812</v>
      </c>
      <c r="M210">
        <v>6109</v>
      </c>
      <c r="N210">
        <v>6335</v>
      </c>
      <c r="O210">
        <v>6723</v>
      </c>
    </row>
    <row r="211" spans="1:15" ht="12.75">
      <c r="A211" t="s">
        <v>55</v>
      </c>
      <c r="C211">
        <v>0</v>
      </c>
      <c r="D211">
        <v>0</v>
      </c>
      <c r="E211">
        <v>0</v>
      </c>
      <c r="F211">
        <v>0</v>
      </c>
      <c r="G211">
        <v>107751</v>
      </c>
      <c r="H211">
        <v>117114</v>
      </c>
      <c r="I211">
        <v>100503</v>
      </c>
      <c r="J211">
        <v>105674</v>
      </c>
      <c r="K211">
        <v>110793</v>
      </c>
      <c r="L211">
        <v>105664</v>
      </c>
      <c r="M211">
        <v>134364</v>
      </c>
      <c r="N211">
        <v>116473</v>
      </c>
      <c r="O211">
        <v>124593</v>
      </c>
    </row>
    <row r="212" spans="1:15" ht="12.75">
      <c r="A212" t="s">
        <v>56</v>
      </c>
      <c r="M212">
        <v>2393</v>
      </c>
      <c r="N212">
        <v>1712</v>
      </c>
      <c r="O212">
        <v>2177</v>
      </c>
    </row>
    <row r="213" spans="1:15" ht="12.75">
      <c r="A213" t="s">
        <v>57</v>
      </c>
      <c r="O213">
        <v>15610</v>
      </c>
    </row>
    <row r="214" spans="1:15" ht="12.75">
      <c r="A214" t="s">
        <v>58</v>
      </c>
      <c r="M214">
        <v>30533</v>
      </c>
      <c r="N214">
        <v>23599</v>
      </c>
      <c r="O214">
        <v>33174</v>
      </c>
    </row>
    <row r="217" spans="1:3" ht="12.75">
      <c r="A217" t="s">
        <v>2</v>
      </c>
      <c r="B217" t="s">
        <v>151</v>
      </c>
      <c r="C217" t="s">
        <v>165</v>
      </c>
    </row>
    <row r="218" ht="12.75">
      <c r="A218" t="s">
        <v>1</v>
      </c>
    </row>
    <row r="220" spans="1:3" ht="12.75">
      <c r="A220" t="s">
        <v>4</v>
      </c>
      <c r="B220" t="s">
        <v>153</v>
      </c>
      <c r="C220" t="s">
        <v>6</v>
      </c>
    </row>
    <row r="223" spans="1:2" ht="12.75">
      <c r="A223" t="s">
        <v>11</v>
      </c>
      <c r="B223" t="s">
        <v>146</v>
      </c>
    </row>
    <row r="224" spans="1:2" ht="12.75">
      <c r="A224" t="s">
        <v>7</v>
      </c>
      <c r="B224" t="s">
        <v>142</v>
      </c>
    </row>
    <row r="225" spans="1:2" ht="12.75">
      <c r="A225" t="s">
        <v>9</v>
      </c>
      <c r="B225" t="s">
        <v>145</v>
      </c>
    </row>
    <row r="227" spans="2:15" ht="12.75">
      <c r="B227" t="s">
        <v>13</v>
      </c>
      <c r="C227" t="s">
        <v>14</v>
      </c>
      <c r="D227" t="s">
        <v>15</v>
      </c>
      <c r="E227" t="s">
        <v>16</v>
      </c>
      <c r="F227" t="s">
        <v>17</v>
      </c>
      <c r="G227" t="s">
        <v>18</v>
      </c>
      <c r="H227" t="s">
        <v>19</v>
      </c>
      <c r="I227" t="s">
        <v>20</v>
      </c>
      <c r="J227" t="s">
        <v>21</v>
      </c>
      <c r="K227" t="s">
        <v>22</v>
      </c>
      <c r="L227" t="s">
        <v>23</v>
      </c>
      <c r="M227" t="s">
        <v>24</v>
      </c>
      <c r="N227" t="s">
        <v>25</v>
      </c>
      <c r="O227" t="s">
        <v>26</v>
      </c>
    </row>
    <row r="228" ht="12.75">
      <c r="A228" t="s">
        <v>27</v>
      </c>
    </row>
    <row r="229" spans="1:15" s="72" customFormat="1" ht="12.75">
      <c r="A229" s="83" t="s">
        <v>255</v>
      </c>
      <c r="C229" s="72">
        <f>SUM(C233:C262)</f>
        <v>439635</v>
      </c>
      <c r="D229" s="72">
        <f aca="true" t="shared" si="15" ref="D229:O229">SUM(D233:D262)</f>
        <v>434132</v>
      </c>
      <c r="E229" s="72">
        <f t="shared" si="15"/>
        <v>459150</v>
      </c>
      <c r="F229" s="72">
        <f t="shared" si="15"/>
        <v>474078</v>
      </c>
      <c r="G229" s="72">
        <f t="shared" si="15"/>
        <v>473283</v>
      </c>
      <c r="H229" s="72">
        <f t="shared" si="15"/>
        <v>485707</v>
      </c>
      <c r="I229" s="72">
        <f t="shared" si="15"/>
        <v>470166</v>
      </c>
      <c r="J229" s="72">
        <f t="shared" si="15"/>
        <v>485581</v>
      </c>
      <c r="K229" s="72">
        <f t="shared" si="15"/>
        <v>507340</v>
      </c>
      <c r="L229" s="72">
        <f t="shared" si="15"/>
        <v>503336</v>
      </c>
      <c r="M229" s="72">
        <f t="shared" si="15"/>
        <v>530666</v>
      </c>
      <c r="N229" s="72">
        <f t="shared" si="15"/>
        <v>521236</v>
      </c>
      <c r="O229" s="72">
        <f t="shared" si="15"/>
        <v>485399</v>
      </c>
    </row>
    <row r="230" spans="1:15" ht="12.75">
      <c r="A230" t="s">
        <v>28</v>
      </c>
      <c r="C230">
        <v>272043</v>
      </c>
      <c r="D230">
        <v>279975</v>
      </c>
      <c r="E230">
        <v>297447</v>
      </c>
      <c r="F230">
        <v>302163</v>
      </c>
      <c r="G230">
        <v>311784</v>
      </c>
      <c r="H230">
        <v>305697</v>
      </c>
      <c r="I230">
        <v>302870</v>
      </c>
      <c r="J230">
        <v>310509</v>
      </c>
      <c r="K230">
        <v>321838</v>
      </c>
      <c r="L230">
        <v>320115</v>
      </c>
      <c r="M230">
        <v>337064</v>
      </c>
      <c r="N230">
        <v>353571</v>
      </c>
      <c r="O230">
        <v>297254</v>
      </c>
    </row>
    <row r="231" spans="1:15" s="72" customFormat="1" ht="12.75">
      <c r="A231" s="83" t="s">
        <v>258</v>
      </c>
      <c r="C231" s="72">
        <f>C233+C235+C236+C238+C239+C240+C241+C242+C246+C249+C250+C252+C255+C256+C257</f>
        <v>259063</v>
      </c>
      <c r="D231" s="72">
        <f aca="true" t="shared" si="16" ref="D231:O231">D233+D235+D236+D238+D239+D240+D241+D242+D246+D249+D250+D252+D255+D256+D257</f>
        <v>268470</v>
      </c>
      <c r="E231" s="72">
        <f t="shared" si="16"/>
        <v>285961</v>
      </c>
      <c r="F231" s="72">
        <f t="shared" si="16"/>
        <v>289382</v>
      </c>
      <c r="G231" s="72">
        <f t="shared" si="16"/>
        <v>296971</v>
      </c>
      <c r="H231" s="72">
        <f t="shared" si="16"/>
        <v>290131</v>
      </c>
      <c r="I231" s="72">
        <f t="shared" si="16"/>
        <v>288599</v>
      </c>
      <c r="J231" s="72">
        <f t="shared" si="16"/>
        <v>296153</v>
      </c>
      <c r="K231" s="72">
        <f t="shared" si="16"/>
        <v>305490</v>
      </c>
      <c r="L231" s="72">
        <f t="shared" si="16"/>
        <v>304649</v>
      </c>
      <c r="M231" s="72">
        <f t="shared" si="16"/>
        <v>321300</v>
      </c>
      <c r="N231" s="72">
        <f t="shared" si="16"/>
        <v>337118</v>
      </c>
      <c r="O231" s="72">
        <f t="shared" si="16"/>
        <v>280794</v>
      </c>
    </row>
    <row r="232" spans="1:15" s="72" customFormat="1" ht="12.75">
      <c r="A232" s="83" t="s">
        <v>259</v>
      </c>
      <c r="C232" s="72">
        <f>C234+C237+C243+C244+C245+C247+C248+C251+C253+C254</f>
        <v>12980</v>
      </c>
      <c r="D232" s="72">
        <f aca="true" t="shared" si="17" ref="D232:O232">D234+D237+D243+D244+D245+D247+D248+D251+D253+D254</f>
        <v>11505</v>
      </c>
      <c r="E232" s="72">
        <f t="shared" si="17"/>
        <v>11486</v>
      </c>
      <c r="F232" s="72">
        <f t="shared" si="17"/>
        <v>12781</v>
      </c>
      <c r="G232" s="72">
        <f t="shared" si="17"/>
        <v>14813</v>
      </c>
      <c r="H232" s="72">
        <f t="shared" si="17"/>
        <v>15566</v>
      </c>
      <c r="I232" s="72">
        <f t="shared" si="17"/>
        <v>14271</v>
      </c>
      <c r="J232" s="72">
        <f t="shared" si="17"/>
        <v>14356</v>
      </c>
      <c r="K232" s="72">
        <f t="shared" si="17"/>
        <v>16348</v>
      </c>
      <c r="L232" s="72">
        <f t="shared" si="17"/>
        <v>15466</v>
      </c>
      <c r="M232" s="72">
        <f t="shared" si="17"/>
        <v>15764</v>
      </c>
      <c r="N232" s="72">
        <f t="shared" si="17"/>
        <v>16453</v>
      </c>
      <c r="O232" s="72">
        <f t="shared" si="17"/>
        <v>16460</v>
      </c>
    </row>
    <row r="233" spans="1:15" ht="12.75">
      <c r="A233" t="s">
        <v>29</v>
      </c>
      <c r="C233">
        <v>267</v>
      </c>
      <c r="D233">
        <v>229</v>
      </c>
      <c r="E233">
        <v>341</v>
      </c>
      <c r="F233">
        <v>254</v>
      </c>
      <c r="G233">
        <v>346</v>
      </c>
      <c r="H233">
        <v>338</v>
      </c>
      <c r="I233">
        <v>239</v>
      </c>
      <c r="J233">
        <v>305</v>
      </c>
      <c r="K233">
        <v>389</v>
      </c>
      <c r="L233">
        <v>341</v>
      </c>
      <c r="M233">
        <v>459</v>
      </c>
      <c r="N233">
        <v>440</v>
      </c>
      <c r="O233">
        <v>358</v>
      </c>
    </row>
    <row r="234" spans="1:15" ht="12.75">
      <c r="A234" t="s">
        <v>30</v>
      </c>
      <c r="C234">
        <v>1445</v>
      </c>
      <c r="D234">
        <v>1257</v>
      </c>
      <c r="E234">
        <v>1638</v>
      </c>
      <c r="F234">
        <v>1369</v>
      </c>
      <c r="G234">
        <v>1460</v>
      </c>
      <c r="H234">
        <v>2002</v>
      </c>
      <c r="I234">
        <v>1969</v>
      </c>
      <c r="J234">
        <v>1699</v>
      </c>
      <c r="K234">
        <v>1396</v>
      </c>
      <c r="L234">
        <v>1680</v>
      </c>
      <c r="M234">
        <v>1758</v>
      </c>
      <c r="N234">
        <v>2054</v>
      </c>
      <c r="O234">
        <v>2492</v>
      </c>
    </row>
    <row r="235" spans="1:15" ht="12.75">
      <c r="A235" t="s">
        <v>31</v>
      </c>
      <c r="C235">
        <v>27</v>
      </c>
      <c r="D235">
        <v>26</v>
      </c>
      <c r="E235">
        <v>28</v>
      </c>
      <c r="F235">
        <v>27</v>
      </c>
      <c r="G235">
        <v>33</v>
      </c>
      <c r="H235">
        <v>30</v>
      </c>
      <c r="I235">
        <v>19</v>
      </c>
      <c r="J235">
        <v>19</v>
      </c>
      <c r="K235">
        <v>27</v>
      </c>
      <c r="L235">
        <v>31</v>
      </c>
      <c r="M235">
        <v>29</v>
      </c>
      <c r="N235">
        <v>28</v>
      </c>
      <c r="O235">
        <v>32</v>
      </c>
    </row>
    <row r="236" spans="1:15" ht="12.75">
      <c r="A236" t="s">
        <v>32</v>
      </c>
      <c r="C236">
        <v>16105</v>
      </c>
      <c r="D236">
        <v>14449</v>
      </c>
      <c r="E236">
        <v>17100</v>
      </c>
      <c r="F236">
        <v>17126</v>
      </c>
      <c r="G236">
        <v>18506</v>
      </c>
      <c r="H236">
        <v>19747</v>
      </c>
      <c r="I236">
        <v>19985</v>
      </c>
      <c r="J236">
        <v>17354</v>
      </c>
      <c r="K236">
        <v>17572</v>
      </c>
      <c r="L236">
        <v>19646</v>
      </c>
      <c r="M236">
        <v>23201</v>
      </c>
      <c r="N236">
        <v>20451</v>
      </c>
      <c r="O236">
        <v>23124</v>
      </c>
    </row>
    <row r="237" spans="1:15" ht="12.75">
      <c r="A237" t="s">
        <v>33</v>
      </c>
      <c r="C237">
        <v>0</v>
      </c>
      <c r="D237">
        <v>0</v>
      </c>
      <c r="E237">
        <v>1</v>
      </c>
      <c r="F237">
        <v>1</v>
      </c>
      <c r="G237">
        <v>3</v>
      </c>
      <c r="H237">
        <v>2</v>
      </c>
      <c r="I237">
        <v>2</v>
      </c>
      <c r="J237">
        <v>3</v>
      </c>
      <c r="K237">
        <v>4</v>
      </c>
      <c r="L237">
        <v>4</v>
      </c>
      <c r="M237">
        <v>5</v>
      </c>
      <c r="N237">
        <v>7</v>
      </c>
      <c r="O237">
        <v>6</v>
      </c>
    </row>
    <row r="238" spans="1:15" ht="12.75">
      <c r="A238" t="s">
        <v>34</v>
      </c>
      <c r="C238">
        <v>1768</v>
      </c>
      <c r="D238">
        <v>3099</v>
      </c>
      <c r="E238">
        <v>2203</v>
      </c>
      <c r="F238">
        <v>2282</v>
      </c>
      <c r="G238">
        <v>2599</v>
      </c>
      <c r="H238">
        <v>3529</v>
      </c>
      <c r="I238">
        <v>4348</v>
      </c>
      <c r="J238">
        <v>3882</v>
      </c>
      <c r="K238">
        <v>3717</v>
      </c>
      <c r="L238">
        <v>4843</v>
      </c>
      <c r="M238">
        <v>3693</v>
      </c>
      <c r="N238">
        <v>2097</v>
      </c>
      <c r="O238">
        <v>2800</v>
      </c>
    </row>
    <row r="239" spans="1:15" ht="12.75">
      <c r="A239" t="s">
        <v>35</v>
      </c>
      <c r="C239">
        <v>25400</v>
      </c>
      <c r="D239">
        <v>27282</v>
      </c>
      <c r="E239">
        <v>18828</v>
      </c>
      <c r="F239">
        <v>24261</v>
      </c>
      <c r="G239">
        <v>28005</v>
      </c>
      <c r="H239">
        <v>23112</v>
      </c>
      <c r="I239">
        <v>39464</v>
      </c>
      <c r="J239">
        <v>34758</v>
      </c>
      <c r="K239">
        <v>34005</v>
      </c>
      <c r="L239">
        <v>22863</v>
      </c>
      <c r="M239">
        <v>29470</v>
      </c>
      <c r="N239">
        <v>41021</v>
      </c>
      <c r="O239">
        <v>23038</v>
      </c>
    </row>
    <row r="240" spans="1:15" ht="12.75">
      <c r="A240" t="s">
        <v>36</v>
      </c>
      <c r="C240">
        <v>53919</v>
      </c>
      <c r="D240">
        <v>58743</v>
      </c>
      <c r="E240">
        <v>69749</v>
      </c>
      <c r="F240">
        <v>65439</v>
      </c>
      <c r="G240">
        <v>79345</v>
      </c>
      <c r="H240">
        <v>73444</v>
      </c>
      <c r="I240">
        <v>65707</v>
      </c>
      <c r="J240">
        <v>62790</v>
      </c>
      <c r="K240">
        <v>62660</v>
      </c>
      <c r="L240">
        <v>72929</v>
      </c>
      <c r="M240">
        <v>67511</v>
      </c>
      <c r="N240">
        <v>74997</v>
      </c>
      <c r="O240">
        <v>61136</v>
      </c>
    </row>
    <row r="241" spans="1:15" ht="12.75">
      <c r="A241" t="s">
        <v>37</v>
      </c>
      <c r="C241">
        <v>697</v>
      </c>
      <c r="D241">
        <v>746</v>
      </c>
      <c r="E241">
        <v>812</v>
      </c>
      <c r="F241">
        <v>765</v>
      </c>
      <c r="G241">
        <v>920</v>
      </c>
      <c r="H241">
        <v>713</v>
      </c>
      <c r="I241">
        <v>722</v>
      </c>
      <c r="J241">
        <v>678</v>
      </c>
      <c r="K241">
        <v>916</v>
      </c>
      <c r="L241">
        <v>846</v>
      </c>
      <c r="M241">
        <v>846</v>
      </c>
      <c r="N241">
        <v>596</v>
      </c>
      <c r="O241">
        <v>912</v>
      </c>
    </row>
    <row r="242" spans="1:15" ht="12.75">
      <c r="A242" t="s">
        <v>38</v>
      </c>
      <c r="C242">
        <v>31624</v>
      </c>
      <c r="D242">
        <v>42239</v>
      </c>
      <c r="E242">
        <v>42199</v>
      </c>
      <c r="F242">
        <v>41422</v>
      </c>
      <c r="G242">
        <v>44658</v>
      </c>
      <c r="H242">
        <v>37782</v>
      </c>
      <c r="I242">
        <v>42037</v>
      </c>
      <c r="J242">
        <v>41603</v>
      </c>
      <c r="K242">
        <v>41220</v>
      </c>
      <c r="L242">
        <v>45365</v>
      </c>
      <c r="M242">
        <v>44336</v>
      </c>
      <c r="N242">
        <v>46811</v>
      </c>
      <c r="O242">
        <v>39519</v>
      </c>
    </row>
    <row r="244" spans="1:15" ht="12.75">
      <c r="A244" t="s">
        <v>40</v>
      </c>
      <c r="C244">
        <v>4496</v>
      </c>
      <c r="D244">
        <v>3275</v>
      </c>
      <c r="E244">
        <v>2521</v>
      </c>
      <c r="F244">
        <v>2875</v>
      </c>
      <c r="G244">
        <v>3305</v>
      </c>
      <c r="H244">
        <v>2937</v>
      </c>
      <c r="I244">
        <v>1860</v>
      </c>
      <c r="J244">
        <v>2953</v>
      </c>
      <c r="K244">
        <v>4316</v>
      </c>
      <c r="L244">
        <v>2757</v>
      </c>
      <c r="M244">
        <v>2819</v>
      </c>
      <c r="N244">
        <v>2833</v>
      </c>
      <c r="O244">
        <v>2463</v>
      </c>
    </row>
    <row r="245" spans="1:15" ht="12.75">
      <c r="A245" t="s">
        <v>41</v>
      </c>
      <c r="C245">
        <v>414</v>
      </c>
      <c r="D245">
        <v>338</v>
      </c>
      <c r="E245">
        <v>311</v>
      </c>
      <c r="F245">
        <v>393</v>
      </c>
      <c r="G245">
        <v>452</v>
      </c>
      <c r="H245">
        <v>373</v>
      </c>
      <c r="I245">
        <v>326</v>
      </c>
      <c r="J245">
        <v>295</v>
      </c>
      <c r="K245">
        <v>417</v>
      </c>
      <c r="L245">
        <v>414</v>
      </c>
      <c r="M245">
        <v>339</v>
      </c>
      <c r="N245">
        <v>326</v>
      </c>
      <c r="O245">
        <v>354</v>
      </c>
    </row>
    <row r="246" spans="1:15" ht="12.75">
      <c r="A246" t="s">
        <v>42</v>
      </c>
      <c r="C246">
        <v>68</v>
      </c>
      <c r="D246">
        <v>54</v>
      </c>
      <c r="E246">
        <v>70</v>
      </c>
      <c r="F246">
        <v>67</v>
      </c>
      <c r="G246">
        <v>118</v>
      </c>
      <c r="H246">
        <v>84</v>
      </c>
      <c r="I246">
        <v>60</v>
      </c>
      <c r="J246">
        <v>80</v>
      </c>
      <c r="K246">
        <v>115</v>
      </c>
      <c r="L246">
        <v>96</v>
      </c>
      <c r="M246">
        <v>120</v>
      </c>
      <c r="N246">
        <v>20</v>
      </c>
      <c r="O246">
        <v>113</v>
      </c>
    </row>
    <row r="247" spans="1:15" ht="12.75">
      <c r="A247" t="s">
        <v>43</v>
      </c>
      <c r="C247">
        <v>178</v>
      </c>
      <c r="D247">
        <v>194</v>
      </c>
      <c r="E247">
        <v>158</v>
      </c>
      <c r="F247">
        <v>166</v>
      </c>
      <c r="G247">
        <v>161</v>
      </c>
      <c r="H247">
        <v>163</v>
      </c>
      <c r="I247">
        <v>207</v>
      </c>
      <c r="J247">
        <v>216</v>
      </c>
      <c r="K247">
        <v>155</v>
      </c>
      <c r="L247">
        <v>181</v>
      </c>
      <c r="M247">
        <v>178</v>
      </c>
      <c r="N247">
        <v>186</v>
      </c>
      <c r="O247">
        <v>194</v>
      </c>
    </row>
    <row r="249" spans="1:15" ht="12.75">
      <c r="A249" t="s">
        <v>45</v>
      </c>
      <c r="C249">
        <v>85</v>
      </c>
      <c r="D249">
        <v>104</v>
      </c>
      <c r="E249">
        <v>120</v>
      </c>
      <c r="F249">
        <v>92</v>
      </c>
      <c r="G249">
        <v>101</v>
      </c>
      <c r="H249">
        <v>88</v>
      </c>
      <c r="I249">
        <v>80</v>
      </c>
      <c r="J249">
        <v>92</v>
      </c>
      <c r="K249">
        <v>106</v>
      </c>
      <c r="L249">
        <v>90</v>
      </c>
      <c r="M249">
        <v>142</v>
      </c>
      <c r="N249">
        <v>117</v>
      </c>
      <c r="O249">
        <v>108</v>
      </c>
    </row>
    <row r="250" spans="1:15" ht="12.75">
      <c r="A250" t="s">
        <v>46</v>
      </c>
      <c r="C250">
        <v>31509</v>
      </c>
      <c r="D250">
        <v>31443</v>
      </c>
      <c r="E250">
        <v>34848</v>
      </c>
      <c r="F250">
        <v>36706</v>
      </c>
      <c r="G250">
        <v>35708</v>
      </c>
      <c r="H250">
        <v>37067</v>
      </c>
      <c r="I250">
        <v>34216</v>
      </c>
      <c r="J250">
        <v>36105</v>
      </c>
      <c r="K250">
        <v>37164</v>
      </c>
      <c r="L250">
        <v>40493</v>
      </c>
      <c r="M250">
        <v>41840</v>
      </c>
      <c r="N250">
        <v>40187</v>
      </c>
      <c r="O250">
        <v>39931</v>
      </c>
    </row>
    <row r="251" spans="1:15" ht="12.75">
      <c r="A251" t="s">
        <v>47</v>
      </c>
      <c r="C251">
        <v>1617</v>
      </c>
      <c r="D251">
        <v>1425</v>
      </c>
      <c r="E251">
        <v>1507</v>
      </c>
      <c r="F251">
        <v>1488</v>
      </c>
      <c r="G251">
        <v>1733</v>
      </c>
      <c r="H251">
        <v>1887</v>
      </c>
      <c r="I251">
        <v>1931</v>
      </c>
      <c r="J251">
        <v>1961</v>
      </c>
      <c r="K251">
        <v>2310</v>
      </c>
      <c r="L251">
        <v>2155</v>
      </c>
      <c r="M251">
        <v>2105</v>
      </c>
      <c r="N251">
        <v>2324</v>
      </c>
      <c r="O251">
        <v>2279</v>
      </c>
    </row>
    <row r="252" spans="1:15" ht="12.75">
      <c r="A252" t="s">
        <v>48</v>
      </c>
      <c r="C252">
        <v>9157</v>
      </c>
      <c r="D252">
        <v>9043</v>
      </c>
      <c r="E252">
        <v>4646</v>
      </c>
      <c r="F252">
        <v>8538</v>
      </c>
      <c r="G252">
        <v>10658</v>
      </c>
      <c r="H252">
        <v>8343</v>
      </c>
      <c r="I252">
        <v>14761</v>
      </c>
      <c r="J252">
        <v>13105</v>
      </c>
      <c r="K252">
        <v>12983</v>
      </c>
      <c r="L252">
        <v>7274</v>
      </c>
      <c r="M252">
        <v>11323</v>
      </c>
      <c r="N252">
        <v>14034</v>
      </c>
      <c r="O252">
        <v>7800</v>
      </c>
    </row>
    <row r="253" spans="1:15" ht="12.75">
      <c r="A253" t="s">
        <v>49</v>
      </c>
      <c r="C253">
        <v>2950</v>
      </c>
      <c r="D253">
        <v>3608</v>
      </c>
      <c r="E253">
        <v>3413</v>
      </c>
      <c r="F253">
        <v>3022</v>
      </c>
      <c r="G253">
        <v>3399</v>
      </c>
      <c r="H253">
        <v>3241</v>
      </c>
      <c r="I253">
        <v>3673</v>
      </c>
      <c r="J253">
        <v>3092</v>
      </c>
      <c r="K253">
        <v>3449</v>
      </c>
      <c r="L253">
        <v>3741</v>
      </c>
      <c r="M253">
        <v>3834</v>
      </c>
      <c r="N253">
        <v>3796</v>
      </c>
      <c r="O253">
        <v>3404</v>
      </c>
    </row>
    <row r="254" spans="1:15" ht="12.75">
      <c r="A254" t="s">
        <v>50</v>
      </c>
      <c r="C254">
        <v>1880</v>
      </c>
      <c r="D254">
        <v>1408</v>
      </c>
      <c r="E254">
        <v>1937</v>
      </c>
      <c r="F254">
        <v>3467</v>
      </c>
      <c r="G254">
        <v>4300</v>
      </c>
      <c r="H254">
        <v>4961</v>
      </c>
      <c r="I254">
        <v>4303</v>
      </c>
      <c r="J254">
        <v>4137</v>
      </c>
      <c r="K254">
        <v>4301</v>
      </c>
      <c r="L254">
        <v>4534</v>
      </c>
      <c r="M254">
        <v>4726</v>
      </c>
      <c r="N254">
        <v>4927</v>
      </c>
      <c r="O254">
        <v>5268</v>
      </c>
    </row>
    <row r="255" spans="1:15" ht="12.75">
      <c r="A255" t="s">
        <v>51</v>
      </c>
      <c r="C255">
        <v>10859</v>
      </c>
      <c r="D255">
        <v>13197</v>
      </c>
      <c r="E255">
        <v>15135</v>
      </c>
      <c r="F255">
        <v>13472</v>
      </c>
      <c r="G255">
        <v>11780</v>
      </c>
      <c r="H255">
        <v>12914</v>
      </c>
      <c r="I255">
        <v>11860</v>
      </c>
      <c r="J255">
        <v>12242</v>
      </c>
      <c r="K255">
        <v>15051</v>
      </c>
      <c r="L255">
        <v>12780</v>
      </c>
      <c r="M255">
        <v>14660</v>
      </c>
      <c r="N255">
        <v>13204</v>
      </c>
      <c r="O255">
        <v>10776</v>
      </c>
    </row>
    <row r="256" spans="1:15" ht="12.75">
      <c r="A256" t="s">
        <v>52</v>
      </c>
      <c r="C256">
        <v>72503</v>
      </c>
      <c r="D256">
        <v>63236</v>
      </c>
      <c r="E256">
        <v>74368</v>
      </c>
      <c r="F256">
        <v>74651</v>
      </c>
      <c r="G256">
        <v>59100</v>
      </c>
      <c r="H256">
        <v>68102</v>
      </c>
      <c r="I256">
        <v>51740</v>
      </c>
      <c r="J256">
        <v>69013</v>
      </c>
      <c r="K256">
        <v>74328</v>
      </c>
      <c r="L256">
        <v>71691</v>
      </c>
      <c r="M256">
        <v>78584</v>
      </c>
      <c r="N256">
        <v>79060</v>
      </c>
      <c r="O256">
        <v>66360</v>
      </c>
    </row>
    <row r="257" spans="1:15" ht="12.75">
      <c r="A257" t="s">
        <v>53</v>
      </c>
      <c r="C257">
        <v>5075</v>
      </c>
      <c r="D257">
        <v>4580</v>
      </c>
      <c r="E257">
        <v>5514</v>
      </c>
      <c r="F257">
        <v>4280</v>
      </c>
      <c r="G257">
        <v>5094</v>
      </c>
      <c r="H257">
        <v>4838</v>
      </c>
      <c r="I257">
        <v>3361</v>
      </c>
      <c r="J257">
        <v>4127</v>
      </c>
      <c r="K257">
        <v>5237</v>
      </c>
      <c r="L257">
        <v>5361</v>
      </c>
      <c r="M257">
        <v>5086</v>
      </c>
      <c r="N257">
        <v>4055</v>
      </c>
      <c r="O257">
        <v>4787</v>
      </c>
    </row>
    <row r="258" spans="1:15" ht="12.75">
      <c r="A258" t="s">
        <v>54</v>
      </c>
      <c r="C258">
        <v>4204</v>
      </c>
      <c r="D258">
        <v>4204</v>
      </c>
      <c r="E258">
        <v>4310</v>
      </c>
      <c r="F258">
        <v>4466</v>
      </c>
      <c r="G258">
        <v>4515</v>
      </c>
      <c r="H258">
        <v>4682</v>
      </c>
      <c r="I258">
        <v>4772</v>
      </c>
      <c r="J258">
        <v>5207</v>
      </c>
      <c r="K258">
        <v>5621</v>
      </c>
      <c r="L258">
        <v>6047</v>
      </c>
      <c r="M258">
        <v>6356</v>
      </c>
      <c r="N258">
        <v>6578</v>
      </c>
      <c r="O258">
        <v>6977</v>
      </c>
    </row>
    <row r="259" spans="1:15" ht="12.75">
      <c r="A259" t="s">
        <v>55</v>
      </c>
      <c r="C259">
        <v>121382</v>
      </c>
      <c r="D259">
        <v>110580</v>
      </c>
      <c r="E259">
        <v>117062</v>
      </c>
      <c r="F259">
        <v>119614</v>
      </c>
      <c r="G259">
        <v>112533</v>
      </c>
      <c r="H259">
        <v>121343</v>
      </c>
      <c r="I259">
        <v>103591</v>
      </c>
      <c r="J259">
        <v>109775</v>
      </c>
      <c r="K259">
        <v>115676</v>
      </c>
      <c r="L259">
        <v>121454</v>
      </c>
      <c r="M259">
        <v>138916</v>
      </c>
      <c r="N259">
        <v>120417</v>
      </c>
      <c r="O259">
        <v>129244</v>
      </c>
    </row>
    <row r="260" spans="1:15" ht="12.75">
      <c r="A260" t="s">
        <v>56</v>
      </c>
      <c r="C260">
        <v>1878</v>
      </c>
      <c r="D260">
        <v>2441</v>
      </c>
      <c r="E260">
        <v>2063</v>
      </c>
      <c r="F260">
        <v>1116</v>
      </c>
      <c r="G260">
        <v>819</v>
      </c>
      <c r="H260">
        <v>1751</v>
      </c>
      <c r="I260">
        <v>2703</v>
      </c>
      <c r="J260">
        <v>2765</v>
      </c>
      <c r="K260">
        <v>3097</v>
      </c>
      <c r="L260">
        <v>2753</v>
      </c>
      <c r="M260">
        <v>2673</v>
      </c>
      <c r="N260">
        <v>1737</v>
      </c>
      <c r="O260">
        <v>2194</v>
      </c>
    </row>
    <row r="261" spans="1:15" ht="12.75">
      <c r="A261" t="s">
        <v>57</v>
      </c>
      <c r="C261">
        <v>16980</v>
      </c>
      <c r="D261">
        <v>14249</v>
      </c>
      <c r="E261">
        <v>11700</v>
      </c>
      <c r="F261">
        <v>12768</v>
      </c>
      <c r="G261">
        <v>13046</v>
      </c>
      <c r="H261">
        <v>16693</v>
      </c>
      <c r="I261">
        <v>15755</v>
      </c>
      <c r="J261">
        <v>17509</v>
      </c>
      <c r="K261">
        <v>18879</v>
      </c>
      <c r="L261">
        <v>18290</v>
      </c>
      <c r="M261">
        <v>14778</v>
      </c>
      <c r="N261">
        <v>14923</v>
      </c>
      <c r="O261">
        <v>16046</v>
      </c>
    </row>
    <row r="262" spans="1:15" ht="12.75">
      <c r="A262" t="s">
        <v>58</v>
      </c>
      <c r="C262">
        <v>23148</v>
      </c>
      <c r="D262">
        <v>22683</v>
      </c>
      <c r="E262">
        <v>26568</v>
      </c>
      <c r="F262">
        <v>33951</v>
      </c>
      <c r="G262">
        <v>30586</v>
      </c>
      <c r="H262">
        <v>35541</v>
      </c>
      <c r="I262">
        <v>40475</v>
      </c>
      <c r="J262">
        <v>39816</v>
      </c>
      <c r="K262">
        <v>42229</v>
      </c>
      <c r="L262">
        <v>34677</v>
      </c>
      <c r="M262">
        <v>30879</v>
      </c>
      <c r="N262">
        <v>24010</v>
      </c>
      <c r="O262">
        <v>33684</v>
      </c>
    </row>
    <row r="265" spans="1:2" ht="12.75">
      <c r="A265" t="s">
        <v>11</v>
      </c>
      <c r="B265" t="s">
        <v>154</v>
      </c>
    </row>
    <row r="266" spans="1:2" ht="12.75">
      <c r="A266" t="s">
        <v>7</v>
      </c>
      <c r="B266" t="s">
        <v>142</v>
      </c>
    </row>
    <row r="267" spans="1:2" ht="12.75">
      <c r="A267" t="s">
        <v>9</v>
      </c>
      <c r="B267" t="s">
        <v>145</v>
      </c>
    </row>
    <row r="269" spans="2:15" ht="12.75">
      <c r="B269" t="s">
        <v>13</v>
      </c>
      <c r="C269" t="s">
        <v>14</v>
      </c>
      <c r="D269" t="s">
        <v>15</v>
      </c>
      <c r="E269" t="s">
        <v>16</v>
      </c>
      <c r="F269" t="s">
        <v>17</v>
      </c>
      <c r="G269" t="s">
        <v>18</v>
      </c>
      <c r="H269" t="s">
        <v>19</v>
      </c>
      <c r="I269" t="s">
        <v>20</v>
      </c>
      <c r="J269" t="s">
        <v>21</v>
      </c>
      <c r="K269" t="s">
        <v>22</v>
      </c>
      <c r="L269" t="s">
        <v>23</v>
      </c>
      <c r="M269" t="s">
        <v>24</v>
      </c>
      <c r="N269" t="s">
        <v>25</v>
      </c>
      <c r="O269" t="s">
        <v>26</v>
      </c>
    </row>
    <row r="270" ht="12.75">
      <c r="A270" t="s">
        <v>27</v>
      </c>
    </row>
    <row r="271" spans="1:15" s="72" customFormat="1" ht="12.75">
      <c r="A271" s="83" t="s">
        <v>255</v>
      </c>
      <c r="C271" s="72">
        <f>SUM(C275:C304)</f>
        <v>778</v>
      </c>
      <c r="D271" s="72">
        <f aca="true" t="shared" si="18" ref="D271:O271">SUM(D275:D304)</f>
        <v>1100</v>
      </c>
      <c r="E271" s="72">
        <f t="shared" si="18"/>
        <v>1555</v>
      </c>
      <c r="F271" s="72">
        <f t="shared" si="18"/>
        <v>2367</v>
      </c>
      <c r="G271" s="72">
        <f t="shared" si="18"/>
        <v>3502</v>
      </c>
      <c r="H271" s="72">
        <f t="shared" si="18"/>
        <v>4089</v>
      </c>
      <c r="I271" s="72">
        <f t="shared" si="18"/>
        <v>4863</v>
      </c>
      <c r="J271" s="72">
        <f t="shared" si="18"/>
        <v>7355</v>
      </c>
      <c r="K271" s="72">
        <f t="shared" si="18"/>
        <v>12113</v>
      </c>
      <c r="L271" s="72">
        <f t="shared" si="18"/>
        <v>14248</v>
      </c>
      <c r="M271" s="72">
        <f t="shared" si="18"/>
        <v>22313</v>
      </c>
      <c r="N271" s="72">
        <f t="shared" si="18"/>
        <v>27103</v>
      </c>
      <c r="O271" s="72">
        <f t="shared" si="18"/>
        <v>35792</v>
      </c>
    </row>
    <row r="272" spans="1:15" ht="12.75">
      <c r="A272" t="s">
        <v>28</v>
      </c>
      <c r="C272">
        <v>778</v>
      </c>
      <c r="D272">
        <v>1099</v>
      </c>
      <c r="E272">
        <v>1552</v>
      </c>
      <c r="F272">
        <v>2360</v>
      </c>
      <c r="G272">
        <v>3493</v>
      </c>
      <c r="H272">
        <v>4079</v>
      </c>
      <c r="I272">
        <v>4854</v>
      </c>
      <c r="J272">
        <v>7345</v>
      </c>
      <c r="K272">
        <v>12101</v>
      </c>
      <c r="L272">
        <v>14202</v>
      </c>
      <c r="M272">
        <v>22249</v>
      </c>
      <c r="N272">
        <v>27012</v>
      </c>
      <c r="O272">
        <v>35705</v>
      </c>
    </row>
    <row r="273" spans="1:15" s="72" customFormat="1" ht="12.75">
      <c r="A273" s="83" t="s">
        <v>258</v>
      </c>
      <c r="C273" s="72">
        <f>C275+C277+C278+C280+C281+C282+C283+C284+C288+C291+C292+C294+C297+C298+C299</f>
        <v>778</v>
      </c>
      <c r="D273" s="72">
        <f aca="true" t="shared" si="19" ref="D273:O273">D275+D277+D278+D280+D281+D282+D283+D284+D288+D291+D292+D294+D297+D298+D299</f>
        <v>1100</v>
      </c>
      <c r="E273" s="72">
        <f t="shared" si="19"/>
        <v>1552</v>
      </c>
      <c r="F273" s="72">
        <f t="shared" si="19"/>
        <v>2360</v>
      </c>
      <c r="G273" s="72">
        <f t="shared" si="19"/>
        <v>3493</v>
      </c>
      <c r="H273" s="72">
        <f t="shared" si="19"/>
        <v>4078</v>
      </c>
      <c r="I273" s="72">
        <f t="shared" si="19"/>
        <v>4853</v>
      </c>
      <c r="J273" s="72">
        <f t="shared" si="19"/>
        <v>7342</v>
      </c>
      <c r="K273" s="72">
        <f t="shared" si="19"/>
        <v>12095</v>
      </c>
      <c r="L273" s="72">
        <f t="shared" si="19"/>
        <v>14196</v>
      </c>
      <c r="M273" s="72">
        <f t="shared" si="19"/>
        <v>22240</v>
      </c>
      <c r="N273" s="72">
        <f t="shared" si="19"/>
        <v>26995</v>
      </c>
      <c r="O273" s="72">
        <f t="shared" si="19"/>
        <v>35633</v>
      </c>
    </row>
    <row r="274" spans="1:15" s="72" customFormat="1" ht="12.75">
      <c r="A274" s="83" t="s">
        <v>259</v>
      </c>
      <c r="C274" s="72">
        <f>C276+C279+C285+C286+C287+C289+C290+C293+C295+C296</f>
        <v>0</v>
      </c>
      <c r="D274" s="72">
        <f aca="true" t="shared" si="20" ref="D274:O274">D276+D279+D285+D286+D287+D289+D290+D293+D295+D296</f>
        <v>0</v>
      </c>
      <c r="E274" s="72">
        <f t="shared" si="20"/>
        <v>0</v>
      </c>
      <c r="F274" s="72">
        <f t="shared" si="20"/>
        <v>0</v>
      </c>
      <c r="G274" s="72">
        <f t="shared" si="20"/>
        <v>0</v>
      </c>
      <c r="H274" s="72">
        <f t="shared" si="20"/>
        <v>1</v>
      </c>
      <c r="I274" s="72">
        <f t="shared" si="20"/>
        <v>1</v>
      </c>
      <c r="J274" s="72">
        <f t="shared" si="20"/>
        <v>3</v>
      </c>
      <c r="K274" s="72">
        <f t="shared" si="20"/>
        <v>6</v>
      </c>
      <c r="L274" s="72">
        <f t="shared" si="20"/>
        <v>6</v>
      </c>
      <c r="M274" s="72">
        <f t="shared" si="20"/>
        <v>9</v>
      </c>
      <c r="N274" s="72">
        <f t="shared" si="20"/>
        <v>17</v>
      </c>
      <c r="O274" s="72">
        <f t="shared" si="20"/>
        <v>72</v>
      </c>
    </row>
    <row r="275" spans="1:15" ht="12.75">
      <c r="A275" t="s">
        <v>29</v>
      </c>
      <c r="C275">
        <v>7</v>
      </c>
      <c r="D275">
        <v>8</v>
      </c>
      <c r="E275">
        <v>8</v>
      </c>
      <c r="F275">
        <v>8</v>
      </c>
      <c r="G275">
        <v>9</v>
      </c>
      <c r="H275">
        <v>9</v>
      </c>
      <c r="I275">
        <v>8</v>
      </c>
      <c r="J275">
        <v>8</v>
      </c>
      <c r="K275">
        <v>11</v>
      </c>
      <c r="L275">
        <v>13</v>
      </c>
      <c r="M275">
        <v>15</v>
      </c>
      <c r="N275">
        <v>34</v>
      </c>
      <c r="O275">
        <v>57</v>
      </c>
    </row>
    <row r="276" ht="12.75">
      <c r="A276" t="s">
        <v>30</v>
      </c>
    </row>
    <row r="277" spans="1:15" ht="12.75">
      <c r="A277" t="s">
        <v>31</v>
      </c>
      <c r="C277">
        <v>610</v>
      </c>
      <c r="D277">
        <v>743</v>
      </c>
      <c r="E277">
        <v>916</v>
      </c>
      <c r="F277">
        <v>1034</v>
      </c>
      <c r="G277">
        <v>1137</v>
      </c>
      <c r="H277">
        <v>1177</v>
      </c>
      <c r="I277">
        <v>1227</v>
      </c>
      <c r="J277">
        <v>1934</v>
      </c>
      <c r="K277">
        <v>2820</v>
      </c>
      <c r="L277">
        <v>3029</v>
      </c>
      <c r="M277">
        <v>4242</v>
      </c>
      <c r="N277">
        <v>4306</v>
      </c>
      <c r="O277">
        <v>4877</v>
      </c>
    </row>
    <row r="278" spans="1:15" ht="12.75">
      <c r="A278" t="s">
        <v>32</v>
      </c>
      <c r="C278">
        <v>71</v>
      </c>
      <c r="D278">
        <v>215</v>
      </c>
      <c r="E278">
        <v>291</v>
      </c>
      <c r="F278">
        <v>674</v>
      </c>
      <c r="G278">
        <v>1428</v>
      </c>
      <c r="H278">
        <v>1712</v>
      </c>
      <c r="I278">
        <v>2078</v>
      </c>
      <c r="J278">
        <v>3034</v>
      </c>
      <c r="K278">
        <v>4593</v>
      </c>
      <c r="L278">
        <v>5528</v>
      </c>
      <c r="M278">
        <v>9352</v>
      </c>
      <c r="N278">
        <v>10500</v>
      </c>
      <c r="O278">
        <v>15856</v>
      </c>
    </row>
    <row r="279" ht="12.75">
      <c r="A279" t="s">
        <v>33</v>
      </c>
    </row>
    <row r="280" spans="1:15" ht="12.75">
      <c r="A280" t="s">
        <v>34</v>
      </c>
      <c r="C280">
        <v>2</v>
      </c>
      <c r="D280">
        <v>2</v>
      </c>
      <c r="E280">
        <v>8</v>
      </c>
      <c r="F280">
        <v>46</v>
      </c>
      <c r="G280">
        <v>37</v>
      </c>
      <c r="H280">
        <v>34</v>
      </c>
      <c r="I280">
        <v>36</v>
      </c>
      <c r="J280">
        <v>37</v>
      </c>
      <c r="K280">
        <v>73</v>
      </c>
      <c r="L280">
        <v>162</v>
      </c>
      <c r="M280">
        <v>451</v>
      </c>
      <c r="N280">
        <v>756</v>
      </c>
      <c r="O280">
        <v>651</v>
      </c>
    </row>
    <row r="281" spans="1:15" ht="12.75">
      <c r="A281" t="s">
        <v>35</v>
      </c>
      <c r="C281">
        <v>14</v>
      </c>
      <c r="D281">
        <v>15</v>
      </c>
      <c r="E281">
        <v>103</v>
      </c>
      <c r="F281">
        <v>116</v>
      </c>
      <c r="G281">
        <v>175</v>
      </c>
      <c r="H281">
        <v>270</v>
      </c>
      <c r="I281">
        <v>338</v>
      </c>
      <c r="J281">
        <v>716</v>
      </c>
      <c r="K281">
        <v>2148</v>
      </c>
      <c r="L281">
        <v>2744</v>
      </c>
      <c r="M281">
        <v>4724</v>
      </c>
      <c r="N281">
        <v>6966</v>
      </c>
      <c r="O281">
        <v>8704</v>
      </c>
    </row>
    <row r="282" spans="1:15" ht="12.75">
      <c r="A282" t="s">
        <v>36</v>
      </c>
      <c r="C282">
        <v>0</v>
      </c>
      <c r="D282">
        <v>1</v>
      </c>
      <c r="E282">
        <v>1</v>
      </c>
      <c r="F282">
        <v>3</v>
      </c>
      <c r="G282">
        <v>9</v>
      </c>
      <c r="H282">
        <v>8</v>
      </c>
      <c r="I282">
        <v>15</v>
      </c>
      <c r="J282">
        <v>24</v>
      </c>
      <c r="K282">
        <v>48</v>
      </c>
      <c r="L282">
        <v>36</v>
      </c>
      <c r="M282">
        <v>77</v>
      </c>
      <c r="N282">
        <v>124</v>
      </c>
      <c r="O282">
        <v>268</v>
      </c>
    </row>
    <row r="283" spans="1:15" ht="12.75">
      <c r="A283" t="s">
        <v>37</v>
      </c>
      <c r="C283">
        <v>0</v>
      </c>
      <c r="D283">
        <v>0</v>
      </c>
      <c r="E283">
        <v>5</v>
      </c>
      <c r="F283">
        <v>15</v>
      </c>
      <c r="G283">
        <v>18</v>
      </c>
      <c r="H283">
        <v>16</v>
      </c>
      <c r="I283">
        <v>14</v>
      </c>
      <c r="J283">
        <v>50</v>
      </c>
      <c r="K283">
        <v>169</v>
      </c>
      <c r="L283">
        <v>187</v>
      </c>
      <c r="M283">
        <v>244</v>
      </c>
      <c r="N283">
        <v>334</v>
      </c>
      <c r="O283">
        <v>388</v>
      </c>
    </row>
    <row r="284" spans="1:15" ht="12.75">
      <c r="A284" t="s">
        <v>38</v>
      </c>
      <c r="C284">
        <v>2</v>
      </c>
      <c r="D284">
        <v>3</v>
      </c>
      <c r="E284">
        <v>2</v>
      </c>
      <c r="F284">
        <v>4</v>
      </c>
      <c r="G284">
        <v>6</v>
      </c>
      <c r="H284">
        <v>10</v>
      </c>
      <c r="I284">
        <v>33</v>
      </c>
      <c r="J284">
        <v>118</v>
      </c>
      <c r="K284">
        <v>232</v>
      </c>
      <c r="L284">
        <v>403</v>
      </c>
      <c r="M284">
        <v>563</v>
      </c>
      <c r="N284">
        <v>1179</v>
      </c>
      <c r="O284">
        <v>1404</v>
      </c>
    </row>
    <row r="286" spans="1:15" ht="12.75">
      <c r="A286" t="s">
        <v>40</v>
      </c>
      <c r="C286">
        <v>0</v>
      </c>
      <c r="D286">
        <v>0</v>
      </c>
      <c r="E286">
        <v>0</v>
      </c>
      <c r="F286">
        <v>0</v>
      </c>
      <c r="G286">
        <v>0</v>
      </c>
      <c r="H286">
        <v>0</v>
      </c>
      <c r="I286">
        <v>1</v>
      </c>
      <c r="J286">
        <v>1</v>
      </c>
      <c r="K286">
        <v>2</v>
      </c>
      <c r="L286">
        <v>2</v>
      </c>
      <c r="M286">
        <v>4</v>
      </c>
      <c r="N286">
        <v>3</v>
      </c>
      <c r="O286">
        <v>11</v>
      </c>
    </row>
    <row r="287" ht="12.75">
      <c r="A287" t="s">
        <v>41</v>
      </c>
    </row>
    <row r="288" spans="1:15" ht="12.75">
      <c r="A288" t="s">
        <v>42</v>
      </c>
      <c r="C288">
        <v>0</v>
      </c>
      <c r="D288">
        <v>0</v>
      </c>
      <c r="E288">
        <v>0</v>
      </c>
      <c r="F288">
        <v>0</v>
      </c>
      <c r="G288">
        <v>0</v>
      </c>
      <c r="H288">
        <v>0</v>
      </c>
      <c r="I288">
        <v>0</v>
      </c>
      <c r="J288">
        <v>3</v>
      </c>
      <c r="K288">
        <v>11</v>
      </c>
      <c r="L288">
        <v>18</v>
      </c>
      <c r="M288">
        <v>27</v>
      </c>
      <c r="N288">
        <v>26</v>
      </c>
      <c r="O288">
        <v>25</v>
      </c>
    </row>
    <row r="289" ht="12.75">
      <c r="A289" t="s">
        <v>43</v>
      </c>
    </row>
    <row r="291" spans="1:15" ht="12.75">
      <c r="A291" t="s">
        <v>45</v>
      </c>
      <c r="C291">
        <v>56</v>
      </c>
      <c r="D291">
        <v>88</v>
      </c>
      <c r="E291">
        <v>147</v>
      </c>
      <c r="F291">
        <v>174</v>
      </c>
      <c r="G291">
        <v>238</v>
      </c>
      <c r="H291">
        <v>317</v>
      </c>
      <c r="I291">
        <v>437</v>
      </c>
      <c r="J291">
        <v>475</v>
      </c>
      <c r="K291">
        <v>640</v>
      </c>
      <c r="L291">
        <v>645</v>
      </c>
      <c r="M291">
        <v>829</v>
      </c>
      <c r="N291">
        <v>825</v>
      </c>
      <c r="O291">
        <v>910</v>
      </c>
    </row>
    <row r="292" spans="1:15" ht="12.75">
      <c r="A292" t="s">
        <v>46</v>
      </c>
      <c r="C292">
        <v>0</v>
      </c>
      <c r="D292">
        <v>0</v>
      </c>
      <c r="E292">
        <v>0</v>
      </c>
      <c r="F292">
        <v>0</v>
      </c>
      <c r="G292">
        <v>0</v>
      </c>
      <c r="H292">
        <v>1</v>
      </c>
      <c r="I292">
        <v>5</v>
      </c>
      <c r="J292">
        <v>20</v>
      </c>
      <c r="K292">
        <v>45</v>
      </c>
      <c r="L292">
        <v>51</v>
      </c>
      <c r="M292">
        <v>67</v>
      </c>
      <c r="N292">
        <v>172</v>
      </c>
      <c r="O292">
        <v>203</v>
      </c>
    </row>
    <row r="293" spans="1:15" ht="12.75">
      <c r="A293" t="s">
        <v>47</v>
      </c>
      <c r="C293">
        <v>0</v>
      </c>
      <c r="D293">
        <v>0</v>
      </c>
      <c r="E293">
        <v>0</v>
      </c>
      <c r="F293">
        <v>0</v>
      </c>
      <c r="G293">
        <v>0</v>
      </c>
      <c r="H293">
        <v>1</v>
      </c>
      <c r="I293">
        <v>0</v>
      </c>
      <c r="J293">
        <v>2</v>
      </c>
      <c r="K293">
        <v>4</v>
      </c>
      <c r="L293">
        <v>4</v>
      </c>
      <c r="M293">
        <v>5</v>
      </c>
      <c r="N293">
        <v>14</v>
      </c>
      <c r="O293">
        <v>61</v>
      </c>
    </row>
    <row r="294" spans="1:15" ht="12.75">
      <c r="A294" t="s">
        <v>48</v>
      </c>
      <c r="C294">
        <v>1</v>
      </c>
      <c r="D294">
        <v>1</v>
      </c>
      <c r="E294">
        <v>4</v>
      </c>
      <c r="F294">
        <v>11</v>
      </c>
      <c r="G294">
        <v>17</v>
      </c>
      <c r="H294">
        <v>16</v>
      </c>
      <c r="I294">
        <v>21</v>
      </c>
      <c r="J294">
        <v>36</v>
      </c>
      <c r="K294">
        <v>88</v>
      </c>
      <c r="L294">
        <v>123</v>
      </c>
      <c r="M294">
        <v>168</v>
      </c>
      <c r="N294">
        <v>256</v>
      </c>
      <c r="O294">
        <v>362</v>
      </c>
    </row>
    <row r="295" ht="12.75">
      <c r="A295" t="s">
        <v>49</v>
      </c>
    </row>
    <row r="296" ht="12.75">
      <c r="A296" t="s">
        <v>50</v>
      </c>
    </row>
    <row r="297" spans="1:15" ht="12.75">
      <c r="A297" t="s">
        <v>51</v>
      </c>
      <c r="C297">
        <v>0</v>
      </c>
      <c r="D297">
        <v>0</v>
      </c>
      <c r="E297">
        <v>2</v>
      </c>
      <c r="F297">
        <v>4</v>
      </c>
      <c r="G297">
        <v>7</v>
      </c>
      <c r="H297">
        <v>11</v>
      </c>
      <c r="I297">
        <v>11</v>
      </c>
      <c r="J297">
        <v>17</v>
      </c>
      <c r="K297">
        <v>24</v>
      </c>
      <c r="L297">
        <v>49</v>
      </c>
      <c r="M297">
        <v>78</v>
      </c>
      <c r="N297">
        <v>70</v>
      </c>
      <c r="O297">
        <v>64</v>
      </c>
    </row>
    <row r="298" spans="1:15" ht="12.75">
      <c r="A298" t="s">
        <v>52</v>
      </c>
      <c r="C298">
        <v>6</v>
      </c>
      <c r="D298">
        <v>13</v>
      </c>
      <c r="E298">
        <v>31</v>
      </c>
      <c r="F298">
        <v>52</v>
      </c>
      <c r="G298">
        <v>68</v>
      </c>
      <c r="H298">
        <v>106</v>
      </c>
      <c r="I298">
        <v>144</v>
      </c>
      <c r="J298">
        <v>205</v>
      </c>
      <c r="K298">
        <v>316</v>
      </c>
      <c r="L298">
        <v>358</v>
      </c>
      <c r="M298">
        <v>457</v>
      </c>
      <c r="N298">
        <v>482</v>
      </c>
      <c r="O298">
        <v>608</v>
      </c>
    </row>
    <row r="299" spans="1:15" ht="12.75">
      <c r="A299" t="s">
        <v>53</v>
      </c>
      <c r="C299">
        <v>9</v>
      </c>
      <c r="D299">
        <v>11</v>
      </c>
      <c r="E299">
        <v>34</v>
      </c>
      <c r="F299">
        <v>219</v>
      </c>
      <c r="G299">
        <v>344</v>
      </c>
      <c r="H299">
        <v>391</v>
      </c>
      <c r="I299">
        <v>486</v>
      </c>
      <c r="J299">
        <v>665</v>
      </c>
      <c r="K299">
        <v>877</v>
      </c>
      <c r="L299">
        <v>850</v>
      </c>
      <c r="M299">
        <v>946</v>
      </c>
      <c r="N299">
        <v>965</v>
      </c>
      <c r="O299">
        <v>1256</v>
      </c>
    </row>
    <row r="300" spans="1:15" ht="12.75">
      <c r="A300" t="s">
        <v>54</v>
      </c>
      <c r="C300">
        <v>0</v>
      </c>
      <c r="D300">
        <v>0</v>
      </c>
      <c r="E300">
        <v>0</v>
      </c>
      <c r="F300">
        <v>0</v>
      </c>
      <c r="G300">
        <v>0</v>
      </c>
      <c r="H300">
        <v>0</v>
      </c>
      <c r="I300">
        <v>0</v>
      </c>
      <c r="J300">
        <v>0</v>
      </c>
      <c r="K300">
        <v>0</v>
      </c>
      <c r="L300">
        <v>0</v>
      </c>
      <c r="M300">
        <v>0</v>
      </c>
      <c r="N300">
        <v>0</v>
      </c>
      <c r="O300">
        <v>0</v>
      </c>
    </row>
    <row r="301" spans="1:15" ht="12.75">
      <c r="A301" t="s">
        <v>55</v>
      </c>
      <c r="C301">
        <v>0</v>
      </c>
      <c r="D301">
        <v>0</v>
      </c>
      <c r="E301">
        <v>3</v>
      </c>
      <c r="F301">
        <v>7</v>
      </c>
      <c r="G301">
        <v>9</v>
      </c>
      <c r="H301">
        <v>10</v>
      </c>
      <c r="I301">
        <v>9</v>
      </c>
      <c r="J301">
        <v>10</v>
      </c>
      <c r="K301">
        <v>7</v>
      </c>
      <c r="L301">
        <v>25</v>
      </c>
      <c r="M301">
        <v>31</v>
      </c>
      <c r="N301">
        <v>29</v>
      </c>
      <c r="O301">
        <v>39</v>
      </c>
    </row>
    <row r="302" ht="12.75">
      <c r="A302" t="s">
        <v>56</v>
      </c>
    </row>
    <row r="303" ht="12.75">
      <c r="A303" t="s">
        <v>57</v>
      </c>
    </row>
    <row r="304" spans="1:15" ht="12.75">
      <c r="A304" t="s">
        <v>58</v>
      </c>
      <c r="C304">
        <v>0</v>
      </c>
      <c r="D304">
        <v>0</v>
      </c>
      <c r="E304">
        <v>0</v>
      </c>
      <c r="F304">
        <v>0</v>
      </c>
      <c r="G304">
        <v>0</v>
      </c>
      <c r="H304">
        <v>0</v>
      </c>
      <c r="I304">
        <v>0</v>
      </c>
      <c r="J304">
        <v>0</v>
      </c>
      <c r="K304">
        <v>5</v>
      </c>
      <c r="L304">
        <v>21</v>
      </c>
      <c r="M304">
        <v>33</v>
      </c>
      <c r="N304">
        <v>62</v>
      </c>
      <c r="O304">
        <v>48</v>
      </c>
    </row>
    <row r="307" spans="1:2" ht="12.75">
      <c r="A307" t="s">
        <v>11</v>
      </c>
      <c r="B307" t="s">
        <v>155</v>
      </c>
    </row>
    <row r="308" spans="1:2" ht="12.75">
      <c r="A308" t="s">
        <v>7</v>
      </c>
      <c r="B308" t="s">
        <v>142</v>
      </c>
    </row>
    <row r="309" spans="1:2" ht="12.75">
      <c r="A309" t="s">
        <v>9</v>
      </c>
      <c r="B309" t="s">
        <v>145</v>
      </c>
    </row>
    <row r="311" spans="2:15" ht="12.75">
      <c r="B311" t="s">
        <v>13</v>
      </c>
      <c r="C311" t="s">
        <v>14</v>
      </c>
      <c r="D311" t="s">
        <v>15</v>
      </c>
      <c r="E311" t="s">
        <v>16</v>
      </c>
      <c r="F311" t="s">
        <v>17</v>
      </c>
      <c r="G311" t="s">
        <v>18</v>
      </c>
      <c r="H311" t="s">
        <v>19</v>
      </c>
      <c r="I311" t="s">
        <v>20</v>
      </c>
      <c r="J311" t="s">
        <v>21</v>
      </c>
      <c r="K311" t="s">
        <v>22</v>
      </c>
      <c r="L311" t="s">
        <v>23</v>
      </c>
      <c r="M311" t="s">
        <v>24</v>
      </c>
      <c r="N311" t="s">
        <v>25</v>
      </c>
      <c r="O311" t="s">
        <v>26</v>
      </c>
    </row>
    <row r="312" ht="12.75">
      <c r="A312" t="s">
        <v>27</v>
      </c>
    </row>
    <row r="313" spans="1:15" s="72" customFormat="1" ht="12.75">
      <c r="A313" s="83" t="s">
        <v>255</v>
      </c>
      <c r="C313" s="72">
        <f>SUM(C317:C346)</f>
        <v>5</v>
      </c>
      <c r="D313" s="72">
        <f aca="true" t="shared" si="21" ref="D313:O313">SUM(D317:D346)</f>
        <v>6</v>
      </c>
      <c r="E313" s="72">
        <f t="shared" si="21"/>
        <v>12</v>
      </c>
      <c r="F313" s="72">
        <f t="shared" si="21"/>
        <v>17</v>
      </c>
      <c r="G313" s="72">
        <f t="shared" si="21"/>
        <v>22</v>
      </c>
      <c r="H313" s="72">
        <f t="shared" si="21"/>
        <v>25</v>
      </c>
      <c r="I313" s="72">
        <f t="shared" si="21"/>
        <v>32</v>
      </c>
      <c r="J313" s="72">
        <f t="shared" si="21"/>
        <v>40</v>
      </c>
      <c r="K313" s="72">
        <f t="shared" si="21"/>
        <v>64</v>
      </c>
      <c r="L313" s="72">
        <f t="shared" si="21"/>
        <v>78</v>
      </c>
      <c r="M313" s="72">
        <f t="shared" si="21"/>
        <v>103</v>
      </c>
      <c r="N313" s="72">
        <f t="shared" si="21"/>
        <v>105</v>
      </c>
      <c r="O313" s="72">
        <f t="shared" si="21"/>
        <v>340</v>
      </c>
    </row>
    <row r="314" spans="1:15" ht="12.75">
      <c r="A314" t="s">
        <v>28</v>
      </c>
      <c r="C314">
        <v>5</v>
      </c>
      <c r="D314">
        <v>6</v>
      </c>
      <c r="E314">
        <v>12</v>
      </c>
      <c r="F314">
        <v>17</v>
      </c>
      <c r="G314">
        <v>22</v>
      </c>
      <c r="H314">
        <v>25</v>
      </c>
      <c r="I314">
        <v>32</v>
      </c>
      <c r="J314">
        <v>40</v>
      </c>
      <c r="K314">
        <v>61</v>
      </c>
      <c r="L314">
        <v>78</v>
      </c>
      <c r="M314">
        <v>103</v>
      </c>
      <c r="N314">
        <v>105</v>
      </c>
      <c r="O314">
        <v>340</v>
      </c>
    </row>
    <row r="315" spans="1:15" s="72" customFormat="1" ht="12.75">
      <c r="A315" s="83" t="s">
        <v>258</v>
      </c>
      <c r="C315" s="72">
        <f>C317+C319+C320+C322+C323+C324+C325+C326+C330+C333+C334+C336+C339+C340+C341</f>
        <v>5</v>
      </c>
      <c r="D315" s="72">
        <f aca="true" t="shared" si="22" ref="D315:O315">D317+D319+D320+D322+D323+D324+D325+D326+D330+D333+D334+D336+D339+D340+D341</f>
        <v>6</v>
      </c>
      <c r="E315" s="72">
        <f t="shared" si="22"/>
        <v>12</v>
      </c>
      <c r="F315" s="72">
        <f t="shared" si="22"/>
        <v>17</v>
      </c>
      <c r="G315" s="72">
        <f t="shared" si="22"/>
        <v>22</v>
      </c>
      <c r="H315" s="72">
        <f t="shared" si="22"/>
        <v>25</v>
      </c>
      <c r="I315" s="72">
        <f t="shared" si="22"/>
        <v>32</v>
      </c>
      <c r="J315" s="72">
        <f t="shared" si="22"/>
        <v>40</v>
      </c>
      <c r="K315" s="72">
        <f t="shared" si="22"/>
        <v>61</v>
      </c>
      <c r="L315" s="72">
        <f t="shared" si="22"/>
        <v>78</v>
      </c>
      <c r="M315" s="72">
        <f t="shared" si="22"/>
        <v>103</v>
      </c>
      <c r="N315" s="72">
        <f t="shared" si="22"/>
        <v>105</v>
      </c>
      <c r="O315" s="72">
        <f t="shared" si="22"/>
        <v>340</v>
      </c>
    </row>
    <row r="316" spans="1:15" s="72" customFormat="1" ht="12.75">
      <c r="A316" s="83" t="s">
        <v>259</v>
      </c>
      <c r="C316" s="72">
        <f>C318+C321+C327+C328+C329+C331+C332+C335+C337+C338</f>
        <v>0</v>
      </c>
      <c r="D316" s="72">
        <f aca="true" t="shared" si="23" ref="D316:O316">D318+D321+D327+D328+D329+D331+D332+D335+D337+D338</f>
        <v>0</v>
      </c>
      <c r="E316" s="72">
        <f t="shared" si="23"/>
        <v>0</v>
      </c>
      <c r="F316" s="72">
        <f t="shared" si="23"/>
        <v>0</v>
      </c>
      <c r="G316" s="72">
        <f t="shared" si="23"/>
        <v>0</v>
      </c>
      <c r="H316" s="72">
        <f t="shared" si="23"/>
        <v>0</v>
      </c>
      <c r="I316" s="72">
        <f t="shared" si="23"/>
        <v>0</v>
      </c>
      <c r="J316" s="72">
        <f t="shared" si="23"/>
        <v>0</v>
      </c>
      <c r="K316" s="72">
        <f t="shared" si="23"/>
        <v>0</v>
      </c>
      <c r="L316" s="72">
        <f t="shared" si="23"/>
        <v>0</v>
      </c>
      <c r="M316" s="72">
        <f t="shared" si="23"/>
        <v>0</v>
      </c>
      <c r="N316" s="72">
        <f t="shared" si="23"/>
        <v>0</v>
      </c>
      <c r="O316" s="72">
        <f t="shared" si="23"/>
        <v>0</v>
      </c>
    </row>
    <row r="317" spans="1:15" ht="12.75">
      <c r="A317" t="s">
        <v>29</v>
      </c>
      <c r="C317">
        <v>0</v>
      </c>
      <c r="D317">
        <v>0</v>
      </c>
      <c r="E317">
        <v>0</v>
      </c>
      <c r="F317">
        <v>0</v>
      </c>
      <c r="G317">
        <v>0</v>
      </c>
      <c r="H317">
        <v>0</v>
      </c>
      <c r="I317">
        <v>0</v>
      </c>
      <c r="J317">
        <v>0</v>
      </c>
      <c r="K317">
        <v>0</v>
      </c>
      <c r="L317">
        <v>0</v>
      </c>
      <c r="M317">
        <v>0</v>
      </c>
      <c r="N317">
        <v>0</v>
      </c>
      <c r="O317">
        <v>1</v>
      </c>
    </row>
    <row r="318" ht="12.75">
      <c r="A318" t="s">
        <v>30</v>
      </c>
    </row>
    <row r="319" ht="12.75">
      <c r="A319" t="s">
        <v>31</v>
      </c>
    </row>
    <row r="320" spans="1:15" ht="12.75">
      <c r="A320" t="s">
        <v>32</v>
      </c>
      <c r="C320">
        <v>1</v>
      </c>
      <c r="D320">
        <v>1</v>
      </c>
      <c r="E320">
        <v>3</v>
      </c>
      <c r="F320">
        <v>3</v>
      </c>
      <c r="G320">
        <v>7</v>
      </c>
      <c r="H320">
        <v>7</v>
      </c>
      <c r="I320">
        <v>12</v>
      </c>
      <c r="J320">
        <v>17</v>
      </c>
      <c r="K320">
        <v>35</v>
      </c>
      <c r="L320">
        <v>35</v>
      </c>
      <c r="M320">
        <v>60</v>
      </c>
      <c r="N320">
        <v>60</v>
      </c>
      <c r="O320">
        <v>258</v>
      </c>
    </row>
    <row r="321" ht="12.75">
      <c r="A321" t="s">
        <v>33</v>
      </c>
    </row>
    <row r="322" spans="1:15" ht="12.75">
      <c r="A322" t="s">
        <v>34</v>
      </c>
      <c r="C322">
        <v>0</v>
      </c>
      <c r="D322">
        <v>0</v>
      </c>
      <c r="E322">
        <v>0</v>
      </c>
      <c r="F322">
        <v>0</v>
      </c>
      <c r="G322">
        <v>0</v>
      </c>
      <c r="H322">
        <v>0</v>
      </c>
      <c r="I322">
        <v>0</v>
      </c>
      <c r="J322">
        <v>0</v>
      </c>
      <c r="K322">
        <v>0</v>
      </c>
      <c r="L322">
        <v>0</v>
      </c>
      <c r="M322">
        <v>0</v>
      </c>
      <c r="N322">
        <v>0</v>
      </c>
      <c r="O322">
        <v>1</v>
      </c>
    </row>
    <row r="323" spans="1:15" ht="12.75">
      <c r="A323" t="s">
        <v>35</v>
      </c>
      <c r="C323">
        <v>0</v>
      </c>
      <c r="D323">
        <v>0</v>
      </c>
      <c r="E323">
        <v>0</v>
      </c>
      <c r="F323">
        <v>1</v>
      </c>
      <c r="G323">
        <v>2</v>
      </c>
      <c r="H323">
        <v>3</v>
      </c>
      <c r="I323">
        <v>3</v>
      </c>
      <c r="J323">
        <v>3</v>
      </c>
      <c r="K323">
        <v>4</v>
      </c>
      <c r="L323">
        <v>17</v>
      </c>
      <c r="M323">
        <v>13</v>
      </c>
      <c r="N323">
        <v>13</v>
      </c>
      <c r="O323">
        <v>30</v>
      </c>
    </row>
    <row r="324" spans="1:15" ht="12.75">
      <c r="A324" t="s">
        <v>36</v>
      </c>
      <c r="C324">
        <v>0</v>
      </c>
      <c r="D324">
        <v>0</v>
      </c>
      <c r="E324">
        <v>0</v>
      </c>
      <c r="F324">
        <v>0</v>
      </c>
      <c r="G324">
        <v>0</v>
      </c>
      <c r="H324">
        <v>0</v>
      </c>
      <c r="I324">
        <v>0</v>
      </c>
      <c r="J324">
        <v>0</v>
      </c>
      <c r="K324">
        <v>0</v>
      </c>
      <c r="L324">
        <v>0</v>
      </c>
      <c r="M324">
        <v>1</v>
      </c>
      <c r="N324">
        <v>1</v>
      </c>
      <c r="O324">
        <v>8</v>
      </c>
    </row>
    <row r="325" ht="12.75">
      <c r="A325" t="s">
        <v>37</v>
      </c>
    </row>
    <row r="326" spans="1:15" ht="12.75">
      <c r="A326" t="s">
        <v>38</v>
      </c>
      <c r="C326">
        <v>4</v>
      </c>
      <c r="D326">
        <v>5</v>
      </c>
      <c r="E326">
        <v>9</v>
      </c>
      <c r="F326">
        <v>11</v>
      </c>
      <c r="G326">
        <v>11</v>
      </c>
      <c r="H326">
        <v>13</v>
      </c>
      <c r="I326">
        <v>14</v>
      </c>
      <c r="J326">
        <v>15</v>
      </c>
      <c r="K326">
        <v>16</v>
      </c>
      <c r="L326">
        <v>16</v>
      </c>
      <c r="M326">
        <v>16</v>
      </c>
      <c r="N326">
        <v>16</v>
      </c>
      <c r="O326">
        <v>6</v>
      </c>
    </row>
    <row r="328" ht="12.75">
      <c r="A328" t="s">
        <v>40</v>
      </c>
    </row>
    <row r="329" ht="12.75">
      <c r="A329" t="s">
        <v>41</v>
      </c>
    </row>
    <row r="330" spans="1:15" ht="12.75">
      <c r="A330" t="s">
        <v>42</v>
      </c>
      <c r="C330">
        <v>0</v>
      </c>
      <c r="D330">
        <v>0</v>
      </c>
      <c r="E330">
        <v>0</v>
      </c>
      <c r="F330">
        <v>0</v>
      </c>
      <c r="G330">
        <v>0</v>
      </c>
      <c r="H330">
        <v>0</v>
      </c>
      <c r="I330">
        <v>0</v>
      </c>
      <c r="J330">
        <v>0</v>
      </c>
      <c r="K330">
        <v>0</v>
      </c>
      <c r="L330">
        <v>0</v>
      </c>
      <c r="M330">
        <v>0</v>
      </c>
      <c r="N330">
        <v>0</v>
      </c>
      <c r="O330">
        <v>0</v>
      </c>
    </row>
    <row r="331" ht="12.75">
      <c r="A331" t="s">
        <v>43</v>
      </c>
    </row>
    <row r="333" spans="1:15" ht="12.75">
      <c r="A333" t="s">
        <v>45</v>
      </c>
      <c r="C333">
        <v>0</v>
      </c>
      <c r="D333">
        <v>0</v>
      </c>
      <c r="E333">
        <v>0</v>
      </c>
      <c r="F333">
        <v>1</v>
      </c>
      <c r="G333">
        <v>1</v>
      </c>
      <c r="H333">
        <v>1</v>
      </c>
      <c r="I333">
        <v>1</v>
      </c>
      <c r="J333">
        <v>2</v>
      </c>
      <c r="K333">
        <v>3</v>
      </c>
      <c r="L333">
        <v>6</v>
      </c>
      <c r="M333">
        <v>8</v>
      </c>
      <c r="N333">
        <v>8</v>
      </c>
      <c r="O333">
        <v>26</v>
      </c>
    </row>
    <row r="334" spans="1:15" ht="12.75">
      <c r="A334" t="s">
        <v>46</v>
      </c>
      <c r="C334">
        <v>0</v>
      </c>
      <c r="D334">
        <v>0</v>
      </c>
      <c r="E334">
        <v>0</v>
      </c>
      <c r="F334">
        <v>1</v>
      </c>
      <c r="G334">
        <v>1</v>
      </c>
      <c r="H334">
        <v>1</v>
      </c>
      <c r="I334">
        <v>1</v>
      </c>
      <c r="J334">
        <v>2</v>
      </c>
      <c r="K334">
        <v>2</v>
      </c>
      <c r="L334">
        <v>2</v>
      </c>
      <c r="M334">
        <v>3</v>
      </c>
      <c r="N334">
        <v>3</v>
      </c>
      <c r="O334">
        <v>1</v>
      </c>
    </row>
    <row r="335" ht="12.75">
      <c r="A335" t="s">
        <v>47</v>
      </c>
    </row>
    <row r="336" spans="1:15" ht="12.75">
      <c r="A336" t="s">
        <v>48</v>
      </c>
      <c r="C336">
        <v>0</v>
      </c>
      <c r="D336">
        <v>0</v>
      </c>
      <c r="E336">
        <v>0</v>
      </c>
      <c r="F336">
        <v>0</v>
      </c>
      <c r="G336">
        <v>0</v>
      </c>
      <c r="H336">
        <v>0</v>
      </c>
      <c r="I336">
        <v>1</v>
      </c>
      <c r="J336">
        <v>1</v>
      </c>
      <c r="K336">
        <v>1</v>
      </c>
      <c r="L336">
        <v>1</v>
      </c>
      <c r="M336">
        <v>1</v>
      </c>
      <c r="N336">
        <v>1</v>
      </c>
      <c r="O336">
        <v>2</v>
      </c>
    </row>
    <row r="337" ht="12.75">
      <c r="A337" t="s">
        <v>49</v>
      </c>
    </row>
    <row r="338" ht="12.75">
      <c r="A338" t="s">
        <v>50</v>
      </c>
    </row>
    <row r="339" spans="1:15" ht="12.75">
      <c r="A339" t="s">
        <v>51</v>
      </c>
      <c r="C339">
        <v>0</v>
      </c>
      <c r="D339">
        <v>0</v>
      </c>
      <c r="E339">
        <v>0</v>
      </c>
      <c r="F339">
        <v>0</v>
      </c>
      <c r="G339">
        <v>0</v>
      </c>
      <c r="H339">
        <v>0</v>
      </c>
      <c r="I339">
        <v>0</v>
      </c>
      <c r="J339">
        <v>0</v>
      </c>
      <c r="K339">
        <v>0</v>
      </c>
      <c r="L339">
        <v>0</v>
      </c>
      <c r="M339">
        <v>0</v>
      </c>
      <c r="N339">
        <v>0</v>
      </c>
      <c r="O339">
        <v>3</v>
      </c>
    </row>
    <row r="340" spans="1:15" ht="12.75">
      <c r="A340" t="s">
        <v>52</v>
      </c>
      <c r="C340">
        <v>0</v>
      </c>
      <c r="D340">
        <v>0</v>
      </c>
      <c r="E340">
        <v>0</v>
      </c>
      <c r="F340">
        <v>0</v>
      </c>
      <c r="G340">
        <v>0</v>
      </c>
      <c r="H340">
        <v>0</v>
      </c>
      <c r="I340">
        <v>0</v>
      </c>
      <c r="J340">
        <v>0</v>
      </c>
      <c r="K340">
        <v>0</v>
      </c>
      <c r="L340">
        <v>0</v>
      </c>
      <c r="M340">
        <v>0</v>
      </c>
      <c r="N340">
        <v>0</v>
      </c>
      <c r="O340">
        <v>0</v>
      </c>
    </row>
    <row r="341" spans="1:15" ht="12.75">
      <c r="A341" t="s">
        <v>53</v>
      </c>
      <c r="C341">
        <v>0</v>
      </c>
      <c r="D341">
        <v>0</v>
      </c>
      <c r="E341">
        <v>0</v>
      </c>
      <c r="F341">
        <v>0</v>
      </c>
      <c r="G341">
        <v>0</v>
      </c>
      <c r="H341">
        <v>0</v>
      </c>
      <c r="I341">
        <v>0</v>
      </c>
      <c r="J341">
        <v>0</v>
      </c>
      <c r="K341">
        <v>0</v>
      </c>
      <c r="L341">
        <v>1</v>
      </c>
      <c r="M341">
        <v>1</v>
      </c>
      <c r="N341">
        <v>3</v>
      </c>
      <c r="O341">
        <v>4</v>
      </c>
    </row>
    <row r="342" ht="12.75">
      <c r="A342" t="s">
        <v>54</v>
      </c>
    </row>
    <row r="343" spans="1:15" ht="12.75">
      <c r="A343" t="s">
        <v>55</v>
      </c>
      <c r="C343">
        <v>0</v>
      </c>
      <c r="D343">
        <v>0</v>
      </c>
      <c r="E343">
        <v>0</v>
      </c>
      <c r="F343">
        <v>0</v>
      </c>
      <c r="G343">
        <v>0</v>
      </c>
      <c r="H343">
        <v>0</v>
      </c>
      <c r="I343">
        <v>0</v>
      </c>
      <c r="J343">
        <v>0</v>
      </c>
      <c r="K343">
        <v>3</v>
      </c>
      <c r="L343">
        <v>0</v>
      </c>
      <c r="M343">
        <v>0</v>
      </c>
      <c r="N343">
        <v>0</v>
      </c>
      <c r="O343">
        <v>0</v>
      </c>
    </row>
    <row r="344" ht="12.75">
      <c r="A344" t="s">
        <v>56</v>
      </c>
    </row>
    <row r="345" ht="12.75">
      <c r="A345" t="s">
        <v>57</v>
      </c>
    </row>
    <row r="346" ht="12.75">
      <c r="A346" t="s">
        <v>58</v>
      </c>
    </row>
    <row r="351" ht="12.75">
      <c r="A351" s="1" t="s">
        <v>163</v>
      </c>
    </row>
    <row r="352" spans="1:3" ht="12.75">
      <c r="A352" t="s">
        <v>2</v>
      </c>
      <c r="B352" t="s">
        <v>151</v>
      </c>
      <c r="C352" t="s">
        <v>156</v>
      </c>
    </row>
    <row r="353" ht="12.75">
      <c r="A353" t="s">
        <v>1</v>
      </c>
    </row>
    <row r="355" spans="1:3" ht="12.75">
      <c r="A355" t="s">
        <v>4</v>
      </c>
      <c r="B355" t="s">
        <v>157</v>
      </c>
      <c r="C355" t="s">
        <v>158</v>
      </c>
    </row>
    <row r="358" spans="1:2" ht="12.75">
      <c r="A358" t="s">
        <v>7</v>
      </c>
      <c r="B358" t="s">
        <v>159</v>
      </c>
    </row>
    <row r="359" spans="1:2" ht="12.75">
      <c r="A359" t="s">
        <v>11</v>
      </c>
      <c r="B359" t="s">
        <v>160</v>
      </c>
    </row>
    <row r="360" spans="1:2" ht="12.75">
      <c r="A360" t="s">
        <v>9</v>
      </c>
      <c r="B360" t="s">
        <v>161</v>
      </c>
    </row>
    <row r="362" spans="2:16" ht="12.75">
      <c r="B362" t="s">
        <v>13</v>
      </c>
      <c r="C362" t="s">
        <v>14</v>
      </c>
      <c r="D362" t="s">
        <v>15</v>
      </c>
      <c r="E362" t="s">
        <v>16</v>
      </c>
      <c r="F362" t="s">
        <v>17</v>
      </c>
      <c r="G362" t="s">
        <v>18</v>
      </c>
      <c r="H362" t="s">
        <v>19</v>
      </c>
      <c r="I362" t="s">
        <v>20</v>
      </c>
      <c r="J362" t="s">
        <v>21</v>
      </c>
      <c r="K362" t="s">
        <v>22</v>
      </c>
      <c r="L362" t="s">
        <v>23</v>
      </c>
      <c r="M362" t="s">
        <v>24</v>
      </c>
      <c r="N362" t="s">
        <v>25</v>
      </c>
      <c r="O362" t="s">
        <v>26</v>
      </c>
      <c r="P362" t="s">
        <v>162</v>
      </c>
    </row>
    <row r="363" ht="12.75">
      <c r="A363" t="s">
        <v>27</v>
      </c>
    </row>
    <row r="364" ht="12.75">
      <c r="A364" t="s">
        <v>261</v>
      </c>
    </row>
    <row r="365" spans="1:16" ht="12.75">
      <c r="A365" t="s">
        <v>28</v>
      </c>
      <c r="C365">
        <v>12.2</v>
      </c>
      <c r="D365">
        <v>11.9</v>
      </c>
      <c r="E365">
        <v>12.6</v>
      </c>
      <c r="F365">
        <v>12.9</v>
      </c>
      <c r="G365">
        <v>13.2</v>
      </c>
      <c r="H365">
        <v>12.7</v>
      </c>
      <c r="I365">
        <v>12.4</v>
      </c>
      <c r="J365">
        <v>12.8</v>
      </c>
      <c r="K365">
        <v>13.1</v>
      </c>
      <c r="L365">
        <v>13.1</v>
      </c>
      <c r="M365">
        <v>13.7</v>
      </c>
      <c r="N365">
        <v>14.2</v>
      </c>
      <c r="O365">
        <v>12.7</v>
      </c>
      <c r="P365">
        <v>21</v>
      </c>
    </row>
    <row r="366" spans="1:16" ht="12.75">
      <c r="A366" t="s">
        <v>256</v>
      </c>
      <c r="C366">
        <v>13.4</v>
      </c>
      <c r="D366">
        <v>13</v>
      </c>
      <c r="E366">
        <v>13.7</v>
      </c>
      <c r="F366">
        <v>14</v>
      </c>
      <c r="G366">
        <v>14.2</v>
      </c>
      <c r="H366">
        <v>13.7</v>
      </c>
      <c r="I366">
        <v>13.4</v>
      </c>
      <c r="J366">
        <v>13.8</v>
      </c>
      <c r="K366">
        <v>14</v>
      </c>
      <c r="L366">
        <v>14</v>
      </c>
      <c r="M366">
        <v>14.7</v>
      </c>
      <c r="N366">
        <v>15.2</v>
      </c>
      <c r="O366">
        <v>13.5</v>
      </c>
      <c r="P366">
        <v>22.1</v>
      </c>
    </row>
    <row r="367" spans="1:15" ht="12.75">
      <c r="A367" t="s">
        <v>260</v>
      </c>
      <c r="C367">
        <v>4.2</v>
      </c>
      <c r="D367">
        <v>3.9</v>
      </c>
      <c r="E367">
        <v>4.1</v>
      </c>
      <c r="F367">
        <v>4.7</v>
      </c>
      <c r="G367">
        <v>5.3</v>
      </c>
      <c r="H367">
        <v>5.4</v>
      </c>
      <c r="I367">
        <v>4.8</v>
      </c>
      <c r="J367">
        <v>5</v>
      </c>
      <c r="K367">
        <v>5.7</v>
      </c>
      <c r="L367">
        <v>5.5</v>
      </c>
      <c r="M367">
        <v>5.4</v>
      </c>
      <c r="N367">
        <v>5.6</v>
      </c>
      <c r="O367">
        <v>5.6</v>
      </c>
    </row>
    <row r="368" spans="1:16" ht="12.75">
      <c r="A368" t="s">
        <v>29</v>
      </c>
      <c r="C368">
        <v>1.1</v>
      </c>
      <c r="D368">
        <v>1.1</v>
      </c>
      <c r="E368">
        <v>1.2</v>
      </c>
      <c r="F368">
        <v>1.1</v>
      </c>
      <c r="G368">
        <v>1.1</v>
      </c>
      <c r="H368">
        <v>1.2</v>
      </c>
      <c r="I368">
        <v>1.1</v>
      </c>
      <c r="J368">
        <v>1</v>
      </c>
      <c r="K368">
        <v>1.1</v>
      </c>
      <c r="L368">
        <v>1.4</v>
      </c>
      <c r="M368">
        <v>1.5</v>
      </c>
      <c r="N368">
        <v>1.6</v>
      </c>
      <c r="O368">
        <v>2.3</v>
      </c>
      <c r="P368">
        <v>6</v>
      </c>
    </row>
    <row r="369" spans="1:16" ht="12.75">
      <c r="A369" t="s">
        <v>30</v>
      </c>
      <c r="C369">
        <v>2.3</v>
      </c>
      <c r="D369">
        <v>2.2</v>
      </c>
      <c r="E369">
        <v>2.9</v>
      </c>
      <c r="F369">
        <v>2.8</v>
      </c>
      <c r="G369">
        <v>3</v>
      </c>
      <c r="H369">
        <v>3.9</v>
      </c>
      <c r="I369">
        <v>3.5</v>
      </c>
      <c r="J369">
        <v>3.5</v>
      </c>
      <c r="K369">
        <v>3.2</v>
      </c>
      <c r="L369">
        <v>3.8</v>
      </c>
      <c r="M369">
        <v>3.6</v>
      </c>
      <c r="N369">
        <v>4</v>
      </c>
      <c r="O369">
        <v>4.6</v>
      </c>
      <c r="P369">
        <v>8</v>
      </c>
    </row>
    <row r="370" spans="1:16" ht="12.75">
      <c r="A370" t="s">
        <v>31</v>
      </c>
      <c r="C370">
        <v>2.4</v>
      </c>
      <c r="D370">
        <v>3</v>
      </c>
      <c r="E370">
        <v>4</v>
      </c>
      <c r="F370">
        <v>4.8</v>
      </c>
      <c r="G370">
        <v>5.6</v>
      </c>
      <c r="H370">
        <v>5.8</v>
      </c>
      <c r="I370">
        <v>6.3</v>
      </c>
      <c r="J370">
        <v>8.8</v>
      </c>
      <c r="K370">
        <v>11.7</v>
      </c>
      <c r="L370">
        <v>13.3</v>
      </c>
      <c r="M370">
        <v>16.4</v>
      </c>
      <c r="N370">
        <v>17.4</v>
      </c>
      <c r="O370">
        <v>19.9</v>
      </c>
      <c r="P370">
        <v>29</v>
      </c>
    </row>
    <row r="371" spans="1:16" ht="12.75">
      <c r="A371" t="s">
        <v>32</v>
      </c>
      <c r="C371">
        <v>4.3</v>
      </c>
      <c r="D371">
        <v>3.4</v>
      </c>
      <c r="E371">
        <v>3.9</v>
      </c>
      <c r="F371">
        <v>4</v>
      </c>
      <c r="G371">
        <v>4.3</v>
      </c>
      <c r="H371">
        <v>4.7</v>
      </c>
      <c r="I371">
        <v>4.7</v>
      </c>
      <c r="J371">
        <v>4.3</v>
      </c>
      <c r="K371">
        <v>4.9</v>
      </c>
      <c r="L371">
        <v>5.5</v>
      </c>
      <c r="M371">
        <v>6.8</v>
      </c>
      <c r="N371">
        <v>6.2</v>
      </c>
      <c r="O371">
        <v>8.1</v>
      </c>
      <c r="P371">
        <v>12.5</v>
      </c>
    </row>
    <row r="372" spans="1:16" ht="12.75">
      <c r="A372" t="s">
        <v>33</v>
      </c>
      <c r="C372">
        <v>0</v>
      </c>
      <c r="D372">
        <v>0</v>
      </c>
      <c r="E372">
        <v>0</v>
      </c>
      <c r="F372">
        <v>0</v>
      </c>
      <c r="G372">
        <v>0</v>
      </c>
      <c r="H372">
        <v>0</v>
      </c>
      <c r="I372">
        <v>0.1</v>
      </c>
      <c r="J372">
        <v>0.1</v>
      </c>
      <c r="K372">
        <v>0.2</v>
      </c>
      <c r="L372">
        <v>0.2</v>
      </c>
      <c r="M372">
        <v>0.2</v>
      </c>
      <c r="N372">
        <v>0.2</v>
      </c>
      <c r="O372">
        <v>0.5</v>
      </c>
      <c r="P372">
        <v>5.1</v>
      </c>
    </row>
    <row r="373" spans="1:16" ht="12.75">
      <c r="A373" t="s">
        <v>34</v>
      </c>
      <c r="C373">
        <v>5</v>
      </c>
      <c r="D373">
        <v>8.5</v>
      </c>
      <c r="E373">
        <v>5.8</v>
      </c>
      <c r="F373">
        <v>5.9</v>
      </c>
      <c r="G373">
        <v>6.4</v>
      </c>
      <c r="H373">
        <v>8.4</v>
      </c>
      <c r="I373">
        <v>10</v>
      </c>
      <c r="J373">
        <v>8.6</v>
      </c>
      <c r="K373">
        <v>7.9</v>
      </c>
      <c r="L373">
        <v>10</v>
      </c>
      <c r="M373">
        <v>7.7</v>
      </c>
      <c r="N373">
        <v>5.1</v>
      </c>
      <c r="O373">
        <v>6</v>
      </c>
      <c r="P373">
        <v>20.1</v>
      </c>
    </row>
    <row r="374" spans="1:16" ht="12.75">
      <c r="A374" t="s">
        <v>35</v>
      </c>
      <c r="C374">
        <v>17.2</v>
      </c>
      <c r="D374">
        <v>18</v>
      </c>
      <c r="E374">
        <v>12.3</v>
      </c>
      <c r="F374">
        <v>15.8</v>
      </c>
      <c r="G374">
        <v>17.7</v>
      </c>
      <c r="H374">
        <v>14.3</v>
      </c>
      <c r="I374">
        <v>23.5</v>
      </c>
      <c r="J374">
        <v>19.7</v>
      </c>
      <c r="K374">
        <v>18.6</v>
      </c>
      <c r="L374">
        <v>12.8</v>
      </c>
      <c r="M374">
        <v>15.7</v>
      </c>
      <c r="N374">
        <v>21.2</v>
      </c>
      <c r="O374">
        <v>13.8</v>
      </c>
      <c r="P374">
        <v>29.4</v>
      </c>
    </row>
    <row r="375" spans="1:16" ht="12.75">
      <c r="A375" t="s">
        <v>36</v>
      </c>
      <c r="C375">
        <v>14.6</v>
      </c>
      <c r="D375">
        <v>14.8</v>
      </c>
      <c r="E375">
        <v>17.3</v>
      </c>
      <c r="F375">
        <v>16.2</v>
      </c>
      <c r="G375">
        <v>19.5</v>
      </c>
      <c r="H375">
        <v>17.7</v>
      </c>
      <c r="I375">
        <v>15.2</v>
      </c>
      <c r="J375">
        <v>14.8</v>
      </c>
      <c r="K375">
        <v>14.3</v>
      </c>
      <c r="L375">
        <v>16.4</v>
      </c>
      <c r="M375">
        <v>15</v>
      </c>
      <c r="N375">
        <v>16.4</v>
      </c>
      <c r="O375">
        <v>13.4</v>
      </c>
      <c r="P375">
        <v>21</v>
      </c>
    </row>
    <row r="376" spans="1:16" ht="12.75">
      <c r="A376" t="s">
        <v>37</v>
      </c>
      <c r="C376">
        <v>4.8</v>
      </c>
      <c r="D376">
        <v>4.9</v>
      </c>
      <c r="E376">
        <v>5.1</v>
      </c>
      <c r="F376">
        <v>4.8</v>
      </c>
      <c r="G376">
        <v>5.5</v>
      </c>
      <c r="H376">
        <v>4.1</v>
      </c>
      <c r="I376">
        <v>4</v>
      </c>
      <c r="J376">
        <v>3.8</v>
      </c>
      <c r="K376">
        <v>5.5</v>
      </c>
      <c r="L376">
        <v>5</v>
      </c>
      <c r="M376">
        <v>4.9</v>
      </c>
      <c r="N376">
        <v>4.2</v>
      </c>
      <c r="O376">
        <v>5.4</v>
      </c>
      <c r="P376">
        <v>13.2</v>
      </c>
    </row>
    <row r="377" spans="1:16" ht="12.75">
      <c r="A377" t="s">
        <v>38</v>
      </c>
      <c r="C377">
        <v>13.9</v>
      </c>
      <c r="D377">
        <v>17.8</v>
      </c>
      <c r="E377">
        <v>17.6</v>
      </c>
      <c r="F377">
        <v>17.3</v>
      </c>
      <c r="G377">
        <v>18</v>
      </c>
      <c r="H377">
        <v>14.9</v>
      </c>
      <c r="I377">
        <v>16.5</v>
      </c>
      <c r="J377">
        <v>16</v>
      </c>
      <c r="K377">
        <v>15.6</v>
      </c>
      <c r="L377">
        <v>16.9</v>
      </c>
      <c r="M377">
        <v>16</v>
      </c>
      <c r="N377">
        <v>16.8</v>
      </c>
      <c r="O377">
        <v>14.3</v>
      </c>
      <c r="P377">
        <v>25</v>
      </c>
    </row>
    <row r="378" spans="1:16" ht="12.75">
      <c r="A378" t="s">
        <v>39</v>
      </c>
      <c r="C378">
        <v>0</v>
      </c>
      <c r="D378">
        <v>0</v>
      </c>
      <c r="E378">
        <v>0</v>
      </c>
      <c r="F378">
        <v>0</v>
      </c>
      <c r="G378">
        <v>0</v>
      </c>
      <c r="H378">
        <v>0</v>
      </c>
      <c r="I378">
        <v>0</v>
      </c>
      <c r="J378">
        <v>0</v>
      </c>
      <c r="K378">
        <v>0</v>
      </c>
      <c r="L378">
        <v>0</v>
      </c>
      <c r="M378">
        <v>0</v>
      </c>
      <c r="N378">
        <v>0</v>
      </c>
      <c r="O378">
        <v>0</v>
      </c>
      <c r="P378">
        <v>6</v>
      </c>
    </row>
    <row r="379" spans="1:16" ht="12.75">
      <c r="A379" t="s">
        <v>40</v>
      </c>
      <c r="C379">
        <v>43.9</v>
      </c>
      <c r="D379">
        <v>33.2</v>
      </c>
      <c r="E379">
        <v>31.9</v>
      </c>
      <c r="F379">
        <v>44.7</v>
      </c>
      <c r="G379">
        <v>52.8</v>
      </c>
      <c r="H379">
        <v>47.1</v>
      </c>
      <c r="I379">
        <v>29.3</v>
      </c>
      <c r="J379">
        <v>46.7</v>
      </c>
      <c r="K379">
        <v>68.2</v>
      </c>
      <c r="L379">
        <v>45.5</v>
      </c>
      <c r="M379">
        <v>47.7</v>
      </c>
      <c r="N379">
        <v>46.1</v>
      </c>
      <c r="O379">
        <v>39.3</v>
      </c>
      <c r="P379">
        <v>49.3</v>
      </c>
    </row>
    <row r="380" spans="1:16" ht="12.75">
      <c r="A380" t="s">
        <v>41</v>
      </c>
      <c r="C380">
        <v>2.5</v>
      </c>
      <c r="D380">
        <v>2</v>
      </c>
      <c r="E380">
        <v>2.3</v>
      </c>
      <c r="F380">
        <v>3.5</v>
      </c>
      <c r="G380">
        <v>4.1</v>
      </c>
      <c r="H380">
        <v>3.3</v>
      </c>
      <c r="I380">
        <v>2.8</v>
      </c>
      <c r="J380">
        <v>2.6</v>
      </c>
      <c r="K380">
        <v>3.6</v>
      </c>
      <c r="L380">
        <v>3.8</v>
      </c>
      <c r="M380">
        <v>3.4</v>
      </c>
      <c r="N380">
        <v>3</v>
      </c>
      <c r="O380">
        <v>3.2</v>
      </c>
      <c r="P380">
        <v>7</v>
      </c>
    </row>
    <row r="381" spans="1:16" ht="12.75">
      <c r="A381" t="s">
        <v>42</v>
      </c>
      <c r="C381">
        <v>2.1</v>
      </c>
      <c r="D381">
        <v>1.9</v>
      </c>
      <c r="E381">
        <v>2.2</v>
      </c>
      <c r="F381">
        <v>2.3</v>
      </c>
      <c r="G381">
        <v>3</v>
      </c>
      <c r="H381">
        <v>2.2</v>
      </c>
      <c r="I381">
        <v>1.7</v>
      </c>
      <c r="J381">
        <v>2</v>
      </c>
      <c r="K381">
        <v>2.5</v>
      </c>
      <c r="L381">
        <v>2.5</v>
      </c>
      <c r="M381">
        <v>2.9</v>
      </c>
      <c r="N381">
        <v>1.5</v>
      </c>
      <c r="O381">
        <v>2.8</v>
      </c>
      <c r="P381">
        <v>5.7</v>
      </c>
    </row>
    <row r="382" spans="1:16" ht="12.75">
      <c r="A382" t="s">
        <v>43</v>
      </c>
      <c r="C382">
        <v>0.5</v>
      </c>
      <c r="D382">
        <v>0.6</v>
      </c>
      <c r="E382">
        <v>0.7</v>
      </c>
      <c r="F382">
        <v>0.7</v>
      </c>
      <c r="G382">
        <v>0.7</v>
      </c>
      <c r="H382">
        <v>0.7</v>
      </c>
      <c r="I382">
        <v>0.8</v>
      </c>
      <c r="J382">
        <v>0.8</v>
      </c>
      <c r="K382">
        <v>0.7</v>
      </c>
      <c r="L382">
        <v>1.1</v>
      </c>
      <c r="M382">
        <v>0.7</v>
      </c>
      <c r="N382">
        <v>0.8</v>
      </c>
      <c r="O382">
        <v>0.7</v>
      </c>
      <c r="P382">
        <v>3.6</v>
      </c>
    </row>
    <row r="383" spans="1:16" ht="12.75">
      <c r="A383" t="s">
        <v>44</v>
      </c>
      <c r="C383">
        <v>0</v>
      </c>
      <c r="D383">
        <v>0</v>
      </c>
      <c r="E383">
        <v>0</v>
      </c>
      <c r="F383">
        <v>0</v>
      </c>
      <c r="G383">
        <v>0</v>
      </c>
      <c r="H383">
        <v>0</v>
      </c>
      <c r="I383">
        <v>0</v>
      </c>
      <c r="J383">
        <v>0</v>
      </c>
      <c r="K383">
        <v>0</v>
      </c>
      <c r="L383">
        <v>0</v>
      </c>
      <c r="M383">
        <v>0</v>
      </c>
      <c r="N383">
        <v>0</v>
      </c>
      <c r="O383">
        <v>0</v>
      </c>
      <c r="P383">
        <v>5</v>
      </c>
    </row>
    <row r="384" spans="1:16" ht="12.75">
      <c r="A384" t="s">
        <v>45</v>
      </c>
      <c r="C384">
        <v>1.4</v>
      </c>
      <c r="D384">
        <v>1.6</v>
      </c>
      <c r="E384">
        <v>1.6</v>
      </c>
      <c r="F384">
        <v>1.8</v>
      </c>
      <c r="G384">
        <v>1.9</v>
      </c>
      <c r="H384">
        <v>2.1</v>
      </c>
      <c r="I384">
        <v>2.8</v>
      </c>
      <c r="J384">
        <v>3.5</v>
      </c>
      <c r="K384">
        <v>3.8</v>
      </c>
      <c r="L384">
        <v>3.4</v>
      </c>
      <c r="M384">
        <v>3.9</v>
      </c>
      <c r="N384">
        <v>4</v>
      </c>
      <c r="O384">
        <v>3.6</v>
      </c>
      <c r="P384">
        <v>9</v>
      </c>
    </row>
    <row r="385" spans="1:16" ht="12.75">
      <c r="A385" t="s">
        <v>46</v>
      </c>
      <c r="C385">
        <v>65.4</v>
      </c>
      <c r="D385">
        <v>62.3</v>
      </c>
      <c r="E385">
        <v>69.5</v>
      </c>
      <c r="F385">
        <v>72.7</v>
      </c>
      <c r="G385">
        <v>70.1</v>
      </c>
      <c r="H385">
        <v>70.6</v>
      </c>
      <c r="I385">
        <v>63.9</v>
      </c>
      <c r="J385">
        <v>67.2</v>
      </c>
      <c r="K385">
        <v>67.9</v>
      </c>
      <c r="L385">
        <v>71.9</v>
      </c>
      <c r="M385">
        <v>72</v>
      </c>
      <c r="N385">
        <v>67.3</v>
      </c>
      <c r="O385">
        <v>66</v>
      </c>
      <c r="P385">
        <v>78.1</v>
      </c>
    </row>
    <row r="386" spans="1:16" ht="12.75">
      <c r="A386" t="s">
        <v>47</v>
      </c>
      <c r="C386">
        <v>1.4</v>
      </c>
      <c r="D386">
        <v>1.4</v>
      </c>
      <c r="E386">
        <v>1.5</v>
      </c>
      <c r="F386">
        <v>1.4</v>
      </c>
      <c r="G386">
        <v>1.6</v>
      </c>
      <c r="H386">
        <v>1.6</v>
      </c>
      <c r="I386">
        <v>1.7</v>
      </c>
      <c r="J386">
        <v>1.8</v>
      </c>
      <c r="K386">
        <v>2.1</v>
      </c>
      <c r="L386">
        <v>1.9</v>
      </c>
      <c r="M386">
        <v>1.7</v>
      </c>
      <c r="N386">
        <v>2</v>
      </c>
      <c r="O386">
        <v>2</v>
      </c>
      <c r="P386">
        <v>7.5</v>
      </c>
    </row>
    <row r="387" spans="1:16" ht="12.75">
      <c r="A387" t="s">
        <v>48</v>
      </c>
      <c r="C387">
        <v>34.5</v>
      </c>
      <c r="D387">
        <v>32.9</v>
      </c>
      <c r="E387">
        <v>17.6</v>
      </c>
      <c r="F387">
        <v>30.1</v>
      </c>
      <c r="G387">
        <v>36.1</v>
      </c>
      <c r="H387">
        <v>27.5</v>
      </c>
      <c r="I387">
        <v>44.3</v>
      </c>
      <c r="J387">
        <v>38.3</v>
      </c>
      <c r="K387">
        <v>36.1</v>
      </c>
      <c r="L387">
        <v>20.5</v>
      </c>
      <c r="M387">
        <v>29.4</v>
      </c>
      <c r="N387">
        <v>34.2</v>
      </c>
      <c r="O387">
        <v>20.8</v>
      </c>
      <c r="P387">
        <v>39</v>
      </c>
    </row>
    <row r="388" spans="1:16" ht="12.75">
      <c r="A388" t="s">
        <v>49</v>
      </c>
      <c r="C388">
        <v>25.8</v>
      </c>
      <c r="D388">
        <v>33.6</v>
      </c>
      <c r="E388">
        <v>33.2</v>
      </c>
      <c r="F388">
        <v>29.4</v>
      </c>
      <c r="G388">
        <v>31.8</v>
      </c>
      <c r="H388">
        <v>29.5</v>
      </c>
      <c r="I388">
        <v>33</v>
      </c>
      <c r="J388">
        <v>26.9</v>
      </c>
      <c r="K388">
        <v>29.2</v>
      </c>
      <c r="L388">
        <v>31.6</v>
      </c>
      <c r="M388">
        <v>31.4</v>
      </c>
      <c r="N388">
        <v>30.4</v>
      </c>
      <c r="O388">
        <v>25.9</v>
      </c>
      <c r="P388">
        <v>33.6</v>
      </c>
    </row>
    <row r="389" spans="1:16" ht="12.75">
      <c r="A389" t="s">
        <v>50</v>
      </c>
      <c r="C389">
        <v>6.4</v>
      </c>
      <c r="D389">
        <v>5.2</v>
      </c>
      <c r="E389">
        <v>7.5</v>
      </c>
      <c r="F389">
        <v>14.1</v>
      </c>
      <c r="G389">
        <v>17.1</v>
      </c>
      <c r="H389">
        <v>17.9</v>
      </c>
      <c r="I389">
        <v>14.9</v>
      </c>
      <c r="J389">
        <v>14.5</v>
      </c>
      <c r="K389">
        <v>15.5</v>
      </c>
      <c r="L389">
        <v>16.3</v>
      </c>
      <c r="M389">
        <v>16.9</v>
      </c>
      <c r="N389">
        <v>17.4</v>
      </c>
      <c r="O389">
        <v>18.6</v>
      </c>
      <c r="P389">
        <v>31</v>
      </c>
    </row>
    <row r="390" spans="1:16" ht="12.75">
      <c r="A390" t="s">
        <v>51</v>
      </c>
      <c r="C390">
        <v>24.4</v>
      </c>
      <c r="D390">
        <v>26.2</v>
      </c>
      <c r="E390">
        <v>29.8</v>
      </c>
      <c r="F390">
        <v>27.7</v>
      </c>
      <c r="G390">
        <v>24.8</v>
      </c>
      <c r="H390">
        <v>27.6</v>
      </c>
      <c r="I390">
        <v>25.5</v>
      </c>
      <c r="J390">
        <v>25.3</v>
      </c>
      <c r="K390">
        <v>27.4</v>
      </c>
      <c r="L390">
        <v>26.3</v>
      </c>
      <c r="M390">
        <v>28.5</v>
      </c>
      <c r="N390">
        <v>25.7</v>
      </c>
      <c r="O390">
        <v>23.7</v>
      </c>
      <c r="P390">
        <v>31.5</v>
      </c>
    </row>
    <row r="391" spans="1:16" ht="12.75">
      <c r="A391" t="s">
        <v>52</v>
      </c>
      <c r="C391">
        <v>51.4</v>
      </c>
      <c r="D391">
        <v>44.6</v>
      </c>
      <c r="E391">
        <v>52.9</v>
      </c>
      <c r="F391">
        <v>52.8</v>
      </c>
      <c r="G391">
        <v>42.7</v>
      </c>
      <c r="H391">
        <v>48.2</v>
      </c>
      <c r="I391">
        <v>36.8</v>
      </c>
      <c r="J391">
        <v>49.1</v>
      </c>
      <c r="K391">
        <v>52.4</v>
      </c>
      <c r="L391">
        <v>50.6</v>
      </c>
      <c r="M391">
        <v>55.4</v>
      </c>
      <c r="N391">
        <v>54.1</v>
      </c>
      <c r="O391">
        <v>46.9</v>
      </c>
      <c r="P391">
        <v>60</v>
      </c>
    </row>
    <row r="392" spans="1:16" ht="12.75">
      <c r="A392" t="s">
        <v>53</v>
      </c>
      <c r="C392">
        <v>1.7</v>
      </c>
      <c r="D392">
        <v>1.6</v>
      </c>
      <c r="E392">
        <v>1.9</v>
      </c>
      <c r="F392">
        <v>1.7</v>
      </c>
      <c r="G392">
        <v>2.1</v>
      </c>
      <c r="H392">
        <v>2</v>
      </c>
      <c r="I392">
        <v>1.6</v>
      </c>
      <c r="J392">
        <v>1.9</v>
      </c>
      <c r="K392">
        <v>2.4</v>
      </c>
      <c r="L392">
        <v>2.7</v>
      </c>
      <c r="M392">
        <v>2.7</v>
      </c>
      <c r="N392">
        <v>2.5</v>
      </c>
      <c r="O392">
        <v>2.9</v>
      </c>
      <c r="P392">
        <v>10</v>
      </c>
    </row>
    <row r="393" spans="1:15" ht="12.75">
      <c r="A393" t="s">
        <v>54</v>
      </c>
      <c r="C393">
        <v>99.9</v>
      </c>
      <c r="D393">
        <v>99.8</v>
      </c>
      <c r="E393">
        <v>99.9</v>
      </c>
      <c r="F393">
        <v>99.9</v>
      </c>
      <c r="G393">
        <v>99.9</v>
      </c>
      <c r="H393">
        <v>99.8</v>
      </c>
      <c r="I393">
        <v>99.9</v>
      </c>
      <c r="J393">
        <v>99.9</v>
      </c>
      <c r="K393">
        <v>99.9</v>
      </c>
      <c r="L393">
        <v>99.9</v>
      </c>
      <c r="M393">
        <v>99.9</v>
      </c>
      <c r="N393">
        <v>100</v>
      </c>
      <c r="O393">
        <v>99.9</v>
      </c>
    </row>
    <row r="394" spans="1:15" ht="12.75">
      <c r="A394" t="s">
        <v>55</v>
      </c>
      <c r="C394">
        <v>114.6</v>
      </c>
      <c r="D394">
        <v>102.2</v>
      </c>
      <c r="E394">
        <v>107.6</v>
      </c>
      <c r="F394">
        <v>106.5</v>
      </c>
      <c r="G394">
        <v>99.5</v>
      </c>
      <c r="H394">
        <v>104.6</v>
      </c>
      <c r="I394">
        <v>91.4</v>
      </c>
      <c r="J394">
        <v>95.3</v>
      </c>
      <c r="K394">
        <v>96.2</v>
      </c>
      <c r="L394">
        <v>100.7</v>
      </c>
      <c r="M394">
        <v>112.2</v>
      </c>
      <c r="N394">
        <v>96.2</v>
      </c>
      <c r="O394">
        <v>107.2</v>
      </c>
    </row>
    <row r="395" spans="1:15" ht="12.75">
      <c r="A395" t="s">
        <v>56</v>
      </c>
      <c r="C395">
        <v>4.1</v>
      </c>
      <c r="D395">
        <v>5.9</v>
      </c>
      <c r="E395">
        <v>5.4</v>
      </c>
      <c r="F395">
        <v>2.9</v>
      </c>
      <c r="G395">
        <v>2.2</v>
      </c>
      <c r="H395">
        <v>4.2</v>
      </c>
      <c r="I395">
        <v>6.4</v>
      </c>
      <c r="J395">
        <v>7</v>
      </c>
      <c r="K395">
        <v>8.1</v>
      </c>
      <c r="L395">
        <v>7.7</v>
      </c>
      <c r="M395">
        <v>7.4</v>
      </c>
      <c r="N395">
        <v>4.7</v>
      </c>
      <c r="O395">
        <v>6</v>
      </c>
    </row>
    <row r="396" spans="1:15" ht="12.75">
      <c r="A396" t="s">
        <v>57</v>
      </c>
      <c r="C396">
        <v>23</v>
      </c>
      <c r="D396">
        <v>22.3</v>
      </c>
      <c r="E396">
        <v>20.2</v>
      </c>
      <c r="F396">
        <v>22.4</v>
      </c>
      <c r="G396">
        <v>23.4</v>
      </c>
      <c r="H396">
        <v>28</v>
      </c>
      <c r="I396">
        <v>25.3</v>
      </c>
      <c r="J396">
        <v>30.5</v>
      </c>
      <c r="K396">
        <v>35</v>
      </c>
      <c r="L396">
        <v>36.7</v>
      </c>
      <c r="M396">
        <v>28.8</v>
      </c>
      <c r="N396">
        <v>28.4</v>
      </c>
      <c r="O396">
        <v>30.8</v>
      </c>
    </row>
    <row r="397" spans="1:15" ht="12.75">
      <c r="A397" t="s">
        <v>58</v>
      </c>
      <c r="C397">
        <v>40.9</v>
      </c>
      <c r="D397">
        <v>37.7</v>
      </c>
      <c r="E397">
        <v>39.7</v>
      </c>
      <c r="F397">
        <v>46.4</v>
      </c>
      <c r="G397">
        <v>39.5</v>
      </c>
      <c r="H397">
        <v>41.9</v>
      </c>
      <c r="I397">
        <v>43</v>
      </c>
      <c r="J397">
        <v>38.1</v>
      </c>
      <c r="K397">
        <v>37.3</v>
      </c>
      <c r="L397">
        <v>29.5</v>
      </c>
      <c r="M397">
        <v>24.3</v>
      </c>
      <c r="N397">
        <v>19.1</v>
      </c>
      <c r="O397">
        <v>25.6</v>
      </c>
    </row>
    <row r="400" ht="12.75">
      <c r="A400" s="10" t="s">
        <v>225</v>
      </c>
    </row>
    <row r="401" spans="1:20" ht="44.25" customHeight="1">
      <c r="A401" s="10" t="s">
        <v>164</v>
      </c>
      <c r="B401" s="8"/>
      <c r="C401" s="8"/>
      <c r="D401" s="8"/>
      <c r="E401" s="8"/>
      <c r="F401" s="8"/>
      <c r="G401" s="8"/>
      <c r="H401" s="8"/>
      <c r="I401" s="8"/>
      <c r="J401" s="8"/>
      <c r="K401" s="8"/>
      <c r="L401" s="8"/>
      <c r="M401" s="8"/>
      <c r="N401" s="8"/>
      <c r="O401" s="8"/>
      <c r="Q401" s="10" t="s">
        <v>124</v>
      </c>
      <c r="S401" s="35"/>
      <c r="T401" s="35"/>
    </row>
    <row r="402" spans="1:20" ht="25.5">
      <c r="A402" s="10"/>
      <c r="B402" s="8"/>
      <c r="C402" s="8"/>
      <c r="D402" s="8"/>
      <c r="E402" s="8"/>
      <c r="F402" s="8"/>
      <c r="G402" s="8"/>
      <c r="H402" s="8"/>
      <c r="I402" s="8"/>
      <c r="J402" s="8"/>
      <c r="K402" s="8"/>
      <c r="L402" s="8"/>
      <c r="M402" s="8"/>
      <c r="N402" s="8"/>
      <c r="O402" s="8"/>
      <c r="Q402" s="31"/>
      <c r="R402" s="41" t="s">
        <v>274</v>
      </c>
      <c r="S402" s="41" t="s">
        <v>242</v>
      </c>
      <c r="T402" s="41" t="s">
        <v>241</v>
      </c>
    </row>
    <row r="403" spans="1:20" ht="12.75">
      <c r="A403" s="8"/>
      <c r="B403" s="8"/>
      <c r="C403" s="8" t="s">
        <v>14</v>
      </c>
      <c r="D403" s="8" t="s">
        <v>15</v>
      </c>
      <c r="E403" s="8" t="s">
        <v>16</v>
      </c>
      <c r="F403" s="8" t="s">
        <v>17</v>
      </c>
      <c r="G403" s="8" t="s">
        <v>18</v>
      </c>
      <c r="H403" s="31" t="s">
        <v>19</v>
      </c>
      <c r="I403" s="31" t="s">
        <v>20</v>
      </c>
      <c r="J403" s="31" t="s">
        <v>21</v>
      </c>
      <c r="K403" s="31" t="s">
        <v>22</v>
      </c>
      <c r="L403" s="31" t="s">
        <v>23</v>
      </c>
      <c r="M403" s="31" t="s">
        <v>24</v>
      </c>
      <c r="N403" s="31" t="s">
        <v>25</v>
      </c>
      <c r="O403" s="31" t="s">
        <v>26</v>
      </c>
      <c r="Q403" s="31"/>
      <c r="R403" s="41"/>
      <c r="S403" s="31"/>
      <c r="T403" s="31"/>
    </row>
    <row r="404" spans="1:20" ht="12.75">
      <c r="A404" s="8"/>
      <c r="B404" s="8"/>
      <c r="C404" s="8"/>
      <c r="D404" s="8"/>
      <c r="E404" s="8"/>
      <c r="F404" s="8"/>
      <c r="G404" s="8"/>
      <c r="H404" s="31"/>
      <c r="I404" s="31"/>
      <c r="J404" s="31"/>
      <c r="K404" s="31"/>
      <c r="L404" s="31"/>
      <c r="M404" s="31"/>
      <c r="N404" s="31"/>
      <c r="O404" s="31"/>
      <c r="Q404" s="31"/>
      <c r="R404" s="31"/>
      <c r="S404" s="31"/>
      <c r="T404" s="31"/>
    </row>
    <row r="405" spans="1:20" ht="12.75">
      <c r="A405" s="81" t="s">
        <v>255</v>
      </c>
      <c r="B405" s="8"/>
      <c r="C405" s="8">
        <f>(C97+C139+C229+C271+C313)*100/(C55+C13)</f>
        <v>17.103375219468564</v>
      </c>
      <c r="D405" s="8">
        <f aca="true" t="shared" si="24" ref="D405:O408">(D97+D139+D229+D271+D313)*100/(D55+D13)</f>
        <v>16.186080994077887</v>
      </c>
      <c r="E405" s="8">
        <f t="shared" si="24"/>
        <v>17.132899791634333</v>
      </c>
      <c r="F405" s="8">
        <f t="shared" si="24"/>
        <v>17.693876792813004</v>
      </c>
      <c r="G405" s="8">
        <f t="shared" si="24"/>
        <v>17.51283153881861</v>
      </c>
      <c r="H405" s="31">
        <f t="shared" si="24"/>
        <v>17.533053423592154</v>
      </c>
      <c r="I405" s="31">
        <f t="shared" si="24"/>
        <v>16.637114283834464</v>
      </c>
      <c r="J405" s="31">
        <f t="shared" si="24"/>
        <v>17.15653870601064</v>
      </c>
      <c r="K405" s="31">
        <f t="shared" si="24"/>
        <v>17.676553385231408</v>
      </c>
      <c r="L405" s="31">
        <f t="shared" si="24"/>
        <v>17.526503159853743</v>
      </c>
      <c r="M405" s="31">
        <f t="shared" si="24"/>
        <v>18.167546579005645</v>
      </c>
      <c r="N405" s="31">
        <f t="shared" si="24"/>
        <v>17.76784449263563</v>
      </c>
      <c r="O405" s="31">
        <f t="shared" si="24"/>
        <v>16.974988769529524</v>
      </c>
      <c r="Q405" s="96" t="s">
        <v>255</v>
      </c>
      <c r="R405" s="46"/>
      <c r="S405" s="46"/>
      <c r="T405" s="46"/>
    </row>
    <row r="406" spans="1:24" ht="12.75">
      <c r="A406" s="81" t="s">
        <v>117</v>
      </c>
      <c r="B406" s="8"/>
      <c r="C406" s="8">
        <f>(C98+C140+C230+C272+C314)*100/(C56+C14)</f>
        <v>12.160627276204414</v>
      </c>
      <c r="D406" s="8">
        <f t="shared" si="24"/>
        <v>11.875508684433823</v>
      </c>
      <c r="E406" s="8">
        <f t="shared" si="24"/>
        <v>12.61691078971067</v>
      </c>
      <c r="F406" s="8">
        <f t="shared" si="24"/>
        <v>12.899571150649967</v>
      </c>
      <c r="G406" s="8">
        <f t="shared" si="24"/>
        <v>13.199554345903303</v>
      </c>
      <c r="H406" s="31">
        <f t="shared" si="24"/>
        <v>12.737641077103447</v>
      </c>
      <c r="I406" s="31">
        <f t="shared" si="24"/>
        <v>12.399734585065046</v>
      </c>
      <c r="J406" s="31">
        <f t="shared" si="24"/>
        <v>12.762798739206936</v>
      </c>
      <c r="K406" s="31">
        <f t="shared" si="24"/>
        <v>13.13212277904247</v>
      </c>
      <c r="L406" s="31">
        <f t="shared" si="24"/>
        <v>13.109628327880579</v>
      </c>
      <c r="M406" s="31">
        <f t="shared" si="24"/>
        <v>13.688291073879723</v>
      </c>
      <c r="N406" s="31">
        <f t="shared" si="24"/>
        <v>14.20639443050546</v>
      </c>
      <c r="O406" s="31">
        <f t="shared" si="24"/>
        <v>12.67819523712634</v>
      </c>
      <c r="Q406" s="84" t="s">
        <v>117</v>
      </c>
      <c r="R406" s="44">
        <f>P365</f>
        <v>21</v>
      </c>
      <c r="S406" s="42">
        <f>O182*100/(O56+O14)</f>
        <v>8.352466719412906</v>
      </c>
      <c r="T406" s="43">
        <f aca="true" t="shared" si="25" ref="T406:T438">O406-S406</f>
        <v>4.325728517713435</v>
      </c>
      <c r="X406" s="3"/>
    </row>
    <row r="407" spans="1:24" ht="12.75">
      <c r="A407" s="81" t="s">
        <v>258</v>
      </c>
      <c r="B407" s="8"/>
      <c r="C407" s="8">
        <f>(C99+C141+C231+C273+C315)*100/(C57+C15)</f>
        <v>13.373324329372549</v>
      </c>
      <c r="D407" s="8">
        <f t="shared" si="24"/>
        <v>12.9595637565882</v>
      </c>
      <c r="E407" s="8">
        <f t="shared" si="24"/>
        <v>13.709709697245152</v>
      </c>
      <c r="F407" s="8">
        <f t="shared" si="24"/>
        <v>13.951658769035008</v>
      </c>
      <c r="G407" s="8">
        <f t="shared" si="24"/>
        <v>14.204188767977252</v>
      </c>
      <c r="H407" s="31">
        <f t="shared" si="24"/>
        <v>13.678539333941531</v>
      </c>
      <c r="I407" s="31">
        <f t="shared" si="24"/>
        <v>13.38079399431053</v>
      </c>
      <c r="J407" s="31">
        <f t="shared" si="24"/>
        <v>13.759911725969276</v>
      </c>
      <c r="K407" s="31">
        <f t="shared" si="24"/>
        <v>14.052935518759304</v>
      </c>
      <c r="L407" s="31">
        <f t="shared" si="24"/>
        <v>14.019586445785253</v>
      </c>
      <c r="M407" s="31">
        <f t="shared" si="24"/>
        <v>14.663345136492948</v>
      </c>
      <c r="N407" s="31">
        <f t="shared" si="24"/>
        <v>15.210049819745793</v>
      </c>
      <c r="O407" s="31">
        <f t="shared" si="24"/>
        <v>13.496505266029954</v>
      </c>
      <c r="Q407" s="96" t="s">
        <v>258</v>
      </c>
      <c r="R407" s="97"/>
      <c r="S407" s="98"/>
      <c r="T407" s="99"/>
      <c r="X407" s="3"/>
    </row>
    <row r="408" spans="1:24" ht="12.75">
      <c r="A408" s="81" t="s">
        <v>259</v>
      </c>
      <c r="B408" s="8"/>
      <c r="C408" s="8">
        <f>(C100+C142+C232+C274+C316)*100/(C58+C16)</f>
        <v>4.181818181818182</v>
      </c>
      <c r="D408" s="8">
        <f t="shared" si="24"/>
        <v>3.9304774267993654</v>
      </c>
      <c r="E408" s="8">
        <f t="shared" si="24"/>
        <v>4.1392967542503865</v>
      </c>
      <c r="F408" s="8">
        <f t="shared" si="24"/>
        <v>4.669303945846632</v>
      </c>
      <c r="G408" s="8">
        <f t="shared" si="24"/>
        <v>5.332483753498522</v>
      </c>
      <c r="H408" s="31">
        <f t="shared" si="24"/>
        <v>5.434314809542411</v>
      </c>
      <c r="I408" s="31">
        <f t="shared" si="24"/>
        <v>4.824056835041866</v>
      </c>
      <c r="J408" s="31">
        <f t="shared" si="24"/>
        <v>4.982530371510081</v>
      </c>
      <c r="K408" s="31">
        <f t="shared" si="24"/>
        <v>5.691712350854563</v>
      </c>
      <c r="L408" s="31">
        <f t="shared" si="24"/>
        <v>5.524618705129794</v>
      </c>
      <c r="M408" s="31">
        <f t="shared" si="24"/>
        <v>5.375699053737639</v>
      </c>
      <c r="N408" s="31">
        <f t="shared" si="24"/>
        <v>5.597516024877849</v>
      </c>
      <c r="O408" s="31">
        <f t="shared" si="24"/>
        <v>5.603921096182257</v>
      </c>
      <c r="Q408" s="96" t="s">
        <v>259</v>
      </c>
      <c r="R408" s="97"/>
      <c r="S408" s="98"/>
      <c r="T408" s="99"/>
      <c r="X408" s="3"/>
    </row>
    <row r="409" spans="1:24" ht="12.75">
      <c r="A409" s="8" t="s">
        <v>29</v>
      </c>
      <c r="B409" s="8"/>
      <c r="C409" s="8">
        <f aca="true" t="shared" si="26" ref="C409:O409">(C101+C143+C233+C275+C317)*100/(C59+C17)</f>
        <v>1.1412225681977324</v>
      </c>
      <c r="D409" s="8">
        <f t="shared" si="26"/>
        <v>1.1013153014351336</v>
      </c>
      <c r="E409" s="8">
        <f t="shared" si="26"/>
        <v>1.2101453279549097</v>
      </c>
      <c r="F409" s="8">
        <f t="shared" si="26"/>
        <v>1.07285565712409</v>
      </c>
      <c r="G409" s="8">
        <f t="shared" si="26"/>
        <v>1.1453836969784437</v>
      </c>
      <c r="H409" s="31">
        <f t="shared" si="26"/>
        <v>1.2076279283066458</v>
      </c>
      <c r="I409" s="31">
        <f t="shared" si="26"/>
        <v>1.0667297327574403</v>
      </c>
      <c r="J409" s="31">
        <f t="shared" si="26"/>
        <v>1.0491468075265937</v>
      </c>
      <c r="K409" s="31">
        <f t="shared" si="26"/>
        <v>1.097667604036203</v>
      </c>
      <c r="L409" s="31">
        <f t="shared" si="26"/>
        <v>1.3845126679395126</v>
      </c>
      <c r="M409" s="31">
        <f t="shared" si="26"/>
        <v>1.5121287689866243</v>
      </c>
      <c r="N409" s="31">
        <f t="shared" si="26"/>
        <v>1.597918989223337</v>
      </c>
      <c r="O409" s="31">
        <f t="shared" si="26"/>
        <v>2.310146350169552</v>
      </c>
      <c r="Q409" s="31" t="s">
        <v>226</v>
      </c>
      <c r="R409" s="44">
        <f aca="true" t="shared" si="27" ref="R409:R433">P368</f>
        <v>6</v>
      </c>
      <c r="S409" s="42">
        <f aca="true" t="shared" si="28" ref="S409:S438">O185*100/(O59+O17)</f>
        <v>0.18070676423344637</v>
      </c>
      <c r="T409" s="43">
        <f t="shared" si="25"/>
        <v>2.1294395859361055</v>
      </c>
      <c r="X409" s="3"/>
    </row>
    <row r="410" spans="1:24" ht="12.75">
      <c r="A410" s="8" t="s">
        <v>30</v>
      </c>
      <c r="B410" s="8"/>
      <c r="C410" s="8">
        <f aca="true" t="shared" si="29" ref="C410:O410">(C102+C144+C234+C276+C318)*100/(C60+C18)</f>
        <v>2.335655519097419</v>
      </c>
      <c r="D410" s="8">
        <f t="shared" si="29"/>
        <v>2.1672413793103447</v>
      </c>
      <c r="E410" s="8">
        <f t="shared" si="29"/>
        <v>2.9200463499420626</v>
      </c>
      <c r="F410" s="8">
        <f t="shared" si="29"/>
        <v>2.8004297514838754</v>
      </c>
      <c r="G410" s="8">
        <f t="shared" si="29"/>
        <v>3.0363886028149674</v>
      </c>
      <c r="H410" s="31">
        <f t="shared" si="29"/>
        <v>3.928833754998776</v>
      </c>
      <c r="I410" s="31">
        <f t="shared" si="29"/>
        <v>3.518847075668441</v>
      </c>
      <c r="J410" s="31">
        <f t="shared" si="29"/>
        <v>3.4584450402144773</v>
      </c>
      <c r="K410" s="31">
        <f t="shared" si="29"/>
        <v>3.1651529903752533</v>
      </c>
      <c r="L410" s="31">
        <f t="shared" si="29"/>
        <v>3.847406297827998</v>
      </c>
      <c r="M410" s="31">
        <f t="shared" si="29"/>
        <v>3.5934372488140083</v>
      </c>
      <c r="N410" s="31">
        <f t="shared" si="29"/>
        <v>3.950359402838361</v>
      </c>
      <c r="O410" s="31">
        <f t="shared" si="29"/>
        <v>4.602903369817885</v>
      </c>
      <c r="Q410" s="31" t="s">
        <v>83</v>
      </c>
      <c r="R410" s="44">
        <f t="shared" si="27"/>
        <v>8</v>
      </c>
      <c r="S410" s="42">
        <f t="shared" si="28"/>
        <v>2.6832309610677503</v>
      </c>
      <c r="T410" s="43">
        <f t="shared" si="25"/>
        <v>1.919672408750135</v>
      </c>
      <c r="X410" s="3"/>
    </row>
    <row r="411" spans="1:24" ht="12.75">
      <c r="A411" s="8" t="s">
        <v>31</v>
      </c>
      <c r="B411" s="8"/>
      <c r="C411" s="8">
        <f aca="true" t="shared" si="30" ref="C411:O411">(C103+C145+C235+C277+C319)*100/(C61+C19)</f>
        <v>2.366971918829292</v>
      </c>
      <c r="D411" s="8">
        <f t="shared" si="30"/>
        <v>3.0533024333719583</v>
      </c>
      <c r="E411" s="8">
        <f t="shared" si="30"/>
        <v>4.042345650677071</v>
      </c>
      <c r="F411" s="8">
        <f t="shared" si="30"/>
        <v>4.756184756184756</v>
      </c>
      <c r="G411" s="8">
        <f t="shared" si="30"/>
        <v>5.595099679550804</v>
      </c>
      <c r="H411" s="31">
        <f t="shared" si="30"/>
        <v>5.808978775419491</v>
      </c>
      <c r="I411" s="31">
        <f t="shared" si="30"/>
        <v>6.2919287211740045</v>
      </c>
      <c r="J411" s="31">
        <f t="shared" si="30"/>
        <v>8.84853064198397</v>
      </c>
      <c r="K411" s="31">
        <f t="shared" si="30"/>
        <v>11.69657422512235</v>
      </c>
      <c r="L411" s="31">
        <f t="shared" si="30"/>
        <v>13.281399480661474</v>
      </c>
      <c r="M411" s="31">
        <f t="shared" si="30"/>
        <v>16.419618528610354</v>
      </c>
      <c r="N411" s="31">
        <f t="shared" si="30"/>
        <v>17.3589785033134</v>
      </c>
      <c r="O411" s="31">
        <f t="shared" si="30"/>
        <v>19.923114145921822</v>
      </c>
      <c r="Q411" s="31" t="s">
        <v>84</v>
      </c>
      <c r="R411" s="44">
        <f t="shared" si="27"/>
        <v>29</v>
      </c>
      <c r="S411" s="42">
        <f t="shared" si="28"/>
        <v>0.04032474864240013</v>
      </c>
      <c r="T411" s="43">
        <f t="shared" si="25"/>
        <v>19.88278939727942</v>
      </c>
      <c r="X411" s="3"/>
    </row>
    <row r="412" spans="1:24" ht="12.75">
      <c r="A412" s="8" t="s">
        <v>32</v>
      </c>
      <c r="B412" s="8"/>
      <c r="C412" s="8">
        <f aca="true" t="shared" si="31" ref="C412:O412">(C104+C146+C236+C278+C320)*100/(C62+C20)</f>
        <v>4.278577402174392</v>
      </c>
      <c r="D412" s="8">
        <f t="shared" si="31"/>
        <v>3.3513240726482008</v>
      </c>
      <c r="E412" s="8">
        <f t="shared" si="31"/>
        <v>3.905515836321673</v>
      </c>
      <c r="F412" s="8">
        <f t="shared" si="31"/>
        <v>3.9773697127402525</v>
      </c>
      <c r="G412" s="8">
        <f t="shared" si="31"/>
        <v>4.4346716166708715</v>
      </c>
      <c r="H412" s="31">
        <f t="shared" si="31"/>
        <v>4.666696237811144</v>
      </c>
      <c r="I412" s="31">
        <f t="shared" si="31"/>
        <v>4.749370606982261</v>
      </c>
      <c r="J412" s="31">
        <f t="shared" si="31"/>
        <v>4.332682107931052</v>
      </c>
      <c r="K412" s="31">
        <f t="shared" si="31"/>
        <v>4.852753940108906</v>
      </c>
      <c r="L412" s="31">
        <f t="shared" si="31"/>
        <v>5.473445880989389</v>
      </c>
      <c r="M412" s="31">
        <f t="shared" si="31"/>
        <v>6.750341102107872</v>
      </c>
      <c r="N412" s="31">
        <f t="shared" si="31"/>
        <v>6.2058236608900135</v>
      </c>
      <c r="O412" s="31">
        <f t="shared" si="31"/>
        <v>8.067835424822443</v>
      </c>
      <c r="Q412" s="31" t="s">
        <v>227</v>
      </c>
      <c r="R412" s="44">
        <f t="shared" si="27"/>
        <v>12.5</v>
      </c>
      <c r="S412" s="42">
        <f t="shared" si="28"/>
        <v>2.4980959110657226</v>
      </c>
      <c r="T412" s="43">
        <f t="shared" si="25"/>
        <v>5.56973951375672</v>
      </c>
      <c r="X412" s="3"/>
    </row>
    <row r="413" spans="1:24" ht="12.75">
      <c r="A413" s="8" t="s">
        <v>33</v>
      </c>
      <c r="B413" s="8"/>
      <c r="C413" s="106">
        <f aca="true" t="shared" si="32" ref="C413:O413">(C105+C147+C237+C279+C321)*100/(C63+C21)</f>
        <v>0</v>
      </c>
      <c r="D413" s="106">
        <f t="shared" si="32"/>
        <v>0</v>
      </c>
      <c r="E413" s="8">
        <f t="shared" si="32"/>
        <v>0.011637379262190155</v>
      </c>
      <c r="F413" s="8">
        <f t="shared" si="32"/>
        <v>0.013157894736842105</v>
      </c>
      <c r="G413" s="8">
        <f t="shared" si="32"/>
        <v>0.037702651753173305</v>
      </c>
      <c r="H413" s="31">
        <f t="shared" si="32"/>
        <v>0.025214321734745335</v>
      </c>
      <c r="I413" s="31">
        <f t="shared" si="32"/>
        <v>0.08493084202863382</v>
      </c>
      <c r="J413" s="31">
        <f t="shared" si="32"/>
        <v>0.13344656071818511</v>
      </c>
      <c r="K413" s="31">
        <f t="shared" si="32"/>
        <v>0.1968019680196802</v>
      </c>
      <c r="L413" s="31">
        <f t="shared" si="32"/>
        <v>0.20857776039629775</v>
      </c>
      <c r="M413" s="31">
        <f t="shared" si="32"/>
        <v>0.23737307134379534</v>
      </c>
      <c r="N413" s="31">
        <f t="shared" si="32"/>
        <v>0.21625747360386718</v>
      </c>
      <c r="O413" s="31">
        <f t="shared" si="32"/>
        <v>0.45941807044410415</v>
      </c>
      <c r="Q413" s="31" t="s">
        <v>88</v>
      </c>
      <c r="R413" s="44">
        <f t="shared" si="27"/>
        <v>5.1</v>
      </c>
      <c r="S413" s="42">
        <f t="shared" si="28"/>
        <v>0</v>
      </c>
      <c r="T413" s="43">
        <f t="shared" si="25"/>
        <v>0.45941807044410415</v>
      </c>
      <c r="X413" s="3"/>
    </row>
    <row r="414" spans="1:24" ht="12.75">
      <c r="A414" s="8" t="s">
        <v>34</v>
      </c>
      <c r="B414" s="8"/>
      <c r="C414" s="8">
        <f aca="true" t="shared" si="33" ref="C414:O414">(C106+C148+C238+C280+C322)*100/(C64+C22)</f>
        <v>4.956178422423207</v>
      </c>
      <c r="D414" s="8">
        <f t="shared" si="33"/>
        <v>8.505444471872515</v>
      </c>
      <c r="E414" s="8">
        <f t="shared" si="33"/>
        <v>5.816125213731421</v>
      </c>
      <c r="F414" s="8">
        <f t="shared" si="33"/>
        <v>5.938018109934958</v>
      </c>
      <c r="G414" s="8">
        <f t="shared" si="33"/>
        <v>6.428484331179124</v>
      </c>
      <c r="H414" s="31">
        <f t="shared" si="33"/>
        <v>8.413620477944649</v>
      </c>
      <c r="I414" s="31">
        <f t="shared" si="33"/>
        <v>9.985195308051475</v>
      </c>
      <c r="J414" s="31">
        <f t="shared" si="33"/>
        <v>8.556581734023275</v>
      </c>
      <c r="K414" s="31">
        <f t="shared" si="33"/>
        <v>7.9053856743565145</v>
      </c>
      <c r="L414" s="31">
        <f t="shared" si="33"/>
        <v>10.005197505197506</v>
      </c>
      <c r="M414" s="31">
        <f t="shared" si="33"/>
        <v>7.69802348045772</v>
      </c>
      <c r="N414" s="31">
        <f t="shared" si="33"/>
        <v>5.076151163618248</v>
      </c>
      <c r="O414" s="31">
        <f t="shared" si="33"/>
        <v>6.003060656649972</v>
      </c>
      <c r="Q414" s="31" t="s">
        <v>87</v>
      </c>
      <c r="R414" s="44">
        <f t="shared" si="27"/>
        <v>20.1</v>
      </c>
      <c r="S414" s="42">
        <f t="shared" si="28"/>
        <v>4.6083750695603785</v>
      </c>
      <c r="T414" s="43">
        <f t="shared" si="25"/>
        <v>1.3946855870895938</v>
      </c>
      <c r="X414" s="3"/>
    </row>
    <row r="415" spans="1:24" ht="12.75">
      <c r="A415" s="8" t="s">
        <v>35</v>
      </c>
      <c r="B415" s="8"/>
      <c r="C415" s="8">
        <f aca="true" t="shared" si="34" ref="C415:O415">(C107+C149+C239+C281+C323)*100/(C65+C23)</f>
        <v>17.180916403597987</v>
      </c>
      <c r="D415" s="8">
        <f t="shared" si="34"/>
        <v>17.99406604747162</v>
      </c>
      <c r="E415" s="8">
        <f t="shared" si="34"/>
        <v>12.286616565900088</v>
      </c>
      <c r="F415" s="8">
        <f t="shared" si="34"/>
        <v>15.804065959744598</v>
      </c>
      <c r="G415" s="8">
        <f t="shared" si="34"/>
        <v>17.683798814398337</v>
      </c>
      <c r="H415" s="31">
        <f t="shared" si="34"/>
        <v>14.312071845553014</v>
      </c>
      <c r="I415" s="31">
        <f t="shared" si="34"/>
        <v>23.47307233760974</v>
      </c>
      <c r="J415" s="31">
        <f t="shared" si="34"/>
        <v>19.698766856874187</v>
      </c>
      <c r="K415" s="31">
        <f t="shared" si="34"/>
        <v>19.044979769936564</v>
      </c>
      <c r="L415" s="31">
        <f t="shared" si="34"/>
        <v>12.75815021257375</v>
      </c>
      <c r="M415" s="31">
        <f t="shared" si="34"/>
        <v>15.693696126556587</v>
      </c>
      <c r="N415" s="31">
        <f t="shared" si="34"/>
        <v>21.244941828438417</v>
      </c>
      <c r="O415" s="31">
        <f t="shared" si="34"/>
        <v>13.818971552217908</v>
      </c>
      <c r="Q415" s="31" t="s">
        <v>228</v>
      </c>
      <c r="R415" s="44">
        <f t="shared" si="27"/>
        <v>29.4</v>
      </c>
      <c r="S415" s="42">
        <f t="shared" si="28"/>
        <v>6.437344873671482</v>
      </c>
      <c r="T415" s="43">
        <f t="shared" si="25"/>
        <v>7.381626678546426</v>
      </c>
      <c r="X415" s="3"/>
    </row>
    <row r="416" spans="1:24" ht="12.75">
      <c r="A416" s="8" t="s">
        <v>36</v>
      </c>
      <c r="B416" s="8"/>
      <c r="C416" s="8">
        <f aca="true" t="shared" si="35" ref="C416:O416">(C108+C150+C240+C282+C324)*100/(C66+C24)</f>
        <v>14.624201984924824</v>
      </c>
      <c r="D416" s="8">
        <f t="shared" si="35"/>
        <v>14.835644766737259</v>
      </c>
      <c r="E416" s="8">
        <f t="shared" si="35"/>
        <v>17.34435291328923</v>
      </c>
      <c r="F416" s="8">
        <f t="shared" si="35"/>
        <v>16.24595658301144</v>
      </c>
      <c r="G416" s="8">
        <f t="shared" si="35"/>
        <v>19.542519410614364</v>
      </c>
      <c r="H416" s="31">
        <f t="shared" si="35"/>
        <v>17.725379843058008</v>
      </c>
      <c r="I416" s="31">
        <f t="shared" si="35"/>
        <v>15.23568341437061</v>
      </c>
      <c r="J416" s="31">
        <f t="shared" si="35"/>
        <v>14.8082400929745</v>
      </c>
      <c r="K416" s="31">
        <f t="shared" si="35"/>
        <v>14.322969526347839</v>
      </c>
      <c r="L416" s="31">
        <f t="shared" si="35"/>
        <v>16.434191624822606</v>
      </c>
      <c r="M416" s="31">
        <f t="shared" si="35"/>
        <v>15.043030721069666</v>
      </c>
      <c r="N416" s="31">
        <f t="shared" si="35"/>
        <v>16.379629591102198</v>
      </c>
      <c r="O416" s="31">
        <f t="shared" si="35"/>
        <v>13.435683496708695</v>
      </c>
      <c r="Q416" s="31" t="s">
        <v>229</v>
      </c>
      <c r="R416" s="44">
        <f t="shared" si="27"/>
        <v>21</v>
      </c>
      <c r="S416" s="42">
        <f t="shared" si="28"/>
        <v>11.157947450868404</v>
      </c>
      <c r="T416" s="43">
        <f t="shared" si="25"/>
        <v>2.2777360458402907</v>
      </c>
      <c r="X416" s="3"/>
    </row>
    <row r="417" spans="1:24" ht="12.75">
      <c r="A417" s="8" t="s">
        <v>37</v>
      </c>
      <c r="B417" s="8"/>
      <c r="C417" s="8">
        <f aca="true" t="shared" si="36" ref="C417:O417">(C109+C151+C241+C283+C325)*100/(C67+C25)</f>
        <v>4.803583735354928</v>
      </c>
      <c r="D417" s="8">
        <f t="shared" si="36"/>
        <v>4.925067670165709</v>
      </c>
      <c r="E417" s="8">
        <f t="shared" si="36"/>
        <v>5.102741864967834</v>
      </c>
      <c r="F417" s="8">
        <f t="shared" si="36"/>
        <v>4.757257867772627</v>
      </c>
      <c r="G417" s="8">
        <f t="shared" si="36"/>
        <v>5.483776673487284</v>
      </c>
      <c r="H417" s="31">
        <f t="shared" si="36"/>
        <v>4.085406859448554</v>
      </c>
      <c r="I417" s="31">
        <f t="shared" si="36"/>
        <v>4.004828889355449</v>
      </c>
      <c r="J417" s="31">
        <f t="shared" si="36"/>
        <v>3.7846508596922153</v>
      </c>
      <c r="K417" s="31">
        <f t="shared" si="36"/>
        <v>5.510031082226618</v>
      </c>
      <c r="L417" s="31">
        <f t="shared" si="36"/>
        <v>5.042167593755607</v>
      </c>
      <c r="M417" s="31">
        <f t="shared" si="36"/>
        <v>4.9260674530652935</v>
      </c>
      <c r="N417" s="31">
        <f t="shared" si="36"/>
        <v>4.156884967214442</v>
      </c>
      <c r="O417" s="31">
        <f t="shared" si="36"/>
        <v>5.377850416374815</v>
      </c>
      <c r="Q417" s="31" t="s">
        <v>230</v>
      </c>
      <c r="R417" s="44">
        <f t="shared" si="27"/>
        <v>13.2</v>
      </c>
      <c r="S417" s="42">
        <f t="shared" si="28"/>
        <v>3.33488987469842</v>
      </c>
      <c r="T417" s="43">
        <f t="shared" si="25"/>
        <v>2.042960541676395</v>
      </c>
      <c r="X417" s="3"/>
    </row>
    <row r="418" spans="1:24" ht="12.75">
      <c r="A418" s="8" t="s">
        <v>38</v>
      </c>
      <c r="B418" s="8"/>
      <c r="C418" s="8">
        <f aca="true" t="shared" si="37" ref="C418:O418">(C110+C152+C242+C284+C326)*100/(C68+C26)</f>
        <v>13.921036205984901</v>
      </c>
      <c r="D418" s="8">
        <f t="shared" si="37"/>
        <v>17.769818027667263</v>
      </c>
      <c r="E418" s="8">
        <f t="shared" si="37"/>
        <v>17.5803351989526</v>
      </c>
      <c r="F418" s="8">
        <f t="shared" si="37"/>
        <v>17.33200939487101</v>
      </c>
      <c r="G418" s="8">
        <f t="shared" si="37"/>
        <v>17.97713143294575</v>
      </c>
      <c r="H418" s="31">
        <f t="shared" si="37"/>
        <v>14.94539266301421</v>
      </c>
      <c r="I418" s="31">
        <f t="shared" si="37"/>
        <v>16.503115873545983</v>
      </c>
      <c r="J418" s="31">
        <f t="shared" si="37"/>
        <v>16.04310758595447</v>
      </c>
      <c r="K418" s="31">
        <f t="shared" si="37"/>
        <v>15.647828784532967</v>
      </c>
      <c r="L418" s="31">
        <f t="shared" si="37"/>
        <v>16.94147307526938</v>
      </c>
      <c r="M418" s="31">
        <f t="shared" si="37"/>
        <v>15.955073682898714</v>
      </c>
      <c r="N418" s="31">
        <f t="shared" si="37"/>
        <v>16.830648831760712</v>
      </c>
      <c r="O418" s="31">
        <f t="shared" si="37"/>
        <v>14.317100400599406</v>
      </c>
      <c r="Q418" s="31" t="s">
        <v>231</v>
      </c>
      <c r="R418" s="44">
        <f t="shared" si="27"/>
        <v>25</v>
      </c>
      <c r="S418" s="42">
        <f t="shared" si="28"/>
        <v>9.394682953331065</v>
      </c>
      <c r="T418" s="43">
        <f t="shared" si="25"/>
        <v>4.922417447268341</v>
      </c>
      <c r="X418" s="3"/>
    </row>
    <row r="419" spans="1:24" ht="12.75">
      <c r="A419" s="8" t="s">
        <v>39</v>
      </c>
      <c r="B419" s="8"/>
      <c r="C419" s="8">
        <f aca="true" t="shared" si="38" ref="C419:O419">(C111+C153+C243+C285+C327)*100/(C69+C27)</f>
        <v>0</v>
      </c>
      <c r="D419" s="8">
        <f t="shared" si="38"/>
        <v>0</v>
      </c>
      <c r="E419" s="8">
        <f t="shared" si="38"/>
        <v>0</v>
      </c>
      <c r="F419" s="8">
        <f t="shared" si="38"/>
        <v>0</v>
      </c>
      <c r="G419" s="8">
        <f t="shared" si="38"/>
        <v>0</v>
      </c>
      <c r="H419" s="31">
        <f t="shared" si="38"/>
        <v>0</v>
      </c>
      <c r="I419" s="31">
        <f t="shared" si="38"/>
        <v>0</v>
      </c>
      <c r="J419" s="31">
        <f t="shared" si="38"/>
        <v>0</v>
      </c>
      <c r="K419" s="31">
        <f t="shared" si="38"/>
        <v>0</v>
      </c>
      <c r="L419" s="31">
        <f t="shared" si="38"/>
        <v>0</v>
      </c>
      <c r="M419" s="31">
        <f t="shared" si="38"/>
        <v>0</v>
      </c>
      <c r="N419" s="31">
        <f t="shared" si="38"/>
        <v>0</v>
      </c>
      <c r="O419" s="31">
        <f t="shared" si="38"/>
        <v>0</v>
      </c>
      <c r="Q419" s="31" t="s">
        <v>92</v>
      </c>
      <c r="R419" s="44">
        <f t="shared" si="27"/>
        <v>6</v>
      </c>
      <c r="S419" s="42">
        <f t="shared" si="28"/>
        <v>0</v>
      </c>
      <c r="T419" s="43">
        <f t="shared" si="25"/>
        <v>0</v>
      </c>
      <c r="X419" s="3"/>
    </row>
    <row r="420" spans="1:24" ht="12.75">
      <c r="A420" s="8" t="s">
        <v>40</v>
      </c>
      <c r="B420" s="8"/>
      <c r="C420" s="8">
        <f aca="true" t="shared" si="39" ref="C420:O420">(C112+C154+C244+C286+C328)*100/(C70+C28)</f>
        <v>43.94916911045943</v>
      </c>
      <c r="D420" s="8">
        <f t="shared" si="39"/>
        <v>33.18471982976999</v>
      </c>
      <c r="E420" s="8">
        <f t="shared" si="39"/>
        <v>31.86299292214358</v>
      </c>
      <c r="F420" s="8">
        <f t="shared" si="39"/>
        <v>44.740118269530036</v>
      </c>
      <c r="G420" s="8">
        <f t="shared" si="39"/>
        <v>52.81240012783637</v>
      </c>
      <c r="H420" s="31">
        <f t="shared" si="39"/>
        <v>47.105052125100244</v>
      </c>
      <c r="I420" s="31">
        <f t="shared" si="39"/>
        <v>29.30247205164541</v>
      </c>
      <c r="J420" s="31">
        <f t="shared" si="39"/>
        <v>46.70355731225296</v>
      </c>
      <c r="K420" s="31">
        <f t="shared" si="39"/>
        <v>68.24719456298403</v>
      </c>
      <c r="L420" s="31">
        <f t="shared" si="39"/>
        <v>45.49051937345425</v>
      </c>
      <c r="M420" s="31">
        <f t="shared" si="39"/>
        <v>47.66970618034448</v>
      </c>
      <c r="N420" s="31">
        <f t="shared" si="39"/>
        <v>46.06522797338958</v>
      </c>
      <c r="O420" s="31">
        <f t="shared" si="39"/>
        <v>39.28514945437293</v>
      </c>
      <c r="Q420" s="31" t="s">
        <v>93</v>
      </c>
      <c r="R420" s="44">
        <f t="shared" si="27"/>
        <v>49.3</v>
      </c>
      <c r="S420" s="42">
        <f t="shared" si="28"/>
        <v>38.446939743792505</v>
      </c>
      <c r="T420" s="43">
        <f t="shared" si="25"/>
        <v>0.838209710580422</v>
      </c>
      <c r="X420" s="3"/>
    </row>
    <row r="421" spans="1:24" ht="12.75">
      <c r="A421" s="8" t="s">
        <v>41</v>
      </c>
      <c r="B421" s="8"/>
      <c r="C421" s="8">
        <f aca="true" t="shared" si="40" ref="C421:O421">(C113+C155+C245+C287+C329)*100/(C71+C29)</f>
        <v>2.519780888618381</v>
      </c>
      <c r="D421" s="8">
        <f t="shared" si="40"/>
        <v>2.0344287949921753</v>
      </c>
      <c r="E421" s="8">
        <f t="shared" si="40"/>
        <v>2.3202029245001494</v>
      </c>
      <c r="F421" s="8">
        <f t="shared" si="40"/>
        <v>3.450395083406497</v>
      </c>
      <c r="G421" s="8">
        <f t="shared" si="40"/>
        <v>4.0647482014388485</v>
      </c>
      <c r="H421" s="31">
        <f t="shared" si="40"/>
        <v>3.3244206773618536</v>
      </c>
      <c r="I421" s="31">
        <f t="shared" si="40"/>
        <v>2.8030954428202923</v>
      </c>
      <c r="J421" s="31">
        <f t="shared" si="40"/>
        <v>2.6023288637967537</v>
      </c>
      <c r="K421" s="31">
        <f t="shared" si="40"/>
        <v>3.610702225300892</v>
      </c>
      <c r="L421" s="31">
        <f t="shared" si="40"/>
        <v>3.814613470929697</v>
      </c>
      <c r="M421" s="31">
        <f t="shared" si="40"/>
        <v>3.3604282315622522</v>
      </c>
      <c r="N421" s="31">
        <f t="shared" si="40"/>
        <v>3.0446486586837462</v>
      </c>
      <c r="O421" s="31">
        <f t="shared" si="40"/>
        <v>3.186470850022252</v>
      </c>
      <c r="Q421" s="31" t="s">
        <v>94</v>
      </c>
      <c r="R421" s="44">
        <f t="shared" si="27"/>
        <v>7</v>
      </c>
      <c r="S421" s="42">
        <f t="shared" si="28"/>
        <v>2.821539830885625</v>
      </c>
      <c r="T421" s="43">
        <f t="shared" si="25"/>
        <v>0.36493101913662684</v>
      </c>
      <c r="X421" s="3"/>
    </row>
    <row r="422" spans="1:24" ht="12.75">
      <c r="A422" s="8" t="s">
        <v>42</v>
      </c>
      <c r="B422" s="8"/>
      <c r="C422" s="8">
        <f aca="true" t="shared" si="41" ref="C422:O422">(C114+C156+C246+C288+C330)*100/(C72+C30)</f>
        <v>2.1357021357021355</v>
      </c>
      <c r="D422" s="8">
        <f t="shared" si="41"/>
        <v>1.9287833827893175</v>
      </c>
      <c r="E422" s="8">
        <f t="shared" si="41"/>
        <v>2.1596606247589665</v>
      </c>
      <c r="F422" s="8">
        <f t="shared" si="41"/>
        <v>2.281591263650546</v>
      </c>
      <c r="G422" s="8">
        <f t="shared" si="41"/>
        <v>2.9760850310008857</v>
      </c>
      <c r="H422" s="31">
        <f t="shared" si="41"/>
        <v>2.194106342088405</v>
      </c>
      <c r="I422" s="31">
        <f t="shared" si="41"/>
        <v>1.656481183660341</v>
      </c>
      <c r="J422" s="31">
        <f t="shared" si="41"/>
        <v>2.000310125600868</v>
      </c>
      <c r="K422" s="31">
        <f t="shared" si="41"/>
        <v>2.5435073627844713</v>
      </c>
      <c r="L422" s="31">
        <f t="shared" si="41"/>
        <v>2.4931590148981453</v>
      </c>
      <c r="M422" s="31">
        <f t="shared" si="41"/>
        <v>2.885312454690445</v>
      </c>
      <c r="N422" s="31">
        <f t="shared" si="41"/>
        <v>1.524390243902439</v>
      </c>
      <c r="O422" s="31">
        <f t="shared" si="41"/>
        <v>2.7976943624349784</v>
      </c>
      <c r="Q422" s="31" t="s">
        <v>232</v>
      </c>
      <c r="R422" s="44">
        <f t="shared" si="27"/>
        <v>5.7</v>
      </c>
      <c r="S422" s="42">
        <f t="shared" si="28"/>
        <v>0</v>
      </c>
      <c r="T422" s="43">
        <f t="shared" si="25"/>
        <v>2.7976943624349784</v>
      </c>
      <c r="X422" s="3"/>
    </row>
    <row r="423" spans="1:24" ht="12.75">
      <c r="A423" s="8" t="s">
        <v>43</v>
      </c>
      <c r="B423" s="8"/>
      <c r="C423" s="8">
        <f aca="true" t="shared" si="42" ref="C423:O423">(C115+C157+C247+C289+C331)*100/(C73+C31)</f>
        <v>0.5355834575449057</v>
      </c>
      <c r="D423" s="8">
        <f t="shared" si="42"/>
        <v>0.648550142037841</v>
      </c>
      <c r="E423" s="8">
        <f t="shared" si="42"/>
        <v>0.708352298588985</v>
      </c>
      <c r="F423" s="8">
        <f t="shared" si="42"/>
        <v>0.6866540450422448</v>
      </c>
      <c r="G423" s="8">
        <f t="shared" si="42"/>
        <v>0.7060676812287265</v>
      </c>
      <c r="H423" s="31">
        <f t="shared" si="42"/>
        <v>0.7083630772609961</v>
      </c>
      <c r="I423" s="31">
        <f t="shared" si="42"/>
        <v>0.7777718178404763</v>
      </c>
      <c r="J423" s="31">
        <f t="shared" si="42"/>
        <v>0.8017046211213211</v>
      </c>
      <c r="K423" s="31">
        <f t="shared" si="42"/>
        <v>0.6855093862054419</v>
      </c>
      <c r="L423" s="31">
        <f t="shared" si="42"/>
        <v>1.0958692176783045</v>
      </c>
      <c r="M423" s="31">
        <f t="shared" si="42"/>
        <v>0.7455152597654733</v>
      </c>
      <c r="N423" s="31">
        <f t="shared" si="42"/>
        <v>0.7603314135596645</v>
      </c>
      <c r="O423" s="31">
        <f t="shared" si="42"/>
        <v>0.6606784945438349</v>
      </c>
      <c r="Q423" s="31" t="s">
        <v>96</v>
      </c>
      <c r="R423" s="44">
        <f t="shared" si="27"/>
        <v>3.6</v>
      </c>
      <c r="S423" s="42">
        <f t="shared" si="28"/>
        <v>0.41075891421077376</v>
      </c>
      <c r="T423" s="43">
        <f t="shared" si="25"/>
        <v>0.2499195803330611</v>
      </c>
      <c r="X423" s="3"/>
    </row>
    <row r="424" spans="1:24" ht="12.75">
      <c r="A424" s="8" t="s">
        <v>44</v>
      </c>
      <c r="B424" s="8"/>
      <c r="C424" s="8">
        <f aca="true" t="shared" si="43" ref="C424:O424">(C116+C158+C248+C290+C332)*100/(C74+C32)</f>
        <v>0</v>
      </c>
      <c r="D424" s="8">
        <f t="shared" si="43"/>
        <v>0</v>
      </c>
      <c r="E424" s="8">
        <f t="shared" si="43"/>
        <v>0</v>
      </c>
      <c r="F424" s="8">
        <f t="shared" si="43"/>
        <v>0</v>
      </c>
      <c r="G424" s="8">
        <f t="shared" si="43"/>
        <v>0</v>
      </c>
      <c r="H424" s="31">
        <f t="shared" si="43"/>
        <v>0</v>
      </c>
      <c r="I424" s="31">
        <f t="shared" si="43"/>
        <v>0</v>
      </c>
      <c r="J424" s="31">
        <f t="shared" si="43"/>
        <v>0</v>
      </c>
      <c r="K424" s="31">
        <f t="shared" si="43"/>
        <v>0</v>
      </c>
      <c r="L424" s="31">
        <f t="shared" si="43"/>
        <v>0</v>
      </c>
      <c r="M424" s="31">
        <f t="shared" si="43"/>
        <v>0</v>
      </c>
      <c r="N424" s="31">
        <f t="shared" si="43"/>
        <v>0</v>
      </c>
      <c r="O424" s="31">
        <f t="shared" si="43"/>
        <v>0</v>
      </c>
      <c r="Q424" s="31" t="s">
        <v>97</v>
      </c>
      <c r="R424" s="44">
        <f t="shared" si="27"/>
        <v>5</v>
      </c>
      <c r="S424" s="42">
        <f t="shared" si="28"/>
        <v>0</v>
      </c>
      <c r="T424" s="43">
        <f t="shared" si="25"/>
        <v>0</v>
      </c>
      <c r="X424" s="3"/>
    </row>
    <row r="425" spans="1:24" ht="12.75">
      <c r="A425" s="8" t="s">
        <v>45</v>
      </c>
      <c r="B425" s="8"/>
      <c r="C425" s="8">
        <f aca="true" t="shared" si="44" ref="C425:O425">(C117+C159+C249+C291+C333)*100/(C75+C33)</f>
        <v>1.4240311414422626</v>
      </c>
      <c r="D425" s="8">
        <f t="shared" si="44"/>
        <v>1.5919373758169153</v>
      </c>
      <c r="E425" s="8">
        <f t="shared" si="44"/>
        <v>1.5965623253214085</v>
      </c>
      <c r="F425" s="8">
        <f t="shared" si="44"/>
        <v>1.7948101599075124</v>
      </c>
      <c r="G425" s="8">
        <f t="shared" si="44"/>
        <v>1.887543099637521</v>
      </c>
      <c r="H425" s="31">
        <f t="shared" si="44"/>
        <v>2.1143363903789583</v>
      </c>
      <c r="I425" s="31">
        <f t="shared" si="44"/>
        <v>2.778530767145568</v>
      </c>
      <c r="J425" s="31">
        <f t="shared" si="44"/>
        <v>3.5028351008651337</v>
      </c>
      <c r="K425" s="31">
        <f t="shared" si="44"/>
        <v>3.7785263649816963</v>
      </c>
      <c r="L425" s="31">
        <f t="shared" si="44"/>
        <v>3.3976878171620437</v>
      </c>
      <c r="M425" s="31">
        <f t="shared" si="44"/>
        <v>3.8975398507325165</v>
      </c>
      <c r="N425" s="31">
        <f t="shared" si="44"/>
        <v>3.970098171665316</v>
      </c>
      <c r="O425" s="31">
        <f t="shared" si="44"/>
        <v>3.601342269931551</v>
      </c>
      <c r="Q425" s="31" t="s">
        <v>98</v>
      </c>
      <c r="R425" s="44">
        <f t="shared" si="27"/>
        <v>9</v>
      </c>
      <c r="S425" s="42">
        <f t="shared" si="28"/>
        <v>0.09613073780341264</v>
      </c>
      <c r="T425" s="43">
        <f t="shared" si="25"/>
        <v>3.5052115321281385</v>
      </c>
      <c r="X425" s="3"/>
    </row>
    <row r="426" spans="1:24" ht="12.75">
      <c r="A426" s="8" t="s">
        <v>46</v>
      </c>
      <c r="B426" s="8"/>
      <c r="C426" s="8">
        <f aca="true" t="shared" si="45" ref="C426:O426">(C118+C160+C250+C292+C334)*100/(C76+C34)</f>
        <v>65.36701850142472</v>
      </c>
      <c r="D426" s="8">
        <f t="shared" si="45"/>
        <v>62.271048249727265</v>
      </c>
      <c r="E426" s="8">
        <f t="shared" si="45"/>
        <v>69.4887406977868</v>
      </c>
      <c r="F426" s="8">
        <f t="shared" si="45"/>
        <v>72.66566555003658</v>
      </c>
      <c r="G426" s="8">
        <f t="shared" si="45"/>
        <v>70.12403071236687</v>
      </c>
      <c r="H426" s="31">
        <f t="shared" si="45"/>
        <v>70.62953860936085</v>
      </c>
      <c r="I426" s="31">
        <f t="shared" si="45"/>
        <v>63.850420468777955</v>
      </c>
      <c r="J426" s="31">
        <f t="shared" si="45"/>
        <v>67.18117814811514</v>
      </c>
      <c r="K426" s="31">
        <f t="shared" si="45"/>
        <v>67.90868950592505</v>
      </c>
      <c r="L426" s="31">
        <f t="shared" si="45"/>
        <v>71.89286018937132</v>
      </c>
      <c r="M426" s="31">
        <f t="shared" si="45"/>
        <v>72.00304368683109</v>
      </c>
      <c r="N426" s="31">
        <f t="shared" si="45"/>
        <v>67.33977172958735</v>
      </c>
      <c r="O426" s="31">
        <f t="shared" si="45"/>
        <v>66.00873721865206</v>
      </c>
      <c r="Q426" s="31" t="s">
        <v>233</v>
      </c>
      <c r="R426" s="44">
        <f t="shared" si="27"/>
        <v>78.1</v>
      </c>
      <c r="S426" s="42">
        <f t="shared" si="28"/>
        <v>55.87229731868688</v>
      </c>
      <c r="T426" s="43">
        <f t="shared" si="25"/>
        <v>10.136439899965175</v>
      </c>
      <c r="X426" s="3"/>
    </row>
    <row r="427" spans="1:24" ht="12.75">
      <c r="A427" s="8" t="s">
        <v>47</v>
      </c>
      <c r="B427" s="8"/>
      <c r="C427" s="8">
        <f aca="true" t="shared" si="46" ref="C427:O427">(C119+C161+C251+C293+C335)*100/(C77+C35)</f>
        <v>1.3853773933614253</v>
      </c>
      <c r="D427" s="8">
        <f t="shared" si="46"/>
        <v>1.409580910852713</v>
      </c>
      <c r="E427" s="8">
        <f t="shared" si="46"/>
        <v>1.4978480088254944</v>
      </c>
      <c r="F427" s="8">
        <f t="shared" si="46"/>
        <v>1.4095971275559882</v>
      </c>
      <c r="G427" s="8">
        <f t="shared" si="46"/>
        <v>1.5730997678415293</v>
      </c>
      <c r="H427" s="31">
        <f t="shared" si="46"/>
        <v>1.6417998120300752</v>
      </c>
      <c r="I427" s="31">
        <f t="shared" si="46"/>
        <v>1.6658455254946483</v>
      </c>
      <c r="J427" s="31">
        <f t="shared" si="46"/>
        <v>1.8214146011877246</v>
      </c>
      <c r="K427" s="31">
        <f t="shared" si="46"/>
        <v>2.0859203962243837</v>
      </c>
      <c r="L427" s="31">
        <f t="shared" si="46"/>
        <v>1.940332232694088</v>
      </c>
      <c r="M427" s="31">
        <f t="shared" si="46"/>
        <v>1.6792738275340393</v>
      </c>
      <c r="N427" s="31">
        <f t="shared" si="46"/>
        <v>2.0030816640986133</v>
      </c>
      <c r="O427" s="31">
        <f t="shared" si="46"/>
        <v>2.0188533321659445</v>
      </c>
      <c r="Q427" s="31" t="s">
        <v>100</v>
      </c>
      <c r="R427" s="44">
        <f t="shared" si="27"/>
        <v>7.5</v>
      </c>
      <c r="S427" s="42">
        <f t="shared" si="28"/>
        <v>1.0448131448000118</v>
      </c>
      <c r="T427" s="43">
        <f t="shared" si="25"/>
        <v>0.9740401873659328</v>
      </c>
      <c r="X427" s="3"/>
    </row>
    <row r="428" spans="1:24" ht="12.75">
      <c r="A428" s="8" t="s">
        <v>48</v>
      </c>
      <c r="B428" s="8"/>
      <c r="C428" s="8">
        <f aca="true" t="shared" si="47" ref="C428:O428">(C120+C162+C252+C294+C336)*100/(C78+C36)</f>
        <v>34.518887097904546</v>
      </c>
      <c r="D428" s="8">
        <f t="shared" si="47"/>
        <v>32.8961420371112</v>
      </c>
      <c r="E428" s="8">
        <f t="shared" si="47"/>
        <v>17.617487034267715</v>
      </c>
      <c r="F428" s="8">
        <f t="shared" si="47"/>
        <v>30.126509671457253</v>
      </c>
      <c r="G428" s="8">
        <f t="shared" si="47"/>
        <v>36.07685156492098</v>
      </c>
      <c r="H428" s="31">
        <f t="shared" si="47"/>
        <v>27.47008396968899</v>
      </c>
      <c r="I428" s="31">
        <f t="shared" si="47"/>
        <v>44.32095647048918</v>
      </c>
      <c r="J428" s="31">
        <f t="shared" si="47"/>
        <v>38.349998652400075</v>
      </c>
      <c r="K428" s="31">
        <f t="shared" si="47"/>
        <v>36.05054004483391</v>
      </c>
      <c r="L428" s="31">
        <f t="shared" si="47"/>
        <v>20.549818456170133</v>
      </c>
      <c r="M428" s="31">
        <f t="shared" si="47"/>
        <v>29.365700861393893</v>
      </c>
      <c r="N428" s="31">
        <f t="shared" si="47"/>
        <v>34.217506631299734</v>
      </c>
      <c r="O428" s="31">
        <f t="shared" si="47"/>
        <v>20.818231054451527</v>
      </c>
      <c r="Q428" s="31" t="s">
        <v>234</v>
      </c>
      <c r="R428" s="44">
        <f t="shared" si="27"/>
        <v>39</v>
      </c>
      <c r="S428" s="42">
        <f t="shared" si="28"/>
        <v>14.337791109444654</v>
      </c>
      <c r="T428" s="43">
        <f t="shared" si="25"/>
        <v>6.480439945006873</v>
      </c>
      <c r="X428" s="3"/>
    </row>
    <row r="429" spans="1:24" ht="12.75">
      <c r="A429" s="8" t="s">
        <v>49</v>
      </c>
      <c r="B429" s="8"/>
      <c r="C429" s="8">
        <f aca="true" t="shared" si="48" ref="C429:O429">(C121+C163+C253+C295+C337)*100/(C79+C37)</f>
        <v>25.755194691810722</v>
      </c>
      <c r="D429" s="8">
        <f t="shared" si="48"/>
        <v>33.647300195840714</v>
      </c>
      <c r="E429" s="8">
        <f t="shared" si="48"/>
        <v>33.22301177844836</v>
      </c>
      <c r="F429" s="8">
        <f t="shared" si="48"/>
        <v>29.41405489585361</v>
      </c>
      <c r="G429" s="8">
        <f t="shared" si="48"/>
        <v>31.775264092736283</v>
      </c>
      <c r="H429" s="31">
        <f t="shared" si="48"/>
        <v>29.458280312670425</v>
      </c>
      <c r="I429" s="31">
        <f t="shared" si="48"/>
        <v>33.03948907079248</v>
      </c>
      <c r="J429" s="31">
        <f t="shared" si="48"/>
        <v>26.933797909407666</v>
      </c>
      <c r="K429" s="31">
        <f t="shared" si="48"/>
        <v>29.206537386738926</v>
      </c>
      <c r="L429" s="31">
        <f t="shared" si="48"/>
        <v>31.633679973163368</v>
      </c>
      <c r="M429" s="31">
        <f t="shared" si="48"/>
        <v>31.39884580996505</v>
      </c>
      <c r="N429" s="31">
        <f t="shared" si="48"/>
        <v>30.447455490783046</v>
      </c>
      <c r="O429" s="31">
        <f t="shared" si="48"/>
        <v>25.863086456181765</v>
      </c>
      <c r="Q429" s="31" t="s">
        <v>235</v>
      </c>
      <c r="R429" s="44">
        <f t="shared" si="27"/>
        <v>33.6</v>
      </c>
      <c r="S429" s="42">
        <f t="shared" si="28"/>
        <v>22.027146650929478</v>
      </c>
      <c r="T429" s="43">
        <f t="shared" si="25"/>
        <v>3.8359398052522877</v>
      </c>
      <c r="X429" s="3"/>
    </row>
    <row r="430" spans="1:24" ht="12.75">
      <c r="A430" s="8" t="s">
        <v>50</v>
      </c>
      <c r="B430" s="8"/>
      <c r="C430" s="8">
        <f aca="true" t="shared" si="49" ref="C430:O430">(C122+C164+C254+C296+C338)*100/(C80+C38)</f>
        <v>6.424495096196562</v>
      </c>
      <c r="D430" s="8">
        <f t="shared" si="49"/>
        <v>5.198641264215035</v>
      </c>
      <c r="E430" s="8">
        <f t="shared" si="49"/>
        <v>7.503389502227387</v>
      </c>
      <c r="F430" s="8">
        <f t="shared" si="49"/>
        <v>14.133713819812474</v>
      </c>
      <c r="G430" s="8">
        <f t="shared" si="49"/>
        <v>17.078401779331163</v>
      </c>
      <c r="H430" s="31">
        <f t="shared" si="49"/>
        <v>17.916862291884865</v>
      </c>
      <c r="I430" s="31">
        <f t="shared" si="49"/>
        <v>14.898552731805276</v>
      </c>
      <c r="J430" s="31">
        <f t="shared" si="49"/>
        <v>14.450382479304203</v>
      </c>
      <c r="K430" s="31">
        <f t="shared" si="49"/>
        <v>15.518112281714533</v>
      </c>
      <c r="L430" s="31">
        <f t="shared" si="49"/>
        <v>16.261970517556758</v>
      </c>
      <c r="M430" s="31">
        <f t="shared" si="49"/>
        <v>16.885204901925757</v>
      </c>
      <c r="N430" s="31">
        <f t="shared" si="49"/>
        <v>17.368161308516637</v>
      </c>
      <c r="O430" s="31">
        <f t="shared" si="49"/>
        <v>18.634594977007428</v>
      </c>
      <c r="Q430" s="31" t="s">
        <v>103</v>
      </c>
      <c r="R430" s="44">
        <f t="shared" si="27"/>
        <v>31</v>
      </c>
      <c r="S430" s="42">
        <f t="shared" si="28"/>
        <v>18.532012734347365</v>
      </c>
      <c r="T430" s="43">
        <f t="shared" si="25"/>
        <v>0.10258224266006266</v>
      </c>
      <c r="X430" s="3"/>
    </row>
    <row r="431" spans="1:24" ht="12.75">
      <c r="A431" s="8" t="s">
        <v>51</v>
      </c>
      <c r="B431" s="8"/>
      <c r="C431" s="8">
        <f aca="true" t="shared" si="50" ref="C431:O431">(C123+C165+C255+C297+C339)*100/(C81+C39)</f>
        <v>24.44044487516729</v>
      </c>
      <c r="D431" s="8">
        <f t="shared" si="50"/>
        <v>26.234660925726587</v>
      </c>
      <c r="E431" s="8">
        <f t="shared" si="50"/>
        <v>29.826392039439856</v>
      </c>
      <c r="F431" s="8">
        <f t="shared" si="50"/>
        <v>27.69654248346975</v>
      </c>
      <c r="G431" s="8">
        <f t="shared" si="50"/>
        <v>24.81332169624427</v>
      </c>
      <c r="H431" s="31">
        <f t="shared" si="50"/>
        <v>27.60265274446169</v>
      </c>
      <c r="I431" s="31">
        <f t="shared" si="50"/>
        <v>25.459723686552653</v>
      </c>
      <c r="J431" s="31">
        <f t="shared" si="50"/>
        <v>25.25019846692435</v>
      </c>
      <c r="K431" s="31">
        <f t="shared" si="50"/>
        <v>27.393175298203232</v>
      </c>
      <c r="L431" s="31">
        <f t="shared" si="50"/>
        <v>26.306838635996872</v>
      </c>
      <c r="M431" s="31">
        <f t="shared" si="50"/>
        <v>28.453993575101688</v>
      </c>
      <c r="N431" s="31">
        <f t="shared" si="50"/>
        <v>25.69038846568494</v>
      </c>
      <c r="O431" s="31">
        <f t="shared" si="50"/>
        <v>23.706578826131025</v>
      </c>
      <c r="Q431" s="31" t="s">
        <v>236</v>
      </c>
      <c r="R431" s="44">
        <f t="shared" si="27"/>
        <v>31.5</v>
      </c>
      <c r="S431" s="42">
        <f t="shared" si="28"/>
        <v>11.428867594213582</v>
      </c>
      <c r="T431" s="43">
        <f t="shared" si="25"/>
        <v>12.277711231917444</v>
      </c>
      <c r="X431" s="3"/>
    </row>
    <row r="432" spans="1:24" ht="12.75">
      <c r="A432" s="8" t="s">
        <v>52</v>
      </c>
      <c r="B432" s="8"/>
      <c r="C432" s="8">
        <f aca="true" t="shared" si="51" ref="C432:O432">(C124+C166+C256+C298+C340)*100/(C82+C40)</f>
        <v>51.417508904642816</v>
      </c>
      <c r="D432" s="8">
        <f t="shared" si="51"/>
        <v>44.59056445393807</v>
      </c>
      <c r="E432" s="8">
        <f t="shared" si="51"/>
        <v>52.88956189844009</v>
      </c>
      <c r="F432" s="8">
        <f t="shared" si="51"/>
        <v>52.82276612543339</v>
      </c>
      <c r="G432" s="8">
        <f t="shared" si="51"/>
        <v>42.68382557428111</v>
      </c>
      <c r="H432" s="31">
        <f t="shared" si="51"/>
        <v>48.165619163178775</v>
      </c>
      <c r="I432" s="31">
        <f t="shared" si="51"/>
        <v>36.84285831084948</v>
      </c>
      <c r="J432" s="31">
        <f t="shared" si="51"/>
        <v>49.111195932221875</v>
      </c>
      <c r="K432" s="31">
        <f t="shared" si="51"/>
        <v>52.44955210126171</v>
      </c>
      <c r="L432" s="31">
        <f t="shared" si="51"/>
        <v>50.57587227213943</v>
      </c>
      <c r="M432" s="31">
        <f t="shared" si="51"/>
        <v>55.400863818771086</v>
      </c>
      <c r="N432" s="31">
        <f t="shared" si="51"/>
        <v>54.05634824980885</v>
      </c>
      <c r="O432" s="31">
        <f t="shared" si="51"/>
        <v>46.877157453859255</v>
      </c>
      <c r="Q432" s="31" t="s">
        <v>237</v>
      </c>
      <c r="R432" s="44">
        <f t="shared" si="27"/>
        <v>60</v>
      </c>
      <c r="S432" s="42">
        <f t="shared" si="28"/>
        <v>41.55724608617323</v>
      </c>
      <c r="T432" s="43">
        <f t="shared" si="25"/>
        <v>5.319911367686025</v>
      </c>
      <c r="X432" s="3"/>
    </row>
    <row r="433" spans="1:24" ht="12.75">
      <c r="A433" s="8" t="s">
        <v>53</v>
      </c>
      <c r="B433" s="8"/>
      <c r="C433" s="8">
        <f aca="true" t="shared" si="52" ref="C433:O433">(C125+C167+C257+C299+C341)*100/(C83+C41)</f>
        <v>1.741280000967042</v>
      </c>
      <c r="D433" s="8">
        <f t="shared" si="52"/>
        <v>1.581752367027862</v>
      </c>
      <c r="E433" s="8">
        <f t="shared" si="52"/>
        <v>1.918379330593071</v>
      </c>
      <c r="F433" s="8">
        <f t="shared" si="52"/>
        <v>1.6817761060256542</v>
      </c>
      <c r="G433" s="8">
        <f t="shared" si="52"/>
        <v>2.0532237189993308</v>
      </c>
      <c r="H433" s="31">
        <f t="shared" si="52"/>
        <v>1.9702872800445264</v>
      </c>
      <c r="I433" s="31">
        <f t="shared" si="52"/>
        <v>1.5733670274130638</v>
      </c>
      <c r="J433" s="31">
        <f t="shared" si="52"/>
        <v>1.945561842454248</v>
      </c>
      <c r="K433" s="31">
        <f t="shared" si="52"/>
        <v>2.411591447408828</v>
      </c>
      <c r="L433" s="31">
        <f t="shared" si="52"/>
        <v>2.6635686226336683</v>
      </c>
      <c r="M433" s="31">
        <f t="shared" si="52"/>
        <v>2.6519670075073503</v>
      </c>
      <c r="N433" s="31">
        <f t="shared" si="52"/>
        <v>2.5328983170539714</v>
      </c>
      <c r="O433" s="31">
        <f t="shared" si="52"/>
        <v>2.8621943827035765</v>
      </c>
      <c r="Q433" s="31" t="s">
        <v>106</v>
      </c>
      <c r="R433" s="44">
        <f t="shared" si="27"/>
        <v>10</v>
      </c>
      <c r="S433" s="42">
        <f t="shared" si="28"/>
        <v>1.1570519296827642</v>
      </c>
      <c r="T433" s="43">
        <f t="shared" si="25"/>
        <v>1.7051424530208124</v>
      </c>
      <c r="X433" s="3"/>
    </row>
    <row r="434" spans="1:24" ht="12.75">
      <c r="A434" s="8" t="s">
        <v>54</v>
      </c>
      <c r="B434" s="8"/>
      <c r="C434" s="8">
        <f aca="true" t="shared" si="53" ref="C434:O434">(C126+C168+C258+C300+C342)*100/(C84+C42)</f>
        <v>99.86696230598669</v>
      </c>
      <c r="D434" s="8">
        <f t="shared" si="53"/>
        <v>99.84423676012462</v>
      </c>
      <c r="E434" s="8">
        <f t="shared" si="53"/>
        <v>99.86801583809942</v>
      </c>
      <c r="F434" s="8">
        <f t="shared" si="53"/>
        <v>99.8942246668077</v>
      </c>
      <c r="G434" s="8">
        <f t="shared" si="53"/>
        <v>99.89539748953975</v>
      </c>
      <c r="H434" s="31">
        <f t="shared" si="53"/>
        <v>99.81931339088537</v>
      </c>
      <c r="I434" s="31">
        <f t="shared" si="53"/>
        <v>99.90240093695101</v>
      </c>
      <c r="J434" s="31">
        <f t="shared" si="53"/>
        <v>99.92839240959542</v>
      </c>
      <c r="K434" s="31">
        <f t="shared" si="53"/>
        <v>99.92039484158573</v>
      </c>
      <c r="L434" s="31">
        <f t="shared" si="53"/>
        <v>99.93043962159155</v>
      </c>
      <c r="M434" s="31">
        <f t="shared" si="53"/>
        <v>99.93492972410203</v>
      </c>
      <c r="N434" s="31">
        <f t="shared" si="53"/>
        <v>99.9502054027138</v>
      </c>
      <c r="O434" s="31">
        <f t="shared" si="53"/>
        <v>99.9287072243346</v>
      </c>
      <c r="Q434" s="31" t="s">
        <v>115</v>
      </c>
      <c r="R434" s="44"/>
      <c r="S434" s="42">
        <f t="shared" si="28"/>
        <v>79.88355513307985</v>
      </c>
      <c r="T434" s="43">
        <f t="shared" si="25"/>
        <v>20.04515209125475</v>
      </c>
      <c r="X434" s="3"/>
    </row>
    <row r="435" spans="1:24" ht="12.75">
      <c r="A435" s="8" t="s">
        <v>55</v>
      </c>
      <c r="B435" s="8"/>
      <c r="C435" s="8">
        <f aca="true" t="shared" si="54" ref="C435:O435">(C127+C169+C259+C301+C343)*100/(C85+C43)</f>
        <v>114.57509368422046</v>
      </c>
      <c r="D435" s="8">
        <f t="shared" si="54"/>
        <v>102.16752591607073</v>
      </c>
      <c r="E435" s="8">
        <f t="shared" si="54"/>
        <v>107.6232153199783</v>
      </c>
      <c r="F435" s="8">
        <f t="shared" si="54"/>
        <v>106.50586747867585</v>
      </c>
      <c r="G435" s="8">
        <f t="shared" si="54"/>
        <v>99.52335051865477</v>
      </c>
      <c r="H435" s="31">
        <f t="shared" si="54"/>
        <v>104.57346684429928</v>
      </c>
      <c r="I435" s="31">
        <f t="shared" si="54"/>
        <v>91.4177397790444</v>
      </c>
      <c r="J435" s="31">
        <f t="shared" si="54"/>
        <v>95.3037047300691</v>
      </c>
      <c r="K435" s="31">
        <f t="shared" si="54"/>
        <v>96.1572580979464</v>
      </c>
      <c r="L435" s="31">
        <f t="shared" si="54"/>
        <v>100.65230168124964</v>
      </c>
      <c r="M435" s="31">
        <f t="shared" si="54"/>
        <v>112.21798294789994</v>
      </c>
      <c r="N435" s="31">
        <f t="shared" si="54"/>
        <v>96.15418337172508</v>
      </c>
      <c r="O435" s="31">
        <f t="shared" si="54"/>
        <v>107.1821513364162</v>
      </c>
      <c r="Q435" s="31" t="s">
        <v>114</v>
      </c>
      <c r="R435" s="45"/>
      <c r="S435" s="42">
        <f t="shared" si="28"/>
        <v>103.06908332850773</v>
      </c>
      <c r="T435" s="43">
        <f t="shared" si="25"/>
        <v>4.113068007908467</v>
      </c>
      <c r="X435" s="3"/>
    </row>
    <row r="436" spans="1:24" ht="12.75">
      <c r="A436" s="8" t="s">
        <v>56</v>
      </c>
      <c r="B436" s="8"/>
      <c r="C436" s="8">
        <f aca="true" t="shared" si="55" ref="C436:O436">(C128+C170+C260+C302+C344)*100/(C86+C44)</f>
        <v>4.088741808364721</v>
      </c>
      <c r="D436" s="8">
        <f t="shared" si="55"/>
        <v>5.947710825759606</v>
      </c>
      <c r="E436" s="8">
        <f t="shared" si="55"/>
        <v>5.384314237243899</v>
      </c>
      <c r="F436" s="8">
        <f t="shared" si="55"/>
        <v>2.9285957960479703</v>
      </c>
      <c r="G436" s="8">
        <f t="shared" si="55"/>
        <v>2.151808938283282</v>
      </c>
      <c r="H436" s="31">
        <f t="shared" si="55"/>
        <v>4.2062024069759065</v>
      </c>
      <c r="I436" s="31">
        <f t="shared" si="55"/>
        <v>6.3950599758676985</v>
      </c>
      <c r="J436" s="31">
        <f t="shared" si="55"/>
        <v>7.044047588719334</v>
      </c>
      <c r="K436" s="31">
        <f t="shared" si="55"/>
        <v>8.14155107187894</v>
      </c>
      <c r="L436" s="31">
        <f t="shared" si="55"/>
        <v>7.6658124603896285</v>
      </c>
      <c r="M436" s="31">
        <f t="shared" si="55"/>
        <v>7.40414279418246</v>
      </c>
      <c r="N436" s="31">
        <f t="shared" si="55"/>
        <v>4.689145047647329</v>
      </c>
      <c r="O436" s="31">
        <f t="shared" si="55"/>
        <v>6.030123131046614</v>
      </c>
      <c r="Q436" s="31" t="s">
        <v>108</v>
      </c>
      <c r="R436" s="45"/>
      <c r="S436" s="42">
        <f t="shared" si="28"/>
        <v>5.983399296394019</v>
      </c>
      <c r="T436" s="43">
        <f t="shared" si="25"/>
        <v>0.04672383465259511</v>
      </c>
      <c r="X436" s="3"/>
    </row>
    <row r="437" spans="1:24" ht="12.75">
      <c r="A437" s="8" t="s">
        <v>57</v>
      </c>
      <c r="B437" s="8"/>
      <c r="C437" s="8">
        <f aca="true" t="shared" si="56" ref="C437:O437">(C129+C171+C261+C303+C345)*100/(C87+C45)</f>
        <v>23.012807481195367</v>
      </c>
      <c r="D437" s="8">
        <f t="shared" si="56"/>
        <v>22.278334558076267</v>
      </c>
      <c r="E437" s="8">
        <f t="shared" si="56"/>
        <v>20.180485633069626</v>
      </c>
      <c r="F437" s="8">
        <f t="shared" si="56"/>
        <v>22.383999721006468</v>
      </c>
      <c r="G437" s="8">
        <f t="shared" si="56"/>
        <v>23.354397522421724</v>
      </c>
      <c r="H437" s="31">
        <f t="shared" si="56"/>
        <v>28.029883320742048</v>
      </c>
      <c r="I437" s="31">
        <f t="shared" si="56"/>
        <v>25.347104911755714</v>
      </c>
      <c r="J437" s="31">
        <f t="shared" si="56"/>
        <v>30.539141348114835</v>
      </c>
      <c r="K437" s="31">
        <f t="shared" si="56"/>
        <v>35.00611541455098</v>
      </c>
      <c r="L437" s="31">
        <f t="shared" si="56"/>
        <v>36.66579796724335</v>
      </c>
      <c r="M437" s="31">
        <f t="shared" si="56"/>
        <v>28.841875170771694</v>
      </c>
      <c r="N437" s="31">
        <f t="shared" si="56"/>
        <v>28.394474465332216</v>
      </c>
      <c r="O437" s="31">
        <f t="shared" si="56"/>
        <v>30.81546053263186</v>
      </c>
      <c r="Q437" s="31" t="s">
        <v>109</v>
      </c>
      <c r="R437" s="45"/>
      <c r="S437" s="42">
        <f t="shared" si="28"/>
        <v>29.972542769916092</v>
      </c>
      <c r="T437" s="43">
        <f t="shared" si="25"/>
        <v>0.8429177627157678</v>
      </c>
      <c r="X437" s="3"/>
    </row>
    <row r="438" spans="1:24" ht="12.75">
      <c r="A438" s="8" t="s">
        <v>58</v>
      </c>
      <c r="B438" s="8"/>
      <c r="C438" s="8">
        <f aca="true" t="shared" si="57" ref="C438:O438">(C130+C172+C262+C304+C346)*100/(C88+C46)</f>
        <v>40.88572836724636</v>
      </c>
      <c r="D438" s="8">
        <f t="shared" si="57"/>
        <v>37.689879171556555</v>
      </c>
      <c r="E438" s="8">
        <f t="shared" si="57"/>
        <v>39.69977832988678</v>
      </c>
      <c r="F438" s="8">
        <f t="shared" si="57"/>
        <v>46.417093365290334</v>
      </c>
      <c r="G438" s="8">
        <f t="shared" si="57"/>
        <v>39.489856264945615</v>
      </c>
      <c r="H438" s="31">
        <f t="shared" si="57"/>
        <v>41.90365980526236</v>
      </c>
      <c r="I438" s="31">
        <f t="shared" si="57"/>
        <v>42.97439576322147</v>
      </c>
      <c r="J438" s="31">
        <f t="shared" si="57"/>
        <v>38.09149236615901</v>
      </c>
      <c r="K438" s="31">
        <f t="shared" si="57"/>
        <v>37.33314623493712</v>
      </c>
      <c r="L438" s="31">
        <f t="shared" si="57"/>
        <v>29.47883698358442</v>
      </c>
      <c r="M438" s="31">
        <f t="shared" si="57"/>
        <v>24.286694315382455</v>
      </c>
      <c r="N438" s="31">
        <f t="shared" si="57"/>
        <v>19.149372196955962</v>
      </c>
      <c r="O438" s="31">
        <f t="shared" si="57"/>
        <v>25.62522160946942</v>
      </c>
      <c r="Q438" s="31" t="s">
        <v>238</v>
      </c>
      <c r="R438" s="45"/>
      <c r="S438" s="42">
        <f t="shared" si="28"/>
        <v>25.026970343937897</v>
      </c>
      <c r="T438" s="43">
        <f t="shared" si="25"/>
        <v>0.5982512655315233</v>
      </c>
      <c r="X438" s="3"/>
    </row>
    <row r="441" spans="1:15" ht="12.75">
      <c r="A441" s="18" t="s">
        <v>166</v>
      </c>
      <c r="B441" s="4"/>
      <c r="C441" s="4"/>
      <c r="D441" s="4"/>
      <c r="E441" s="4"/>
      <c r="F441" s="4"/>
      <c r="G441" s="4"/>
      <c r="H441" s="4"/>
      <c r="I441" s="4"/>
      <c r="J441" s="4"/>
      <c r="K441" s="4"/>
      <c r="L441" s="4"/>
      <c r="M441" s="4"/>
      <c r="N441" s="4"/>
      <c r="O441" s="4"/>
    </row>
    <row r="442" spans="1:15" ht="12.75">
      <c r="A442" s="4"/>
      <c r="B442" s="4"/>
      <c r="C442" s="4"/>
      <c r="D442" s="4"/>
      <c r="E442" s="4"/>
      <c r="F442" s="4"/>
      <c r="G442" s="4"/>
      <c r="H442" s="4"/>
      <c r="I442" s="4"/>
      <c r="J442" s="4"/>
      <c r="K442" s="4"/>
      <c r="L442" s="4"/>
      <c r="M442" s="4"/>
      <c r="N442" s="4"/>
      <c r="O442" s="4"/>
    </row>
    <row r="443" spans="1:16" ht="12.75">
      <c r="A443" s="4"/>
      <c r="B443" s="4"/>
      <c r="C443" s="4" t="s">
        <v>14</v>
      </c>
      <c r="D443" s="4" t="s">
        <v>15</v>
      </c>
      <c r="E443" s="4" t="s">
        <v>16</v>
      </c>
      <c r="F443" s="4" t="s">
        <v>17</v>
      </c>
      <c r="G443" s="4" t="s">
        <v>18</v>
      </c>
      <c r="H443" s="4" t="s">
        <v>19</v>
      </c>
      <c r="I443" s="4" t="s">
        <v>20</v>
      </c>
      <c r="J443" s="4" t="s">
        <v>21</v>
      </c>
      <c r="K443" s="4" t="s">
        <v>22</v>
      </c>
      <c r="L443" s="4" t="s">
        <v>23</v>
      </c>
      <c r="M443" s="4" t="s">
        <v>24</v>
      </c>
      <c r="N443" s="4" t="s">
        <v>25</v>
      </c>
      <c r="O443" s="4" t="s">
        <v>26</v>
      </c>
      <c r="P443" t="s">
        <v>162</v>
      </c>
    </row>
    <row r="444" spans="1:15" ht="12.75">
      <c r="A444" s="4"/>
      <c r="B444" s="4"/>
      <c r="C444" s="4"/>
      <c r="D444" s="4"/>
      <c r="E444" s="4"/>
      <c r="F444" s="4"/>
      <c r="G444" s="4"/>
      <c r="H444" s="4"/>
      <c r="I444" s="4"/>
      <c r="J444" s="4"/>
      <c r="K444" s="4"/>
      <c r="L444" s="4"/>
      <c r="M444" s="4"/>
      <c r="N444" s="4"/>
      <c r="O444" s="4"/>
    </row>
    <row r="445" spans="1:15" ht="12.75">
      <c r="A445" s="91" t="s">
        <v>255</v>
      </c>
      <c r="B445" s="4"/>
      <c r="C445" s="4"/>
      <c r="D445" s="4"/>
      <c r="E445" s="4"/>
      <c r="F445" s="4"/>
      <c r="G445" s="4"/>
      <c r="H445" s="4"/>
      <c r="I445" s="4"/>
      <c r="J445" s="4"/>
      <c r="K445" s="4"/>
      <c r="L445" s="4"/>
      <c r="M445" s="4"/>
      <c r="N445" s="4"/>
      <c r="O445" s="4"/>
    </row>
    <row r="446" spans="1:15" ht="12.75">
      <c r="A446" s="91" t="s">
        <v>117</v>
      </c>
      <c r="B446" s="4"/>
      <c r="C446" s="92">
        <f>C406-C365</f>
        <v>-0.03937272379558543</v>
      </c>
      <c r="D446" s="92">
        <f aca="true" t="shared" si="58" ref="D446:O446">D406-D365</f>
        <v>-0.024491315566177008</v>
      </c>
      <c r="E446" s="92">
        <f t="shared" si="58"/>
        <v>0.016910789710669505</v>
      </c>
      <c r="F446" s="92">
        <f t="shared" si="58"/>
        <v>-0.00042884935003328906</v>
      </c>
      <c r="G446" s="92">
        <f t="shared" si="58"/>
        <v>-0.0004456540966959466</v>
      </c>
      <c r="H446" s="92">
        <f t="shared" si="58"/>
        <v>0.037641077103447884</v>
      </c>
      <c r="I446" s="92">
        <f t="shared" si="58"/>
        <v>-0.0002654149349545776</v>
      </c>
      <c r="J446" s="92">
        <f t="shared" si="58"/>
        <v>-0.03720126079306496</v>
      </c>
      <c r="K446" s="92">
        <f t="shared" si="58"/>
        <v>0.03212277904247074</v>
      </c>
      <c r="L446" s="92">
        <f t="shared" si="58"/>
        <v>0.00962832788057888</v>
      </c>
      <c r="M446" s="92">
        <f t="shared" si="58"/>
        <v>-0.011708926120276075</v>
      </c>
      <c r="N446" s="92">
        <f t="shared" si="58"/>
        <v>0.006394430505460846</v>
      </c>
      <c r="O446" s="92">
        <f t="shared" si="58"/>
        <v>-0.021804762873658845</v>
      </c>
    </row>
    <row r="447" spans="1:15" ht="12.75">
      <c r="A447" s="91" t="s">
        <v>258</v>
      </c>
      <c r="B447" s="4"/>
      <c r="C447" s="92">
        <f aca="true" t="shared" si="59" ref="C447:O447">C407-C366</f>
        <v>-0.026675670627451353</v>
      </c>
      <c r="D447" s="92">
        <f t="shared" si="59"/>
        <v>-0.04043624341180063</v>
      </c>
      <c r="E447" s="92">
        <f t="shared" si="59"/>
        <v>0.009709697245153137</v>
      </c>
      <c r="F447" s="92">
        <f t="shared" si="59"/>
        <v>-0.048341230964991766</v>
      </c>
      <c r="G447" s="92">
        <f t="shared" si="59"/>
        <v>0.004188767977252539</v>
      </c>
      <c r="H447" s="92">
        <f t="shared" si="59"/>
        <v>-0.021460666058468192</v>
      </c>
      <c r="I447" s="92">
        <f t="shared" si="59"/>
        <v>-0.01920600568947073</v>
      </c>
      <c r="J447" s="92">
        <f t="shared" si="59"/>
        <v>-0.040088274030724236</v>
      </c>
      <c r="K447" s="92">
        <f t="shared" si="59"/>
        <v>0.05293551875930369</v>
      </c>
      <c r="L447" s="92">
        <f t="shared" si="59"/>
        <v>0.019586445785252593</v>
      </c>
      <c r="M447" s="92">
        <f t="shared" si="59"/>
        <v>-0.03665486350705116</v>
      </c>
      <c r="N447" s="92">
        <f t="shared" si="59"/>
        <v>0.010049819745793442</v>
      </c>
      <c r="O447" s="92">
        <f t="shared" si="59"/>
        <v>-0.003494733970045516</v>
      </c>
    </row>
    <row r="448" spans="1:15" ht="12.75">
      <c r="A448" s="91" t="s">
        <v>259</v>
      </c>
      <c r="B448" s="4"/>
      <c r="C448" s="92">
        <f aca="true" t="shared" si="60" ref="C448:O448">C408-C367</f>
        <v>-0.01818181818181852</v>
      </c>
      <c r="D448" s="92">
        <f t="shared" si="60"/>
        <v>0.030477426799365492</v>
      </c>
      <c r="E448" s="92">
        <f t="shared" si="60"/>
        <v>0.03929675425038681</v>
      </c>
      <c r="F448" s="92">
        <f t="shared" si="60"/>
        <v>-0.030696054153367847</v>
      </c>
      <c r="G448" s="92">
        <f t="shared" si="60"/>
        <v>0.03248375349852228</v>
      </c>
      <c r="H448" s="92">
        <f t="shared" si="60"/>
        <v>0.03431480954241106</v>
      </c>
      <c r="I448" s="92">
        <f t="shared" si="60"/>
        <v>0.02405683504186662</v>
      </c>
      <c r="J448" s="92">
        <f t="shared" si="60"/>
        <v>-0.017469628489918954</v>
      </c>
      <c r="K448" s="92">
        <f t="shared" si="60"/>
        <v>-0.008287649145437115</v>
      </c>
      <c r="L448" s="92">
        <f t="shared" si="60"/>
        <v>0.024618705129793916</v>
      </c>
      <c r="M448" s="92">
        <f t="shared" si="60"/>
        <v>-0.024300946262361123</v>
      </c>
      <c r="N448" s="92">
        <f t="shared" si="60"/>
        <v>-0.0024839751221508166</v>
      </c>
      <c r="O448" s="92">
        <f t="shared" si="60"/>
        <v>0.003921096182257777</v>
      </c>
    </row>
    <row r="449" spans="1:15" ht="12.75">
      <c r="A449" s="4" t="s">
        <v>29</v>
      </c>
      <c r="B449" s="4"/>
      <c r="C449" s="92">
        <f aca="true" t="shared" si="61" ref="C449:O449">C409-C368</f>
        <v>0.04122256819773229</v>
      </c>
      <c r="D449" s="92">
        <f t="shared" si="61"/>
        <v>0.0013153014351334757</v>
      </c>
      <c r="E449" s="92">
        <f t="shared" si="61"/>
        <v>0.010145327954909744</v>
      </c>
      <c r="F449" s="92">
        <f t="shared" si="61"/>
        <v>-0.027144342875910166</v>
      </c>
      <c r="G449" s="92">
        <f t="shared" si="61"/>
        <v>0.04538369697844358</v>
      </c>
      <c r="H449" s="92">
        <f t="shared" si="61"/>
        <v>0.007627928306645826</v>
      </c>
      <c r="I449" s="92">
        <f t="shared" si="61"/>
        <v>-0.03327026724255977</v>
      </c>
      <c r="J449" s="92">
        <f t="shared" si="61"/>
        <v>0.04914680752659373</v>
      </c>
      <c r="K449" s="92">
        <f t="shared" si="61"/>
        <v>-0.002332395963797085</v>
      </c>
      <c r="L449" s="92">
        <f t="shared" si="61"/>
        <v>-0.015487332060487358</v>
      </c>
      <c r="M449" s="92">
        <f t="shared" si="61"/>
        <v>0.012128768986624294</v>
      </c>
      <c r="N449" s="92">
        <f t="shared" si="61"/>
        <v>-0.002081010776663117</v>
      </c>
      <c r="O449" s="92">
        <f t="shared" si="61"/>
        <v>0.010146350169552232</v>
      </c>
    </row>
    <row r="450" spans="1:15" ht="12.75">
      <c r="A450" s="4" t="s">
        <v>30</v>
      </c>
      <c r="B450" s="4"/>
      <c r="C450" s="92">
        <f aca="true" t="shared" si="62" ref="C450:O450">C410-C369</f>
        <v>0.03565551909741904</v>
      </c>
      <c r="D450" s="92">
        <f t="shared" si="62"/>
        <v>-0.032758620689655515</v>
      </c>
      <c r="E450" s="92">
        <f t="shared" si="62"/>
        <v>0.02004634994206267</v>
      </c>
      <c r="F450" s="92">
        <f t="shared" si="62"/>
        <v>0.0004297514838755845</v>
      </c>
      <c r="G450" s="92">
        <f t="shared" si="62"/>
        <v>0.036388602814967363</v>
      </c>
      <c r="H450" s="92">
        <f t="shared" si="62"/>
        <v>0.02883375499877605</v>
      </c>
      <c r="I450" s="92">
        <f t="shared" si="62"/>
        <v>0.018847075668440905</v>
      </c>
      <c r="J450" s="92">
        <f t="shared" si="62"/>
        <v>-0.041554959785522705</v>
      </c>
      <c r="K450" s="92">
        <f t="shared" si="62"/>
        <v>-0.03484700962474685</v>
      </c>
      <c r="L450" s="92">
        <f t="shared" si="62"/>
        <v>0.04740629782799832</v>
      </c>
      <c r="M450" s="92">
        <f t="shared" si="62"/>
        <v>-0.006562751185991811</v>
      </c>
      <c r="N450" s="92">
        <f t="shared" si="62"/>
        <v>-0.04964059716163893</v>
      </c>
      <c r="O450" s="92">
        <f t="shared" si="62"/>
        <v>0.002903369817885526</v>
      </c>
    </row>
    <row r="451" spans="1:15" ht="12.75">
      <c r="A451" s="4" t="s">
        <v>31</v>
      </c>
      <c r="B451" s="4"/>
      <c r="C451" s="92">
        <f aca="true" t="shared" si="63" ref="C451:O451">C411-C370</f>
        <v>-0.03302808117070777</v>
      </c>
      <c r="D451" s="92">
        <f t="shared" si="63"/>
        <v>0.05330243337195828</v>
      </c>
      <c r="E451" s="92">
        <f t="shared" si="63"/>
        <v>0.04234565067707141</v>
      </c>
      <c r="F451" s="92">
        <f t="shared" si="63"/>
        <v>-0.04381524381524393</v>
      </c>
      <c r="G451" s="92">
        <f t="shared" si="63"/>
        <v>-0.004900320449195306</v>
      </c>
      <c r="H451" s="92">
        <f t="shared" si="63"/>
        <v>0.008978775419491214</v>
      </c>
      <c r="I451" s="92">
        <f t="shared" si="63"/>
        <v>-0.008071278825995343</v>
      </c>
      <c r="J451" s="92">
        <f t="shared" si="63"/>
        <v>0.0485306419839695</v>
      </c>
      <c r="K451" s="92">
        <f t="shared" si="63"/>
        <v>-0.0034257748776500563</v>
      </c>
      <c r="L451" s="92">
        <f t="shared" si="63"/>
        <v>-0.018600519338527022</v>
      </c>
      <c r="M451" s="92">
        <f t="shared" si="63"/>
        <v>0.019618528610354957</v>
      </c>
      <c r="N451" s="92">
        <f t="shared" si="63"/>
        <v>-0.041021496686600045</v>
      </c>
      <c r="O451" s="92">
        <f t="shared" si="63"/>
        <v>0.023114145921823592</v>
      </c>
    </row>
    <row r="452" spans="1:15" ht="12.75">
      <c r="A452" s="4" t="s">
        <v>32</v>
      </c>
      <c r="B452" s="4"/>
      <c r="C452" s="92">
        <f aca="true" t="shared" si="64" ref="C452:O452">C412-C371</f>
        <v>-0.02142259782560796</v>
      </c>
      <c r="D452" s="92">
        <f t="shared" si="64"/>
        <v>-0.04867592735179915</v>
      </c>
      <c r="E452" s="92">
        <f t="shared" si="64"/>
        <v>0.005515836321673184</v>
      </c>
      <c r="F452" s="92">
        <f t="shared" si="64"/>
        <v>-0.022630287259747472</v>
      </c>
      <c r="G452" s="92">
        <f t="shared" si="64"/>
        <v>0.13467161667087169</v>
      </c>
      <c r="H452" s="92">
        <f t="shared" si="64"/>
        <v>-0.03330376218885611</v>
      </c>
      <c r="I452" s="92">
        <f t="shared" si="64"/>
        <v>0.04937060698226059</v>
      </c>
      <c r="J452" s="92">
        <f t="shared" si="64"/>
        <v>0.032682107931051974</v>
      </c>
      <c r="K452" s="92">
        <f t="shared" si="64"/>
        <v>-0.047246059891094205</v>
      </c>
      <c r="L452" s="92">
        <f t="shared" si="64"/>
        <v>-0.02655411901061111</v>
      </c>
      <c r="M452" s="92">
        <f t="shared" si="64"/>
        <v>-0.04965889789212774</v>
      </c>
      <c r="N452" s="92">
        <f t="shared" si="64"/>
        <v>0.005823660890013294</v>
      </c>
      <c r="O452" s="92">
        <f t="shared" si="64"/>
        <v>-0.032164575177557</v>
      </c>
    </row>
    <row r="453" spans="1:15" ht="12.75">
      <c r="A453" s="4" t="s">
        <v>33</v>
      </c>
      <c r="B453" s="4"/>
      <c r="C453" s="92">
        <f aca="true" t="shared" si="65" ref="C453:O453">C413-C372</f>
        <v>0</v>
      </c>
      <c r="D453" s="92">
        <f t="shared" si="65"/>
        <v>0</v>
      </c>
      <c r="E453" s="92">
        <f t="shared" si="65"/>
        <v>0.011637379262190155</v>
      </c>
      <c r="F453" s="92">
        <f t="shared" si="65"/>
        <v>0.013157894736842105</v>
      </c>
      <c r="G453" s="92">
        <f t="shared" si="65"/>
        <v>0.037702651753173305</v>
      </c>
      <c r="H453" s="92">
        <f t="shared" si="65"/>
        <v>0.025214321734745335</v>
      </c>
      <c r="I453" s="92">
        <f t="shared" si="65"/>
        <v>-0.015069157971366182</v>
      </c>
      <c r="J453" s="92">
        <f t="shared" si="65"/>
        <v>0.03344656071818511</v>
      </c>
      <c r="K453" s="92">
        <f t="shared" si="65"/>
        <v>-0.0031980319803198154</v>
      </c>
      <c r="L453" s="92">
        <f t="shared" si="65"/>
        <v>0.008577760396297734</v>
      </c>
      <c r="M453" s="92">
        <f t="shared" si="65"/>
        <v>0.03737307134379533</v>
      </c>
      <c r="N453" s="92">
        <f t="shared" si="65"/>
        <v>0.016257473603867173</v>
      </c>
      <c r="O453" s="92">
        <f t="shared" si="65"/>
        <v>-0.040581929555895846</v>
      </c>
    </row>
    <row r="454" spans="1:15" ht="12.75">
      <c r="A454" s="4" t="s">
        <v>34</v>
      </c>
      <c r="B454" s="4"/>
      <c r="C454" s="92">
        <f aca="true" t="shared" si="66" ref="C454:O454">C414-C373</f>
        <v>-0.04382157757679295</v>
      </c>
      <c r="D454" s="92">
        <f t="shared" si="66"/>
        <v>0.0054444718725150665</v>
      </c>
      <c r="E454" s="92">
        <f t="shared" si="66"/>
        <v>0.016125213731421617</v>
      </c>
      <c r="F454" s="92">
        <f t="shared" si="66"/>
        <v>0.038018109934957245</v>
      </c>
      <c r="G454" s="92">
        <f t="shared" si="66"/>
        <v>0.028484331179123856</v>
      </c>
      <c r="H454" s="92">
        <f t="shared" si="66"/>
        <v>0.013620477944648712</v>
      </c>
      <c r="I454" s="92">
        <f t="shared" si="66"/>
        <v>-0.014804691948524962</v>
      </c>
      <c r="J454" s="92">
        <f t="shared" si="66"/>
        <v>-0.04341826597672416</v>
      </c>
      <c r="K454" s="92">
        <f t="shared" si="66"/>
        <v>0.0053856743565141585</v>
      </c>
      <c r="L454" s="92">
        <f t="shared" si="66"/>
        <v>0.005197505197505947</v>
      </c>
      <c r="M454" s="92">
        <f t="shared" si="66"/>
        <v>-0.001976519542280286</v>
      </c>
      <c r="N454" s="92">
        <f t="shared" si="66"/>
        <v>-0.023848836381751504</v>
      </c>
      <c r="O454" s="92">
        <f t="shared" si="66"/>
        <v>0.0030606566499722376</v>
      </c>
    </row>
    <row r="455" spans="1:15" ht="12.75">
      <c r="A455" s="4" t="s">
        <v>35</v>
      </c>
      <c r="B455" s="4"/>
      <c r="C455" s="92">
        <f aca="true" t="shared" si="67" ref="C455:O455">C415-C374</f>
        <v>-0.019083596402012404</v>
      </c>
      <c r="D455" s="92">
        <f t="shared" si="67"/>
        <v>-0.00593395252838036</v>
      </c>
      <c r="E455" s="92">
        <f t="shared" si="67"/>
        <v>-0.013383434099912606</v>
      </c>
      <c r="F455" s="92">
        <f t="shared" si="67"/>
        <v>0.004065959744597336</v>
      </c>
      <c r="G455" s="92">
        <f t="shared" si="67"/>
        <v>-0.016201185601662615</v>
      </c>
      <c r="H455" s="92">
        <f t="shared" si="67"/>
        <v>0.012071845553013105</v>
      </c>
      <c r="I455" s="92">
        <f t="shared" si="67"/>
        <v>-0.026927662390260565</v>
      </c>
      <c r="J455" s="92">
        <f t="shared" si="67"/>
        <v>-0.0012331431258125747</v>
      </c>
      <c r="K455" s="92">
        <f t="shared" si="67"/>
        <v>0.4449797699365625</v>
      </c>
      <c r="L455" s="92">
        <f t="shared" si="67"/>
        <v>-0.04184978742625134</v>
      </c>
      <c r="M455" s="92">
        <f t="shared" si="67"/>
        <v>-0.006303873443412655</v>
      </c>
      <c r="N455" s="92">
        <f t="shared" si="67"/>
        <v>0.044941828438417986</v>
      </c>
      <c r="O455" s="92">
        <f t="shared" si="67"/>
        <v>0.018971552217907472</v>
      </c>
    </row>
    <row r="456" spans="1:15" ht="12.75">
      <c r="A456" s="4" t="s">
        <v>36</v>
      </c>
      <c r="B456" s="4"/>
      <c r="C456" s="92">
        <f aca="true" t="shared" si="68" ref="C456:O456">C416-C375</f>
        <v>0.02420198492482406</v>
      </c>
      <c r="D456" s="92">
        <f t="shared" si="68"/>
        <v>0.03564476673725814</v>
      </c>
      <c r="E456" s="92">
        <f t="shared" si="68"/>
        <v>0.044352913289230855</v>
      </c>
      <c r="F456" s="92">
        <f t="shared" si="68"/>
        <v>0.04595658301144212</v>
      </c>
      <c r="G456" s="92">
        <f t="shared" si="68"/>
        <v>0.04251941061436426</v>
      </c>
      <c r="H456" s="92">
        <f t="shared" si="68"/>
        <v>0.025379843058008333</v>
      </c>
      <c r="I456" s="92">
        <f t="shared" si="68"/>
        <v>0.03568341437061129</v>
      </c>
      <c r="J456" s="92">
        <f t="shared" si="68"/>
        <v>0.008240092974499902</v>
      </c>
      <c r="K456" s="92">
        <f t="shared" si="68"/>
        <v>0.022969526347838</v>
      </c>
      <c r="L456" s="92">
        <f t="shared" si="68"/>
        <v>0.034191624822607736</v>
      </c>
      <c r="M456" s="92">
        <f t="shared" si="68"/>
        <v>0.0430307210696661</v>
      </c>
      <c r="N456" s="92">
        <f t="shared" si="68"/>
        <v>-0.02037040889780073</v>
      </c>
      <c r="O456" s="92">
        <f t="shared" si="68"/>
        <v>0.03568349670869431</v>
      </c>
    </row>
    <row r="457" spans="1:15" ht="12.75">
      <c r="A457" s="4" t="s">
        <v>37</v>
      </c>
      <c r="B457" s="4"/>
      <c r="C457" s="92">
        <f aca="true" t="shared" si="69" ref="C457:O457">C417-C376</f>
        <v>0.0035837353549279527</v>
      </c>
      <c r="D457" s="92">
        <f t="shared" si="69"/>
        <v>0.025067670165708655</v>
      </c>
      <c r="E457" s="92">
        <f t="shared" si="69"/>
        <v>0.002741864967834573</v>
      </c>
      <c r="F457" s="92">
        <f t="shared" si="69"/>
        <v>-0.042742132227372664</v>
      </c>
      <c r="G457" s="92">
        <f t="shared" si="69"/>
        <v>-0.01622332651271563</v>
      </c>
      <c r="H457" s="92">
        <f t="shared" si="69"/>
        <v>-0.014593140551445671</v>
      </c>
      <c r="I457" s="92">
        <f t="shared" si="69"/>
        <v>0.004828889355448673</v>
      </c>
      <c r="J457" s="92">
        <f t="shared" si="69"/>
        <v>-0.015349140307784559</v>
      </c>
      <c r="K457" s="92">
        <f t="shared" si="69"/>
        <v>0.010031082226618082</v>
      </c>
      <c r="L457" s="92">
        <f t="shared" si="69"/>
        <v>0.04216759375560741</v>
      </c>
      <c r="M457" s="92">
        <f t="shared" si="69"/>
        <v>0.026067453065293122</v>
      </c>
      <c r="N457" s="92">
        <f t="shared" si="69"/>
        <v>-0.043115032785558505</v>
      </c>
      <c r="O457" s="92">
        <f t="shared" si="69"/>
        <v>-0.022149583625185265</v>
      </c>
    </row>
    <row r="458" spans="1:15" ht="12.75">
      <c r="A458" s="4" t="s">
        <v>38</v>
      </c>
      <c r="B458" s="4"/>
      <c r="C458" s="92">
        <f aca="true" t="shared" si="70" ref="C458:O458">C418-C377</f>
        <v>0.021036205984900747</v>
      </c>
      <c r="D458" s="92">
        <f t="shared" si="70"/>
        <v>-0.030181972332737672</v>
      </c>
      <c r="E458" s="92">
        <f t="shared" si="70"/>
        <v>-0.019664801047401426</v>
      </c>
      <c r="F458" s="92">
        <f t="shared" si="70"/>
        <v>0.032009394871010954</v>
      </c>
      <c r="G458" s="92">
        <f t="shared" si="70"/>
        <v>-0.022868567054249667</v>
      </c>
      <c r="H458" s="92">
        <f t="shared" si="70"/>
        <v>0.0453926630142103</v>
      </c>
      <c r="I458" s="92">
        <f t="shared" si="70"/>
        <v>0.0031158735459833053</v>
      </c>
      <c r="J458" s="92">
        <f t="shared" si="70"/>
        <v>0.04310758595446984</v>
      </c>
      <c r="K458" s="92">
        <f t="shared" si="70"/>
        <v>0.04782878453296746</v>
      </c>
      <c r="L458" s="92">
        <f t="shared" si="70"/>
        <v>0.04147307526937993</v>
      </c>
      <c r="M458" s="92">
        <f t="shared" si="70"/>
        <v>-0.04492631710128592</v>
      </c>
      <c r="N458" s="92">
        <f t="shared" si="70"/>
        <v>0.030648831760711204</v>
      </c>
      <c r="O458" s="92">
        <f t="shared" si="70"/>
        <v>0.01710040059940532</v>
      </c>
    </row>
    <row r="459" spans="1:15" ht="12.75">
      <c r="A459" s="4" t="s">
        <v>39</v>
      </c>
      <c r="B459" s="4"/>
      <c r="C459" s="92">
        <f aca="true" t="shared" si="71" ref="C459:O459">C419-C378</f>
        <v>0</v>
      </c>
      <c r="D459" s="92">
        <f t="shared" si="71"/>
        <v>0</v>
      </c>
      <c r="E459" s="92">
        <f t="shared" si="71"/>
        <v>0</v>
      </c>
      <c r="F459" s="92">
        <f t="shared" si="71"/>
        <v>0</v>
      </c>
      <c r="G459" s="92">
        <f t="shared" si="71"/>
        <v>0</v>
      </c>
      <c r="H459" s="92">
        <f t="shared" si="71"/>
        <v>0</v>
      </c>
      <c r="I459" s="92">
        <f t="shared" si="71"/>
        <v>0</v>
      </c>
      <c r="J459" s="92">
        <f t="shared" si="71"/>
        <v>0</v>
      </c>
      <c r="K459" s="92">
        <f t="shared" si="71"/>
        <v>0</v>
      </c>
      <c r="L459" s="92">
        <f t="shared" si="71"/>
        <v>0</v>
      </c>
      <c r="M459" s="92">
        <f t="shared" si="71"/>
        <v>0</v>
      </c>
      <c r="N459" s="92">
        <f t="shared" si="71"/>
        <v>0</v>
      </c>
      <c r="O459" s="92">
        <f t="shared" si="71"/>
        <v>0</v>
      </c>
    </row>
    <row r="460" spans="1:15" ht="12.75">
      <c r="A460" s="4" t="s">
        <v>40</v>
      </c>
      <c r="B460" s="4"/>
      <c r="C460" s="92">
        <f aca="true" t="shared" si="72" ref="C460:O460">C420-C379</f>
        <v>0.049169110459430954</v>
      </c>
      <c r="D460" s="92">
        <f t="shared" si="72"/>
        <v>-0.015280170230013823</v>
      </c>
      <c r="E460" s="92">
        <f t="shared" si="72"/>
        <v>-0.0370070778564191</v>
      </c>
      <c r="F460" s="92">
        <f t="shared" si="72"/>
        <v>0.0401182695300335</v>
      </c>
      <c r="G460" s="92">
        <f t="shared" si="72"/>
        <v>0.012400127836372121</v>
      </c>
      <c r="H460" s="92">
        <f t="shared" si="72"/>
        <v>0.005052125100242222</v>
      </c>
      <c r="I460" s="92">
        <f t="shared" si="72"/>
        <v>0.002472051645408868</v>
      </c>
      <c r="J460" s="92">
        <f t="shared" si="72"/>
        <v>0.003557312252958411</v>
      </c>
      <c r="K460" s="92">
        <f t="shared" si="72"/>
        <v>0.04719456298403202</v>
      </c>
      <c r="L460" s="92">
        <f t="shared" si="72"/>
        <v>-0.009480626545752102</v>
      </c>
      <c r="M460" s="92">
        <f t="shared" si="72"/>
        <v>-0.030293819655526022</v>
      </c>
      <c r="N460" s="92">
        <f t="shared" si="72"/>
        <v>-0.034772026610419005</v>
      </c>
      <c r="O460" s="92">
        <f t="shared" si="72"/>
        <v>-0.014850545627069778</v>
      </c>
    </row>
    <row r="461" spans="1:15" ht="12.75">
      <c r="A461" s="4" t="s">
        <v>41</v>
      </c>
      <c r="B461" s="4"/>
      <c r="C461" s="92">
        <f aca="true" t="shared" si="73" ref="C461:O461">C421-C380</f>
        <v>0.01978088861838101</v>
      </c>
      <c r="D461" s="92">
        <f t="shared" si="73"/>
        <v>0.03442879499217533</v>
      </c>
      <c r="E461" s="92">
        <f t="shared" si="73"/>
        <v>0.0202029245001496</v>
      </c>
      <c r="F461" s="92">
        <f t="shared" si="73"/>
        <v>-0.04960491659350286</v>
      </c>
      <c r="G461" s="92">
        <f t="shared" si="73"/>
        <v>-0.035251798561151126</v>
      </c>
      <c r="H461" s="92">
        <f t="shared" si="73"/>
        <v>0.024420677361853826</v>
      </c>
      <c r="I461" s="92">
        <f t="shared" si="73"/>
        <v>0.0030954428202925044</v>
      </c>
      <c r="J461" s="92">
        <f t="shared" si="73"/>
        <v>0.0023288637967535664</v>
      </c>
      <c r="K461" s="92">
        <f t="shared" si="73"/>
        <v>0.010702225300891932</v>
      </c>
      <c r="L461" s="92">
        <f t="shared" si="73"/>
        <v>0.014613470929697225</v>
      </c>
      <c r="M461" s="92">
        <f t="shared" si="73"/>
        <v>-0.03957176843774768</v>
      </c>
      <c r="N461" s="92">
        <f t="shared" si="73"/>
        <v>0.044648658683746234</v>
      </c>
      <c r="O461" s="92">
        <f t="shared" si="73"/>
        <v>-0.013529149977748123</v>
      </c>
    </row>
    <row r="462" spans="1:15" ht="12.75">
      <c r="A462" s="4" t="s">
        <v>42</v>
      </c>
      <c r="B462" s="4"/>
      <c r="C462" s="92">
        <f aca="true" t="shared" si="74" ref="C462:O462">C422-C381</f>
        <v>0.03570213570213543</v>
      </c>
      <c r="D462" s="92">
        <f t="shared" si="74"/>
        <v>0.02878338278931758</v>
      </c>
      <c r="E462" s="92">
        <f t="shared" si="74"/>
        <v>-0.040339375241033704</v>
      </c>
      <c r="F462" s="92">
        <f t="shared" si="74"/>
        <v>-0.018408736349453836</v>
      </c>
      <c r="G462" s="92">
        <f t="shared" si="74"/>
        <v>-0.023914968999114272</v>
      </c>
      <c r="H462" s="92">
        <f t="shared" si="74"/>
        <v>-0.005893657911595351</v>
      </c>
      <c r="I462" s="92">
        <f t="shared" si="74"/>
        <v>-0.04351881633965893</v>
      </c>
      <c r="J462" s="92">
        <f t="shared" si="74"/>
        <v>0.00031012560086818297</v>
      </c>
      <c r="K462" s="92">
        <f t="shared" si="74"/>
        <v>0.043507362784471315</v>
      </c>
      <c r="L462" s="92">
        <f t="shared" si="74"/>
        <v>-0.006840985101854713</v>
      </c>
      <c r="M462" s="92">
        <f t="shared" si="74"/>
        <v>-0.01468754530955474</v>
      </c>
      <c r="N462" s="92">
        <f t="shared" si="74"/>
        <v>0.024390243902439046</v>
      </c>
      <c r="O462" s="92">
        <f t="shared" si="74"/>
        <v>-0.0023056375650214456</v>
      </c>
    </row>
    <row r="463" spans="1:15" ht="12.75">
      <c r="A463" s="4" t="s">
        <v>43</v>
      </c>
      <c r="B463" s="4"/>
      <c r="C463" s="92">
        <f aca="true" t="shared" si="75" ref="C463:O463">C423-C382</f>
        <v>0.03558345754490566</v>
      </c>
      <c r="D463" s="92">
        <f t="shared" si="75"/>
        <v>0.048550142037841026</v>
      </c>
      <c r="E463" s="92">
        <f t="shared" si="75"/>
        <v>0.008352298588985008</v>
      </c>
      <c r="F463" s="92">
        <f t="shared" si="75"/>
        <v>-0.013345954957755146</v>
      </c>
      <c r="G463" s="92">
        <f t="shared" si="75"/>
        <v>0.006067681228726585</v>
      </c>
      <c r="H463" s="92">
        <f t="shared" si="75"/>
        <v>0.008363077260996166</v>
      </c>
      <c r="I463" s="92">
        <f t="shared" si="75"/>
        <v>-0.022228182159523713</v>
      </c>
      <c r="J463" s="92">
        <f t="shared" si="75"/>
        <v>0.0017046211213210816</v>
      </c>
      <c r="K463" s="92">
        <f t="shared" si="75"/>
        <v>-0.014490613794558072</v>
      </c>
      <c r="L463" s="92">
        <f t="shared" si="75"/>
        <v>-0.004130782321695614</v>
      </c>
      <c r="M463" s="92">
        <f t="shared" si="75"/>
        <v>0.045515259765473326</v>
      </c>
      <c r="N463" s="92">
        <f t="shared" si="75"/>
        <v>-0.03966858644033555</v>
      </c>
      <c r="O463" s="92">
        <f t="shared" si="75"/>
        <v>-0.039321505456165085</v>
      </c>
    </row>
    <row r="464" spans="1:15" ht="12.75">
      <c r="A464" s="4" t="s">
        <v>44</v>
      </c>
      <c r="B464" s="4"/>
      <c r="C464" s="92">
        <f aca="true" t="shared" si="76" ref="C464:O464">C424-C383</f>
        <v>0</v>
      </c>
      <c r="D464" s="92">
        <f t="shared" si="76"/>
        <v>0</v>
      </c>
      <c r="E464" s="92">
        <f t="shared" si="76"/>
        <v>0</v>
      </c>
      <c r="F464" s="92">
        <f t="shared" si="76"/>
        <v>0</v>
      </c>
      <c r="G464" s="92">
        <f t="shared" si="76"/>
        <v>0</v>
      </c>
      <c r="H464" s="92">
        <f t="shared" si="76"/>
        <v>0</v>
      </c>
      <c r="I464" s="92">
        <f t="shared" si="76"/>
        <v>0</v>
      </c>
      <c r="J464" s="92">
        <f t="shared" si="76"/>
        <v>0</v>
      </c>
      <c r="K464" s="92">
        <f t="shared" si="76"/>
        <v>0</v>
      </c>
      <c r="L464" s="92">
        <f t="shared" si="76"/>
        <v>0</v>
      </c>
      <c r="M464" s="92">
        <f t="shared" si="76"/>
        <v>0</v>
      </c>
      <c r="N464" s="92">
        <f t="shared" si="76"/>
        <v>0</v>
      </c>
      <c r="O464" s="92">
        <f t="shared" si="76"/>
        <v>0</v>
      </c>
    </row>
    <row r="465" spans="1:15" ht="12.75">
      <c r="A465" s="4" t="s">
        <v>45</v>
      </c>
      <c r="B465" s="4"/>
      <c r="C465" s="92">
        <f aca="true" t="shared" si="77" ref="C465:O465">C425-C384</f>
        <v>0.024031141442262705</v>
      </c>
      <c r="D465" s="92">
        <f t="shared" si="77"/>
        <v>-0.008062624183084788</v>
      </c>
      <c r="E465" s="92">
        <f t="shared" si="77"/>
        <v>-0.0034376746785915735</v>
      </c>
      <c r="F465" s="92">
        <f t="shared" si="77"/>
        <v>-0.005189840092487685</v>
      </c>
      <c r="G465" s="92">
        <f t="shared" si="77"/>
        <v>-0.012456900362478818</v>
      </c>
      <c r="H465" s="92">
        <f t="shared" si="77"/>
        <v>0.014336390378958175</v>
      </c>
      <c r="I465" s="92">
        <f t="shared" si="77"/>
        <v>-0.02146923285443192</v>
      </c>
      <c r="J465" s="92">
        <f t="shared" si="77"/>
        <v>0.0028351008651337217</v>
      </c>
      <c r="K465" s="92">
        <f t="shared" si="77"/>
        <v>-0.021473635018303572</v>
      </c>
      <c r="L465" s="92">
        <f t="shared" si="77"/>
        <v>-0.0023121828379562004</v>
      </c>
      <c r="M465" s="92">
        <f t="shared" si="77"/>
        <v>-0.0024601492674833914</v>
      </c>
      <c r="N465" s="92">
        <f t="shared" si="77"/>
        <v>-0.029901828334684133</v>
      </c>
      <c r="O465" s="92">
        <f t="shared" si="77"/>
        <v>0.0013422699315510656</v>
      </c>
    </row>
    <row r="466" spans="1:15" ht="12.75">
      <c r="A466" s="4" t="s">
        <v>46</v>
      </c>
      <c r="B466" s="4"/>
      <c r="C466" s="92">
        <f aca="true" t="shared" si="78" ref="C466:O466">C426-C385</f>
        <v>-0.032981498575281876</v>
      </c>
      <c r="D466" s="92">
        <f t="shared" si="78"/>
        <v>-0.028951750272732113</v>
      </c>
      <c r="E466" s="92">
        <f t="shared" si="78"/>
        <v>-0.011259302213204592</v>
      </c>
      <c r="F466" s="92">
        <f t="shared" si="78"/>
        <v>-0.03433444996342416</v>
      </c>
      <c r="G466" s="92">
        <f t="shared" si="78"/>
        <v>0.024030712366879925</v>
      </c>
      <c r="H466" s="92">
        <f t="shared" si="78"/>
        <v>0.029538609360855617</v>
      </c>
      <c r="I466" s="92">
        <f t="shared" si="78"/>
        <v>-0.04957953122204373</v>
      </c>
      <c r="J466" s="92">
        <f t="shared" si="78"/>
        <v>-0.018821851884865737</v>
      </c>
      <c r="K466" s="92">
        <f t="shared" si="78"/>
        <v>0.008689505925048024</v>
      </c>
      <c r="L466" s="92">
        <f t="shared" si="78"/>
        <v>-0.007139810628686405</v>
      </c>
      <c r="M466" s="92">
        <f t="shared" si="78"/>
        <v>0.0030436868310914633</v>
      </c>
      <c r="N466" s="92">
        <f t="shared" si="78"/>
        <v>0.03977172958735764</v>
      </c>
      <c r="O466" s="92">
        <f t="shared" si="78"/>
        <v>0.008737218652058232</v>
      </c>
    </row>
    <row r="467" spans="1:15" ht="12.75">
      <c r="A467" s="4" t="s">
        <v>47</v>
      </c>
      <c r="B467" s="4"/>
      <c r="C467" s="92">
        <f aca="true" t="shared" si="79" ref="C467:O467">C427-C386</f>
        <v>-0.01462260663857462</v>
      </c>
      <c r="D467" s="92">
        <f t="shared" si="79"/>
        <v>0.009580910852713176</v>
      </c>
      <c r="E467" s="92">
        <f t="shared" si="79"/>
        <v>-0.0021519911745055964</v>
      </c>
      <c r="F467" s="92">
        <f t="shared" si="79"/>
        <v>0.009597127555988294</v>
      </c>
      <c r="G467" s="92">
        <f t="shared" si="79"/>
        <v>-0.026900232158470816</v>
      </c>
      <c r="H467" s="92">
        <f t="shared" si="79"/>
        <v>0.0417998120300751</v>
      </c>
      <c r="I467" s="92">
        <f t="shared" si="79"/>
        <v>-0.034154474505351695</v>
      </c>
      <c r="J467" s="92">
        <f t="shared" si="79"/>
        <v>0.021414601187724536</v>
      </c>
      <c r="K467" s="92">
        <f t="shared" si="79"/>
        <v>-0.014079603775616345</v>
      </c>
      <c r="L467" s="92">
        <f t="shared" si="79"/>
        <v>0.04033223269408803</v>
      </c>
      <c r="M467" s="92">
        <f t="shared" si="79"/>
        <v>-0.020726172465960646</v>
      </c>
      <c r="N467" s="92">
        <f t="shared" si="79"/>
        <v>0.0030816640986133237</v>
      </c>
      <c r="O467" s="92">
        <f t="shared" si="79"/>
        <v>0.018853332165944536</v>
      </c>
    </row>
    <row r="468" spans="1:15" ht="12.75">
      <c r="A468" s="4" t="s">
        <v>48</v>
      </c>
      <c r="B468" s="4"/>
      <c r="C468" s="92">
        <f aca="true" t="shared" si="80" ref="C468:O468">C428-C387</f>
        <v>0.018887097904546124</v>
      </c>
      <c r="D468" s="92">
        <f t="shared" si="80"/>
        <v>-0.0038579628888015804</v>
      </c>
      <c r="E468" s="92">
        <f t="shared" si="80"/>
        <v>0.017487034267713142</v>
      </c>
      <c r="F468" s="92">
        <f t="shared" si="80"/>
        <v>0.02650967145725147</v>
      </c>
      <c r="G468" s="92">
        <f t="shared" si="80"/>
        <v>-0.023148435079022534</v>
      </c>
      <c r="H468" s="92">
        <f t="shared" si="80"/>
        <v>-0.029916030311010644</v>
      </c>
      <c r="I468" s="92">
        <f t="shared" si="80"/>
        <v>0.02095647048918181</v>
      </c>
      <c r="J468" s="92">
        <f t="shared" si="80"/>
        <v>0.0499986524000775</v>
      </c>
      <c r="K468" s="92">
        <f t="shared" si="80"/>
        <v>-0.049459955166092584</v>
      </c>
      <c r="L468" s="92">
        <f t="shared" si="80"/>
        <v>0.04981845617013292</v>
      </c>
      <c r="M468" s="92">
        <f t="shared" si="80"/>
        <v>-0.03429913860610512</v>
      </c>
      <c r="N468" s="92">
        <f t="shared" si="80"/>
        <v>0.017506631299731623</v>
      </c>
      <c r="O468" s="92">
        <f t="shared" si="80"/>
        <v>0.018231054451526063</v>
      </c>
    </row>
    <row r="469" spans="1:15" ht="12.75">
      <c r="A469" s="4" t="s">
        <v>49</v>
      </c>
      <c r="B469" s="4"/>
      <c r="C469" s="92">
        <f aca="true" t="shared" si="81" ref="C469:O469">C429-C388</f>
        <v>-0.04480530818927875</v>
      </c>
      <c r="D469" s="92">
        <f t="shared" si="81"/>
        <v>0.04730019584071243</v>
      </c>
      <c r="E469" s="92">
        <f t="shared" si="81"/>
        <v>0.02301177844835678</v>
      </c>
      <c r="F469" s="92">
        <f t="shared" si="81"/>
        <v>0.014054895853611526</v>
      </c>
      <c r="G469" s="92">
        <f t="shared" si="81"/>
        <v>-0.024735907263718104</v>
      </c>
      <c r="H469" s="92">
        <f t="shared" si="81"/>
        <v>-0.041719687329575095</v>
      </c>
      <c r="I469" s="92">
        <f t="shared" si="81"/>
        <v>0.03948907079247732</v>
      </c>
      <c r="J469" s="92">
        <f t="shared" si="81"/>
        <v>0.03379790940766725</v>
      </c>
      <c r="K469" s="92">
        <f t="shared" si="81"/>
        <v>0.006537386738926898</v>
      </c>
      <c r="L469" s="92">
        <f t="shared" si="81"/>
        <v>0.03367997316336613</v>
      </c>
      <c r="M469" s="92">
        <f t="shared" si="81"/>
        <v>-0.0011541900349492096</v>
      </c>
      <c r="N469" s="92">
        <f t="shared" si="81"/>
        <v>0.04745549078304734</v>
      </c>
      <c r="O469" s="92">
        <f t="shared" si="81"/>
        <v>-0.03691354381823331</v>
      </c>
    </row>
    <row r="470" spans="1:15" ht="12.75">
      <c r="A470" s="4" t="s">
        <v>50</v>
      </c>
      <c r="B470" s="4"/>
      <c r="C470" s="92">
        <f aca="true" t="shared" si="82" ref="C470:O470">C430-C389</f>
        <v>0.02449509619656176</v>
      </c>
      <c r="D470" s="92">
        <f t="shared" si="82"/>
        <v>-0.0013587357849651482</v>
      </c>
      <c r="E470" s="92">
        <f t="shared" si="82"/>
        <v>0.003389502227387098</v>
      </c>
      <c r="F470" s="92">
        <f t="shared" si="82"/>
        <v>0.033713819812474455</v>
      </c>
      <c r="G470" s="92">
        <f t="shared" si="82"/>
        <v>-0.021598220668838763</v>
      </c>
      <c r="H470" s="92">
        <f t="shared" si="82"/>
        <v>0.01686229188486621</v>
      </c>
      <c r="I470" s="92">
        <f t="shared" si="82"/>
        <v>-0.0014472681947239607</v>
      </c>
      <c r="J470" s="92">
        <f t="shared" si="82"/>
        <v>-0.04961752069579717</v>
      </c>
      <c r="K470" s="92">
        <f t="shared" si="82"/>
        <v>0.01811228171453294</v>
      </c>
      <c r="L470" s="92">
        <f t="shared" si="82"/>
        <v>-0.03802948244324256</v>
      </c>
      <c r="M470" s="92">
        <f t="shared" si="82"/>
        <v>-0.014795098074241508</v>
      </c>
      <c r="N470" s="92">
        <f t="shared" si="82"/>
        <v>-0.031838691483361714</v>
      </c>
      <c r="O470" s="92">
        <f t="shared" si="82"/>
        <v>0.03459497700742631</v>
      </c>
    </row>
    <row r="471" spans="1:15" ht="12.75">
      <c r="A471" s="4" t="s">
        <v>51</v>
      </c>
      <c r="B471" s="4"/>
      <c r="C471" s="92">
        <f aca="true" t="shared" si="83" ref="C471:O471">C431-C390</f>
        <v>0.04044487516729234</v>
      </c>
      <c r="D471" s="92">
        <f t="shared" si="83"/>
        <v>0.03466092572658752</v>
      </c>
      <c r="E471" s="92">
        <f t="shared" si="83"/>
        <v>0.026392039439855353</v>
      </c>
      <c r="F471" s="92">
        <f t="shared" si="83"/>
        <v>-0.003457516530250615</v>
      </c>
      <c r="G471" s="92">
        <f t="shared" si="83"/>
        <v>0.013321696244268821</v>
      </c>
      <c r="H471" s="92">
        <f t="shared" si="83"/>
        <v>0.0026527444616881724</v>
      </c>
      <c r="I471" s="92">
        <f t="shared" si="83"/>
        <v>-0.04027631344734672</v>
      </c>
      <c r="J471" s="92">
        <f t="shared" si="83"/>
        <v>-0.049801533075651605</v>
      </c>
      <c r="K471" s="92">
        <f t="shared" si="83"/>
        <v>-0.006824701796766419</v>
      </c>
      <c r="L471" s="92">
        <f t="shared" si="83"/>
        <v>0.0068386359968712895</v>
      </c>
      <c r="M471" s="92">
        <f t="shared" si="83"/>
        <v>-0.046006424898312304</v>
      </c>
      <c r="N471" s="92">
        <f t="shared" si="83"/>
        <v>-0.009611534315059345</v>
      </c>
      <c r="O471" s="92">
        <f t="shared" si="83"/>
        <v>0.0065788261310260054</v>
      </c>
    </row>
    <row r="472" spans="1:15" ht="12.75">
      <c r="A472" s="4" t="s">
        <v>52</v>
      </c>
      <c r="B472" s="4"/>
      <c r="C472" s="92">
        <f aca="true" t="shared" si="84" ref="C472:O472">C432-C391</f>
        <v>0.017508904642816958</v>
      </c>
      <c r="D472" s="92">
        <f t="shared" si="84"/>
        <v>-0.009435546061929756</v>
      </c>
      <c r="E472" s="92">
        <f t="shared" si="84"/>
        <v>-0.010438101559905988</v>
      </c>
      <c r="F472" s="92">
        <f t="shared" si="84"/>
        <v>0.022766125433392403</v>
      </c>
      <c r="G472" s="92">
        <f t="shared" si="84"/>
        <v>-0.01617442571889427</v>
      </c>
      <c r="H472" s="92">
        <f t="shared" si="84"/>
        <v>-0.034380836821227945</v>
      </c>
      <c r="I472" s="92">
        <f t="shared" si="84"/>
        <v>0.042858310849481995</v>
      </c>
      <c r="J472" s="92">
        <f t="shared" si="84"/>
        <v>0.011195932221873761</v>
      </c>
      <c r="K472" s="92">
        <f t="shared" si="84"/>
        <v>0.04955210126171039</v>
      </c>
      <c r="L472" s="92">
        <f t="shared" si="84"/>
        <v>-0.0241277278605736</v>
      </c>
      <c r="M472" s="92">
        <f t="shared" si="84"/>
        <v>0.0008638187710872103</v>
      </c>
      <c r="N472" s="92">
        <f t="shared" si="84"/>
        <v>-0.043651750191152416</v>
      </c>
      <c r="O472" s="92">
        <f t="shared" si="84"/>
        <v>-0.02284254614074399</v>
      </c>
    </row>
    <row r="473" spans="1:15" ht="12.75">
      <c r="A473" s="4" t="s">
        <v>53</v>
      </c>
      <c r="B473" s="4"/>
      <c r="C473" s="92">
        <f aca="true" t="shared" si="85" ref="C473:O473">C433-C392</f>
        <v>0.041280000967041985</v>
      </c>
      <c r="D473" s="92">
        <f t="shared" si="85"/>
        <v>-0.01824763297213816</v>
      </c>
      <c r="E473" s="92">
        <f t="shared" si="85"/>
        <v>0.018379330593071064</v>
      </c>
      <c r="F473" s="92">
        <f t="shared" si="85"/>
        <v>-0.018223893974345762</v>
      </c>
      <c r="G473" s="92">
        <f t="shared" si="85"/>
        <v>-0.04677628100066933</v>
      </c>
      <c r="H473" s="92">
        <f t="shared" si="85"/>
        <v>-0.029712719955473643</v>
      </c>
      <c r="I473" s="92">
        <f t="shared" si="85"/>
        <v>-0.02663297258693631</v>
      </c>
      <c r="J473" s="92">
        <f t="shared" si="85"/>
        <v>0.0455618424542481</v>
      </c>
      <c r="K473" s="92">
        <f t="shared" si="85"/>
        <v>0.011591447408827893</v>
      </c>
      <c r="L473" s="92">
        <f t="shared" si="85"/>
        <v>-0.03643137736633184</v>
      </c>
      <c r="M473" s="92">
        <f t="shared" si="85"/>
        <v>-0.04803299249264992</v>
      </c>
      <c r="N473" s="92">
        <f t="shared" si="85"/>
        <v>0.03289831705397139</v>
      </c>
      <c r="O473" s="92">
        <f t="shared" si="85"/>
        <v>-0.0378056172964234</v>
      </c>
    </row>
    <row r="474" spans="1:15" ht="12.75">
      <c r="A474" s="4" t="s">
        <v>54</v>
      </c>
      <c r="B474" s="4"/>
      <c r="C474" s="92">
        <f aca="true" t="shared" si="86" ref="C474:O474">C434-C393</f>
        <v>-0.033037694013316354</v>
      </c>
      <c r="D474" s="92">
        <f t="shared" si="86"/>
        <v>0.04423676012461897</v>
      </c>
      <c r="E474" s="92">
        <f t="shared" si="86"/>
        <v>-0.0319841619005814</v>
      </c>
      <c r="F474" s="92">
        <f t="shared" si="86"/>
        <v>-0.005775333192303833</v>
      </c>
      <c r="G474" s="92">
        <f t="shared" si="86"/>
        <v>-0.004602510460259168</v>
      </c>
      <c r="H474" s="92">
        <f t="shared" si="86"/>
        <v>0.019313390885372428</v>
      </c>
      <c r="I474" s="92">
        <f t="shared" si="86"/>
        <v>0.0024009369510054057</v>
      </c>
      <c r="J474" s="92">
        <f t="shared" si="86"/>
        <v>0.028392409595412005</v>
      </c>
      <c r="K474" s="92">
        <f t="shared" si="86"/>
        <v>0.02039484158572691</v>
      </c>
      <c r="L474" s="92">
        <f t="shared" si="86"/>
        <v>0.030439621591540345</v>
      </c>
      <c r="M474" s="92">
        <f t="shared" si="86"/>
        <v>0.034929724102028104</v>
      </c>
      <c r="N474" s="92">
        <f t="shared" si="86"/>
        <v>-0.049794597286194175</v>
      </c>
      <c r="O474" s="92">
        <f t="shared" si="86"/>
        <v>0.02870722433459605</v>
      </c>
    </row>
    <row r="475" spans="1:15" ht="12.75">
      <c r="A475" s="4" t="s">
        <v>55</v>
      </c>
      <c r="B475" s="4"/>
      <c r="C475" s="92">
        <f aca="true" t="shared" si="87" ref="C475:O475">C435-C394</f>
        <v>-0.02490631577953195</v>
      </c>
      <c r="D475" s="92">
        <f t="shared" si="87"/>
        <v>-0.03247408392927298</v>
      </c>
      <c r="E475" s="92">
        <f t="shared" si="87"/>
        <v>0.023215319978305615</v>
      </c>
      <c r="F475" s="92">
        <f t="shared" si="87"/>
        <v>0.005867478675853022</v>
      </c>
      <c r="G475" s="92">
        <f t="shared" si="87"/>
        <v>0.023350518654766006</v>
      </c>
      <c r="H475" s="92">
        <f t="shared" si="87"/>
        <v>-0.02653315570071868</v>
      </c>
      <c r="I475" s="92">
        <f t="shared" si="87"/>
        <v>0.017739779044390502</v>
      </c>
      <c r="J475" s="92">
        <f t="shared" si="87"/>
        <v>0.0037047300691028795</v>
      </c>
      <c r="K475" s="92">
        <f t="shared" si="87"/>
        <v>-0.042741902053606395</v>
      </c>
      <c r="L475" s="92">
        <f t="shared" si="87"/>
        <v>-0.047698318750363455</v>
      </c>
      <c r="M475" s="92">
        <f t="shared" si="87"/>
        <v>0.01798294789993804</v>
      </c>
      <c r="N475" s="92">
        <f t="shared" si="87"/>
        <v>-0.04581662827492039</v>
      </c>
      <c r="O475" s="92">
        <f t="shared" si="87"/>
        <v>-0.017848663583805546</v>
      </c>
    </row>
    <row r="476" spans="1:15" ht="12.75">
      <c r="A476" s="4" t="s">
        <v>56</v>
      </c>
      <c r="B476" s="4"/>
      <c r="C476" s="92">
        <f aca="true" t="shared" si="88" ref="C476:O476">C436-C395</f>
        <v>-0.011258191635278969</v>
      </c>
      <c r="D476" s="92">
        <f t="shared" si="88"/>
        <v>0.047710825759605946</v>
      </c>
      <c r="E476" s="92">
        <f t="shared" si="88"/>
        <v>-0.01568576275610134</v>
      </c>
      <c r="F476" s="92">
        <f t="shared" si="88"/>
        <v>0.028595796047970357</v>
      </c>
      <c r="G476" s="92">
        <f t="shared" si="88"/>
        <v>-0.04819106171671805</v>
      </c>
      <c r="H476" s="92">
        <f t="shared" si="88"/>
        <v>0.006202406975906349</v>
      </c>
      <c r="I476" s="92">
        <f t="shared" si="88"/>
        <v>-0.004940024132301879</v>
      </c>
      <c r="J476" s="92">
        <f t="shared" si="88"/>
        <v>0.044047588719333675</v>
      </c>
      <c r="K476" s="92">
        <f t="shared" si="88"/>
        <v>0.04155107187894025</v>
      </c>
      <c r="L476" s="92">
        <f t="shared" si="88"/>
        <v>-0.03418753961037169</v>
      </c>
      <c r="M476" s="92">
        <f t="shared" si="88"/>
        <v>0.00414279418245922</v>
      </c>
      <c r="N476" s="92">
        <f t="shared" si="88"/>
        <v>-0.010854952352671532</v>
      </c>
      <c r="O476" s="92">
        <f t="shared" si="88"/>
        <v>0.030123131046614127</v>
      </c>
    </row>
    <row r="477" spans="1:15" ht="12.75">
      <c r="A477" s="4" t="s">
        <v>57</v>
      </c>
      <c r="B477" s="4"/>
      <c r="C477" s="92">
        <f aca="true" t="shared" si="89" ref="C477:O477">C437-C396</f>
        <v>0.012807481195366677</v>
      </c>
      <c r="D477" s="92">
        <f t="shared" si="89"/>
        <v>-0.021665441923733653</v>
      </c>
      <c r="E477" s="92">
        <f t="shared" si="89"/>
        <v>-0.019514366930373228</v>
      </c>
      <c r="F477" s="92">
        <f t="shared" si="89"/>
        <v>-0.016000278993530515</v>
      </c>
      <c r="G477" s="92">
        <f t="shared" si="89"/>
        <v>-0.0456024775782744</v>
      </c>
      <c r="H477" s="92">
        <f t="shared" si="89"/>
        <v>0.029883320742047914</v>
      </c>
      <c r="I477" s="92">
        <f t="shared" si="89"/>
        <v>0.04710491175571363</v>
      </c>
      <c r="J477" s="92">
        <f t="shared" si="89"/>
        <v>0.039141348114835495</v>
      </c>
      <c r="K477" s="92">
        <f t="shared" si="89"/>
        <v>0.006115414550983189</v>
      </c>
      <c r="L477" s="92">
        <f t="shared" si="89"/>
        <v>-0.03420203275665301</v>
      </c>
      <c r="M477" s="92">
        <f t="shared" si="89"/>
        <v>0.04187517077169289</v>
      </c>
      <c r="N477" s="92">
        <f t="shared" si="89"/>
        <v>-0.005525534667782495</v>
      </c>
      <c r="O477" s="92">
        <f t="shared" si="89"/>
        <v>0.015460532631859536</v>
      </c>
    </row>
    <row r="478" spans="1:15" ht="12.75">
      <c r="A478" s="4" t="s">
        <v>58</v>
      </c>
      <c r="B478" s="4"/>
      <c r="C478" s="92">
        <f aca="true" t="shared" si="90" ref="C478:O478">C438-C397</f>
        <v>-0.014271632753640517</v>
      </c>
      <c r="D478" s="92">
        <f t="shared" si="90"/>
        <v>-0.010120828443447749</v>
      </c>
      <c r="E478" s="92">
        <f t="shared" si="90"/>
        <v>-0.00022167011321982955</v>
      </c>
      <c r="F478" s="92">
        <f t="shared" si="90"/>
        <v>0.017093365290335782</v>
      </c>
      <c r="G478" s="92">
        <f t="shared" si="90"/>
        <v>-0.010143735054384706</v>
      </c>
      <c r="H478" s="92">
        <f t="shared" si="90"/>
        <v>0.003659805262358873</v>
      </c>
      <c r="I478" s="92">
        <f t="shared" si="90"/>
        <v>-0.025604236778526968</v>
      </c>
      <c r="J478" s="92">
        <f t="shared" si="90"/>
        <v>-0.008507633840991957</v>
      </c>
      <c r="K478" s="92">
        <f t="shared" si="90"/>
        <v>0.033146234937120767</v>
      </c>
      <c r="L478" s="92">
        <f t="shared" si="90"/>
        <v>-0.02116301641558138</v>
      </c>
      <c r="M478" s="92">
        <f t="shared" si="90"/>
        <v>-0.013305684617545666</v>
      </c>
      <c r="N478" s="92">
        <f t="shared" si="90"/>
        <v>0.049372196955960845</v>
      </c>
      <c r="O478" s="92">
        <f t="shared" si="90"/>
        <v>0.025221609469419093</v>
      </c>
    </row>
    <row r="480" s="94" customFormat="1" ht="15">
      <c r="A480" s="95" t="s">
        <v>267</v>
      </c>
    </row>
    <row r="481" s="94" customFormat="1" ht="13.5" thickBot="1"/>
    <row r="482" spans="1:11" ht="40.5" customHeight="1" thickBot="1">
      <c r="A482" s="36"/>
      <c r="B482" s="118" t="s">
        <v>277</v>
      </c>
      <c r="C482" s="126"/>
      <c r="D482" s="126"/>
      <c r="E482" s="126"/>
      <c r="F482" s="126"/>
      <c r="G482" s="126"/>
      <c r="H482" s="126"/>
      <c r="I482" s="126"/>
      <c r="J482" s="127"/>
      <c r="K482" s="120"/>
    </row>
    <row r="483" spans="1:11" ht="12.75">
      <c r="A483" s="37"/>
      <c r="B483" s="121">
        <v>1990</v>
      </c>
      <c r="C483" s="121">
        <v>1995</v>
      </c>
      <c r="D483" s="121">
        <v>1996</v>
      </c>
      <c r="E483" s="121">
        <v>1997</v>
      </c>
      <c r="F483" s="121">
        <v>1998</v>
      </c>
      <c r="G483" s="121">
        <v>1999</v>
      </c>
      <c r="H483" s="121">
        <v>2000</v>
      </c>
      <c r="I483" s="121">
        <v>2001</v>
      </c>
      <c r="J483" s="121">
        <v>2002</v>
      </c>
      <c r="K483" s="121" t="s">
        <v>240</v>
      </c>
    </row>
    <row r="484" spans="1:11" ht="18.75" customHeight="1" thickBot="1">
      <c r="A484" s="37"/>
      <c r="B484" s="122"/>
      <c r="C484" s="122"/>
      <c r="D484" s="122">
        <f aca="true" t="shared" si="91" ref="D484:K484">R443</f>
        <v>0</v>
      </c>
      <c r="E484" s="122">
        <f t="shared" si="91"/>
        <v>0</v>
      </c>
      <c r="F484" s="122">
        <f t="shared" si="91"/>
        <v>0</v>
      </c>
      <c r="G484" s="122">
        <f t="shared" si="91"/>
        <v>0</v>
      </c>
      <c r="H484" s="122">
        <f t="shared" si="91"/>
        <v>0</v>
      </c>
      <c r="I484" s="122">
        <f t="shared" si="91"/>
        <v>0</v>
      </c>
      <c r="J484" s="122">
        <f t="shared" si="91"/>
        <v>0</v>
      </c>
      <c r="K484" s="122">
        <f t="shared" si="91"/>
        <v>0</v>
      </c>
    </row>
    <row r="485" spans="1:11" ht="18.75" customHeight="1">
      <c r="A485" s="38" t="s">
        <v>269</v>
      </c>
      <c r="B485" s="39">
        <f>C405</f>
        <v>17.103375219468564</v>
      </c>
      <c r="C485" s="39">
        <f aca="true" t="shared" si="92" ref="C485:C498">H405</f>
        <v>17.533053423592154</v>
      </c>
      <c r="D485" s="39">
        <f aca="true" t="shared" si="93" ref="D485:D498">I405</f>
        <v>16.637114283834464</v>
      </c>
      <c r="E485" s="39">
        <f aca="true" t="shared" si="94" ref="E485:E498">J405</f>
        <v>17.15653870601064</v>
      </c>
      <c r="F485" s="39">
        <f aca="true" t="shared" si="95" ref="F485:F498">K405</f>
        <v>17.676553385231408</v>
      </c>
      <c r="G485" s="39">
        <f aca="true" t="shared" si="96" ref="G485:G498">L405</f>
        <v>17.526503159853743</v>
      </c>
      <c r="H485" s="39">
        <f aca="true" t="shared" si="97" ref="H485:H498">M405</f>
        <v>18.167546579005645</v>
      </c>
      <c r="I485" s="39">
        <f aca="true" t="shared" si="98" ref="I485:I498">N405</f>
        <v>17.76784449263563</v>
      </c>
      <c r="J485" s="39">
        <f aca="true" t="shared" si="99" ref="J485:J498">O405</f>
        <v>16.974988769529524</v>
      </c>
      <c r="K485" s="39" t="str">
        <f>IF(P364&gt;0,P364,"-")</f>
        <v>-</v>
      </c>
    </row>
    <row r="486" spans="1:11" ht="12.75">
      <c r="A486" s="38" t="s">
        <v>272</v>
      </c>
      <c r="B486" s="39">
        <f aca="true" t="shared" si="100" ref="B486:B518">C406</f>
        <v>12.160627276204414</v>
      </c>
      <c r="C486" s="39">
        <f t="shared" si="92"/>
        <v>12.737641077103447</v>
      </c>
      <c r="D486" s="39">
        <f t="shared" si="93"/>
        <v>12.399734585065046</v>
      </c>
      <c r="E486" s="39">
        <f t="shared" si="94"/>
        <v>12.762798739206936</v>
      </c>
      <c r="F486" s="39">
        <f t="shared" si="95"/>
        <v>13.13212277904247</v>
      </c>
      <c r="G486" s="39">
        <f t="shared" si="96"/>
        <v>13.109628327880579</v>
      </c>
      <c r="H486" s="39">
        <f t="shared" si="97"/>
        <v>13.688291073879723</v>
      </c>
      <c r="I486" s="39">
        <f t="shared" si="98"/>
        <v>14.20639443050546</v>
      </c>
      <c r="J486" s="39">
        <f t="shared" si="99"/>
        <v>12.67819523712634</v>
      </c>
      <c r="K486" s="39">
        <f>IF(P365&gt;0,P365,"-")</f>
        <v>21</v>
      </c>
    </row>
    <row r="487" spans="1:11" ht="12.75">
      <c r="A487" s="38" t="s">
        <v>270</v>
      </c>
      <c r="B487" s="39">
        <f t="shared" si="100"/>
        <v>13.373324329372549</v>
      </c>
      <c r="C487" s="39">
        <f t="shared" si="92"/>
        <v>13.678539333941531</v>
      </c>
      <c r="D487" s="39">
        <f t="shared" si="93"/>
        <v>13.38079399431053</v>
      </c>
      <c r="E487" s="39">
        <f t="shared" si="94"/>
        <v>13.759911725969276</v>
      </c>
      <c r="F487" s="39">
        <f t="shared" si="95"/>
        <v>14.052935518759304</v>
      </c>
      <c r="G487" s="39">
        <f t="shared" si="96"/>
        <v>14.019586445785253</v>
      </c>
      <c r="H487" s="39">
        <f t="shared" si="97"/>
        <v>14.663345136492948</v>
      </c>
      <c r="I487" s="39">
        <f t="shared" si="98"/>
        <v>15.210049819745793</v>
      </c>
      <c r="J487" s="39">
        <f t="shared" si="99"/>
        <v>13.496505266029954</v>
      </c>
      <c r="K487" s="39">
        <f>IF(P366&gt;0,P366,"-")</f>
        <v>22.1</v>
      </c>
    </row>
    <row r="488" spans="1:11" ht="12.75">
      <c r="A488" s="38" t="s">
        <v>271</v>
      </c>
      <c r="B488" s="39">
        <f t="shared" si="100"/>
        <v>4.181818181818182</v>
      </c>
      <c r="C488" s="39">
        <f t="shared" si="92"/>
        <v>5.434314809542411</v>
      </c>
      <c r="D488" s="39">
        <f t="shared" si="93"/>
        <v>4.824056835041866</v>
      </c>
      <c r="E488" s="39">
        <f t="shared" si="94"/>
        <v>4.982530371510081</v>
      </c>
      <c r="F488" s="39">
        <f t="shared" si="95"/>
        <v>5.691712350854563</v>
      </c>
      <c r="G488" s="39">
        <f t="shared" si="96"/>
        <v>5.524618705129794</v>
      </c>
      <c r="H488" s="39">
        <f t="shared" si="97"/>
        <v>5.375699053737639</v>
      </c>
      <c r="I488" s="39">
        <f t="shared" si="98"/>
        <v>5.597516024877849</v>
      </c>
      <c r="J488" s="39">
        <f t="shared" si="99"/>
        <v>5.603921096182257</v>
      </c>
      <c r="K488" s="39" t="str">
        <f>IF(P367&gt;0,P367,"-")</f>
        <v>-</v>
      </c>
    </row>
    <row r="489" spans="1:11" ht="12.75">
      <c r="A489" s="57" t="s">
        <v>82</v>
      </c>
      <c r="B489" s="39">
        <f t="shared" si="100"/>
        <v>1.1412225681977324</v>
      </c>
      <c r="C489" s="39">
        <f t="shared" si="92"/>
        <v>1.2076279283066458</v>
      </c>
      <c r="D489" s="39">
        <f t="shared" si="93"/>
        <v>1.0667297327574403</v>
      </c>
      <c r="E489" s="39">
        <f t="shared" si="94"/>
        <v>1.0491468075265937</v>
      </c>
      <c r="F489" s="39">
        <f t="shared" si="95"/>
        <v>1.097667604036203</v>
      </c>
      <c r="G489" s="39">
        <f t="shared" si="96"/>
        <v>1.3845126679395126</v>
      </c>
      <c r="H489" s="39">
        <f t="shared" si="97"/>
        <v>1.5121287689866243</v>
      </c>
      <c r="I489" s="39">
        <f t="shared" si="98"/>
        <v>1.597918989223337</v>
      </c>
      <c r="J489" s="39">
        <f t="shared" si="99"/>
        <v>2.310146350169552</v>
      </c>
      <c r="K489" s="39">
        <f aca="true" t="shared" si="101" ref="K489:K518">IF(R409&gt;0,R409,"-")</f>
        <v>6</v>
      </c>
    </row>
    <row r="490" spans="1:11" ht="12.75">
      <c r="A490" s="57" t="s">
        <v>83</v>
      </c>
      <c r="B490" s="39">
        <f t="shared" si="100"/>
        <v>2.335655519097419</v>
      </c>
      <c r="C490" s="39">
        <f t="shared" si="92"/>
        <v>3.928833754998776</v>
      </c>
      <c r="D490" s="39">
        <f t="shared" si="93"/>
        <v>3.518847075668441</v>
      </c>
      <c r="E490" s="39">
        <f t="shared" si="94"/>
        <v>3.4584450402144773</v>
      </c>
      <c r="F490" s="39">
        <f t="shared" si="95"/>
        <v>3.1651529903752533</v>
      </c>
      <c r="G490" s="39">
        <f t="shared" si="96"/>
        <v>3.847406297827998</v>
      </c>
      <c r="H490" s="39">
        <f t="shared" si="97"/>
        <v>3.5934372488140083</v>
      </c>
      <c r="I490" s="39">
        <f t="shared" si="98"/>
        <v>3.950359402838361</v>
      </c>
      <c r="J490" s="39">
        <f t="shared" si="99"/>
        <v>4.602903369817885</v>
      </c>
      <c r="K490" s="39">
        <f t="shared" si="101"/>
        <v>8</v>
      </c>
    </row>
    <row r="491" spans="1:11" ht="12.75">
      <c r="A491" s="57" t="s">
        <v>84</v>
      </c>
      <c r="B491" s="39">
        <f t="shared" si="100"/>
        <v>2.366971918829292</v>
      </c>
      <c r="C491" s="39">
        <f t="shared" si="92"/>
        <v>5.808978775419491</v>
      </c>
      <c r="D491" s="39">
        <f t="shared" si="93"/>
        <v>6.2919287211740045</v>
      </c>
      <c r="E491" s="39">
        <f t="shared" si="94"/>
        <v>8.84853064198397</v>
      </c>
      <c r="F491" s="39">
        <f t="shared" si="95"/>
        <v>11.69657422512235</v>
      </c>
      <c r="G491" s="39">
        <f t="shared" si="96"/>
        <v>13.281399480661474</v>
      </c>
      <c r="H491" s="39">
        <f t="shared" si="97"/>
        <v>16.419618528610354</v>
      </c>
      <c r="I491" s="39">
        <f t="shared" si="98"/>
        <v>17.3589785033134</v>
      </c>
      <c r="J491" s="39">
        <f t="shared" si="99"/>
        <v>19.923114145921822</v>
      </c>
      <c r="K491" s="39">
        <f t="shared" si="101"/>
        <v>29</v>
      </c>
    </row>
    <row r="492" spans="1:11" ht="12.75">
      <c r="A492" s="57" t="s">
        <v>85</v>
      </c>
      <c r="B492" s="39">
        <f t="shared" si="100"/>
        <v>4.278577402174392</v>
      </c>
      <c r="C492" s="39">
        <f t="shared" si="92"/>
        <v>4.666696237811144</v>
      </c>
      <c r="D492" s="39">
        <f t="shared" si="93"/>
        <v>4.749370606982261</v>
      </c>
      <c r="E492" s="39">
        <f t="shared" si="94"/>
        <v>4.332682107931052</v>
      </c>
      <c r="F492" s="39">
        <f t="shared" si="95"/>
        <v>4.852753940108906</v>
      </c>
      <c r="G492" s="39">
        <f t="shared" si="96"/>
        <v>5.473445880989389</v>
      </c>
      <c r="H492" s="39">
        <f t="shared" si="97"/>
        <v>6.750341102107872</v>
      </c>
      <c r="I492" s="39">
        <f t="shared" si="98"/>
        <v>6.2058236608900135</v>
      </c>
      <c r="J492" s="39">
        <f t="shared" si="99"/>
        <v>8.067835424822443</v>
      </c>
      <c r="K492" s="39">
        <f t="shared" si="101"/>
        <v>12.5</v>
      </c>
    </row>
    <row r="493" spans="1:11" ht="12.75">
      <c r="A493" s="57" t="s">
        <v>86</v>
      </c>
      <c r="B493" s="39">
        <f t="shared" si="100"/>
        <v>0</v>
      </c>
      <c r="C493" s="39">
        <f t="shared" si="92"/>
        <v>0.025214321734745335</v>
      </c>
      <c r="D493" s="39">
        <f t="shared" si="93"/>
        <v>0.08493084202863382</v>
      </c>
      <c r="E493" s="39">
        <f t="shared" si="94"/>
        <v>0.13344656071818511</v>
      </c>
      <c r="F493" s="39">
        <f t="shared" si="95"/>
        <v>0.1968019680196802</v>
      </c>
      <c r="G493" s="39">
        <f t="shared" si="96"/>
        <v>0.20857776039629775</v>
      </c>
      <c r="H493" s="39">
        <f t="shared" si="97"/>
        <v>0.23737307134379534</v>
      </c>
      <c r="I493" s="39">
        <f t="shared" si="98"/>
        <v>0.21625747360386718</v>
      </c>
      <c r="J493" s="39">
        <f t="shared" si="99"/>
        <v>0.45941807044410415</v>
      </c>
      <c r="K493" s="39">
        <f t="shared" si="101"/>
        <v>5.1</v>
      </c>
    </row>
    <row r="494" spans="1:11" ht="12.75">
      <c r="A494" s="57" t="s">
        <v>87</v>
      </c>
      <c r="B494" s="39">
        <f t="shared" si="100"/>
        <v>4.956178422423207</v>
      </c>
      <c r="C494" s="39">
        <f t="shared" si="92"/>
        <v>8.413620477944649</v>
      </c>
      <c r="D494" s="39">
        <f t="shared" si="93"/>
        <v>9.985195308051475</v>
      </c>
      <c r="E494" s="39">
        <f t="shared" si="94"/>
        <v>8.556581734023275</v>
      </c>
      <c r="F494" s="39">
        <f t="shared" si="95"/>
        <v>7.9053856743565145</v>
      </c>
      <c r="G494" s="39">
        <f t="shared" si="96"/>
        <v>10.005197505197506</v>
      </c>
      <c r="H494" s="39">
        <f t="shared" si="97"/>
        <v>7.69802348045772</v>
      </c>
      <c r="I494" s="39">
        <f t="shared" si="98"/>
        <v>5.076151163618248</v>
      </c>
      <c r="J494" s="39">
        <f t="shared" si="99"/>
        <v>6.003060656649972</v>
      </c>
      <c r="K494" s="39">
        <f t="shared" si="101"/>
        <v>20.1</v>
      </c>
    </row>
    <row r="495" spans="1:11" ht="12.75">
      <c r="A495" s="57" t="s">
        <v>88</v>
      </c>
      <c r="B495" s="39">
        <f t="shared" si="100"/>
        <v>17.180916403597987</v>
      </c>
      <c r="C495" s="39">
        <f t="shared" si="92"/>
        <v>14.312071845553014</v>
      </c>
      <c r="D495" s="39">
        <f t="shared" si="93"/>
        <v>23.47307233760974</v>
      </c>
      <c r="E495" s="39">
        <f t="shared" si="94"/>
        <v>19.698766856874187</v>
      </c>
      <c r="F495" s="39">
        <f t="shared" si="95"/>
        <v>19.044979769936564</v>
      </c>
      <c r="G495" s="39">
        <f t="shared" si="96"/>
        <v>12.75815021257375</v>
      </c>
      <c r="H495" s="39">
        <f t="shared" si="97"/>
        <v>15.693696126556587</v>
      </c>
      <c r="I495" s="39">
        <f t="shared" si="98"/>
        <v>21.244941828438417</v>
      </c>
      <c r="J495" s="39">
        <f t="shared" si="99"/>
        <v>13.818971552217908</v>
      </c>
      <c r="K495" s="39">
        <f t="shared" si="101"/>
        <v>29.4</v>
      </c>
    </row>
    <row r="496" spans="1:11" ht="12.75">
      <c r="A496" s="57" t="s">
        <v>89</v>
      </c>
      <c r="B496" s="39">
        <f t="shared" si="100"/>
        <v>14.624201984924824</v>
      </c>
      <c r="C496" s="39">
        <f t="shared" si="92"/>
        <v>17.725379843058008</v>
      </c>
      <c r="D496" s="39">
        <f t="shared" si="93"/>
        <v>15.23568341437061</v>
      </c>
      <c r="E496" s="39">
        <f t="shared" si="94"/>
        <v>14.8082400929745</v>
      </c>
      <c r="F496" s="39">
        <f t="shared" si="95"/>
        <v>14.322969526347839</v>
      </c>
      <c r="G496" s="39">
        <f t="shared" si="96"/>
        <v>16.434191624822606</v>
      </c>
      <c r="H496" s="39">
        <f t="shared" si="97"/>
        <v>15.043030721069666</v>
      </c>
      <c r="I496" s="39">
        <f t="shared" si="98"/>
        <v>16.379629591102198</v>
      </c>
      <c r="J496" s="39">
        <f t="shared" si="99"/>
        <v>13.435683496708695</v>
      </c>
      <c r="K496" s="39">
        <f t="shared" si="101"/>
        <v>21</v>
      </c>
    </row>
    <row r="497" spans="1:11" ht="12.75">
      <c r="A497" s="57" t="s">
        <v>90</v>
      </c>
      <c r="B497" s="39">
        <f t="shared" si="100"/>
        <v>4.803583735354928</v>
      </c>
      <c r="C497" s="39">
        <f t="shared" si="92"/>
        <v>4.085406859448554</v>
      </c>
      <c r="D497" s="39">
        <f t="shared" si="93"/>
        <v>4.004828889355449</v>
      </c>
      <c r="E497" s="39">
        <f t="shared" si="94"/>
        <v>3.7846508596922153</v>
      </c>
      <c r="F497" s="39">
        <f t="shared" si="95"/>
        <v>5.510031082226618</v>
      </c>
      <c r="G497" s="39">
        <f t="shared" si="96"/>
        <v>5.042167593755607</v>
      </c>
      <c r="H497" s="39">
        <f t="shared" si="97"/>
        <v>4.9260674530652935</v>
      </c>
      <c r="I497" s="39">
        <f t="shared" si="98"/>
        <v>4.156884967214442</v>
      </c>
      <c r="J497" s="39">
        <f t="shared" si="99"/>
        <v>5.377850416374815</v>
      </c>
      <c r="K497" s="39">
        <f t="shared" si="101"/>
        <v>13.2</v>
      </c>
    </row>
    <row r="498" spans="1:11" ht="12.75">
      <c r="A498" s="57" t="s">
        <v>91</v>
      </c>
      <c r="B498" s="39">
        <f t="shared" si="100"/>
        <v>13.921036205984901</v>
      </c>
      <c r="C498" s="39">
        <f t="shared" si="92"/>
        <v>14.94539266301421</v>
      </c>
      <c r="D498" s="39">
        <f t="shared" si="93"/>
        <v>16.503115873545983</v>
      </c>
      <c r="E498" s="39">
        <f t="shared" si="94"/>
        <v>16.04310758595447</v>
      </c>
      <c r="F498" s="39">
        <f t="shared" si="95"/>
        <v>15.647828784532967</v>
      </c>
      <c r="G498" s="39">
        <f t="shared" si="96"/>
        <v>16.94147307526938</v>
      </c>
      <c r="H498" s="39">
        <f t="shared" si="97"/>
        <v>15.955073682898714</v>
      </c>
      <c r="I498" s="39">
        <f t="shared" si="98"/>
        <v>16.830648831760712</v>
      </c>
      <c r="J498" s="39">
        <f t="shared" si="99"/>
        <v>14.317100400599406</v>
      </c>
      <c r="K498" s="39">
        <f t="shared" si="101"/>
        <v>25</v>
      </c>
    </row>
    <row r="499" spans="1:11" ht="12.75">
      <c r="A499" s="57" t="s">
        <v>92</v>
      </c>
      <c r="B499" s="39" t="str">
        <f aca="true" t="shared" si="102" ref="B499:J499">IF(G419&gt;0,G419,"-")</f>
        <v>-</v>
      </c>
      <c r="C499" s="39" t="str">
        <f t="shared" si="102"/>
        <v>-</v>
      </c>
      <c r="D499" s="39" t="str">
        <f t="shared" si="102"/>
        <v>-</v>
      </c>
      <c r="E499" s="39" t="str">
        <f t="shared" si="102"/>
        <v>-</v>
      </c>
      <c r="F499" s="39" t="str">
        <f t="shared" si="102"/>
        <v>-</v>
      </c>
      <c r="G499" s="39" t="str">
        <f t="shared" si="102"/>
        <v>-</v>
      </c>
      <c r="H499" s="39" t="str">
        <f t="shared" si="102"/>
        <v>-</v>
      </c>
      <c r="I499" s="39" t="str">
        <f t="shared" si="102"/>
        <v>-</v>
      </c>
      <c r="J499" s="39" t="str">
        <f t="shared" si="102"/>
        <v>-</v>
      </c>
      <c r="K499" s="39">
        <f t="shared" si="101"/>
        <v>6</v>
      </c>
    </row>
    <row r="500" spans="1:11" ht="12.75">
      <c r="A500" s="57" t="s">
        <v>93</v>
      </c>
      <c r="B500" s="39">
        <f t="shared" si="100"/>
        <v>43.94916911045943</v>
      </c>
      <c r="C500" s="39">
        <f aca="true" t="shared" si="103" ref="C500:J503">H420</f>
        <v>47.105052125100244</v>
      </c>
      <c r="D500" s="39">
        <f t="shared" si="103"/>
        <v>29.30247205164541</v>
      </c>
      <c r="E500" s="39">
        <f t="shared" si="103"/>
        <v>46.70355731225296</v>
      </c>
      <c r="F500" s="39">
        <f t="shared" si="103"/>
        <v>68.24719456298403</v>
      </c>
      <c r="G500" s="39">
        <f t="shared" si="103"/>
        <v>45.49051937345425</v>
      </c>
      <c r="H500" s="39">
        <f t="shared" si="103"/>
        <v>47.66970618034448</v>
      </c>
      <c r="I500" s="39">
        <f t="shared" si="103"/>
        <v>46.06522797338958</v>
      </c>
      <c r="J500" s="39">
        <f t="shared" si="103"/>
        <v>39.28514945437293</v>
      </c>
      <c r="K500" s="39">
        <f t="shared" si="101"/>
        <v>49.3</v>
      </c>
    </row>
    <row r="501" spans="1:11" ht="12.75">
      <c r="A501" s="57" t="s">
        <v>94</v>
      </c>
      <c r="B501" s="39">
        <f t="shared" si="100"/>
        <v>2.519780888618381</v>
      </c>
      <c r="C501" s="39">
        <f t="shared" si="103"/>
        <v>3.3244206773618536</v>
      </c>
      <c r="D501" s="39">
        <f t="shared" si="103"/>
        <v>2.8030954428202923</v>
      </c>
      <c r="E501" s="39">
        <f t="shared" si="103"/>
        <v>2.6023288637967537</v>
      </c>
      <c r="F501" s="39">
        <f t="shared" si="103"/>
        <v>3.610702225300892</v>
      </c>
      <c r="G501" s="39">
        <f t="shared" si="103"/>
        <v>3.814613470929697</v>
      </c>
      <c r="H501" s="39">
        <f t="shared" si="103"/>
        <v>3.3604282315622522</v>
      </c>
      <c r="I501" s="39">
        <f t="shared" si="103"/>
        <v>3.0446486586837462</v>
      </c>
      <c r="J501" s="39">
        <f t="shared" si="103"/>
        <v>3.186470850022252</v>
      </c>
      <c r="K501" s="39">
        <f t="shared" si="101"/>
        <v>7</v>
      </c>
    </row>
    <row r="502" spans="1:11" ht="12.75">
      <c r="A502" s="57" t="s">
        <v>95</v>
      </c>
      <c r="B502" s="39">
        <f t="shared" si="100"/>
        <v>2.1357021357021355</v>
      </c>
      <c r="C502" s="39">
        <f t="shared" si="103"/>
        <v>2.194106342088405</v>
      </c>
      <c r="D502" s="39">
        <f t="shared" si="103"/>
        <v>1.656481183660341</v>
      </c>
      <c r="E502" s="39">
        <f t="shared" si="103"/>
        <v>2.000310125600868</v>
      </c>
      <c r="F502" s="39">
        <f t="shared" si="103"/>
        <v>2.5435073627844713</v>
      </c>
      <c r="G502" s="39">
        <f t="shared" si="103"/>
        <v>2.4931590148981453</v>
      </c>
      <c r="H502" s="39">
        <f t="shared" si="103"/>
        <v>2.885312454690445</v>
      </c>
      <c r="I502" s="39">
        <f t="shared" si="103"/>
        <v>1.524390243902439</v>
      </c>
      <c r="J502" s="39">
        <f t="shared" si="103"/>
        <v>2.7976943624349784</v>
      </c>
      <c r="K502" s="39">
        <f t="shared" si="101"/>
        <v>5.7</v>
      </c>
    </row>
    <row r="503" spans="1:11" ht="12.75">
      <c r="A503" s="57" t="s">
        <v>96</v>
      </c>
      <c r="B503" s="39">
        <f t="shared" si="100"/>
        <v>0.5355834575449057</v>
      </c>
      <c r="C503" s="39">
        <f t="shared" si="103"/>
        <v>0.7083630772609961</v>
      </c>
      <c r="D503" s="39">
        <f t="shared" si="103"/>
        <v>0.7777718178404763</v>
      </c>
      <c r="E503" s="39">
        <f t="shared" si="103"/>
        <v>0.8017046211213211</v>
      </c>
      <c r="F503" s="39">
        <f t="shared" si="103"/>
        <v>0.6855093862054419</v>
      </c>
      <c r="G503" s="39">
        <f t="shared" si="103"/>
        <v>1.0958692176783045</v>
      </c>
      <c r="H503" s="39">
        <f t="shared" si="103"/>
        <v>0.7455152597654733</v>
      </c>
      <c r="I503" s="39">
        <f t="shared" si="103"/>
        <v>0.7603314135596645</v>
      </c>
      <c r="J503" s="39">
        <f t="shared" si="103"/>
        <v>0.6606784945438349</v>
      </c>
      <c r="K503" s="39">
        <f t="shared" si="101"/>
        <v>3.6</v>
      </c>
    </row>
    <row r="504" spans="1:11" ht="12.75">
      <c r="A504" s="57" t="s">
        <v>97</v>
      </c>
      <c r="B504" s="39" t="str">
        <f aca="true" t="shared" si="104" ref="B504:J504">IF(G424&gt;0,G424,"-")</f>
        <v>-</v>
      </c>
      <c r="C504" s="39" t="str">
        <f t="shared" si="104"/>
        <v>-</v>
      </c>
      <c r="D504" s="39" t="str">
        <f t="shared" si="104"/>
        <v>-</v>
      </c>
      <c r="E504" s="39" t="str">
        <f t="shared" si="104"/>
        <v>-</v>
      </c>
      <c r="F504" s="39" t="str">
        <f t="shared" si="104"/>
        <v>-</v>
      </c>
      <c r="G504" s="39" t="str">
        <f t="shared" si="104"/>
        <v>-</v>
      </c>
      <c r="H504" s="39" t="str">
        <f t="shared" si="104"/>
        <v>-</v>
      </c>
      <c r="I504" s="39" t="str">
        <f t="shared" si="104"/>
        <v>-</v>
      </c>
      <c r="J504" s="39" t="str">
        <f t="shared" si="104"/>
        <v>-</v>
      </c>
      <c r="K504" s="39">
        <f t="shared" si="101"/>
        <v>5</v>
      </c>
    </row>
    <row r="505" spans="1:11" ht="12.75">
      <c r="A505" s="57" t="s">
        <v>98</v>
      </c>
      <c r="B505" s="39">
        <f t="shared" si="100"/>
        <v>1.4240311414422626</v>
      </c>
      <c r="C505" s="39">
        <f aca="true" t="shared" si="105" ref="C505:C518">H425</f>
        <v>2.1143363903789583</v>
      </c>
      <c r="D505" s="39">
        <f aca="true" t="shared" si="106" ref="D505:D518">I425</f>
        <v>2.778530767145568</v>
      </c>
      <c r="E505" s="39">
        <f aca="true" t="shared" si="107" ref="E505:E518">J425</f>
        <v>3.5028351008651337</v>
      </c>
      <c r="F505" s="39">
        <f aca="true" t="shared" si="108" ref="F505:F518">K425</f>
        <v>3.7785263649816963</v>
      </c>
      <c r="G505" s="39">
        <f aca="true" t="shared" si="109" ref="G505:G518">L425</f>
        <v>3.3976878171620437</v>
      </c>
      <c r="H505" s="39">
        <f aca="true" t="shared" si="110" ref="H505:H518">M425</f>
        <v>3.8975398507325165</v>
      </c>
      <c r="I505" s="39">
        <f aca="true" t="shared" si="111" ref="I505:I518">N425</f>
        <v>3.970098171665316</v>
      </c>
      <c r="J505" s="39">
        <f aca="true" t="shared" si="112" ref="J505:J518">O425</f>
        <v>3.601342269931551</v>
      </c>
      <c r="K505" s="39">
        <f t="shared" si="101"/>
        <v>9</v>
      </c>
    </row>
    <row r="506" spans="1:11" ht="12.75">
      <c r="A506" s="57" t="s">
        <v>99</v>
      </c>
      <c r="B506" s="39">
        <f t="shared" si="100"/>
        <v>65.36701850142472</v>
      </c>
      <c r="C506" s="39">
        <f t="shared" si="105"/>
        <v>70.62953860936085</v>
      </c>
      <c r="D506" s="39">
        <f t="shared" si="106"/>
        <v>63.850420468777955</v>
      </c>
      <c r="E506" s="39">
        <f t="shared" si="107"/>
        <v>67.18117814811514</v>
      </c>
      <c r="F506" s="39">
        <f t="shared" si="108"/>
        <v>67.90868950592505</v>
      </c>
      <c r="G506" s="39">
        <f t="shared" si="109"/>
        <v>71.89286018937132</v>
      </c>
      <c r="H506" s="39">
        <f t="shared" si="110"/>
        <v>72.00304368683109</v>
      </c>
      <c r="I506" s="39">
        <f t="shared" si="111"/>
        <v>67.33977172958735</v>
      </c>
      <c r="J506" s="39">
        <f t="shared" si="112"/>
        <v>66.00873721865206</v>
      </c>
      <c r="K506" s="39">
        <f t="shared" si="101"/>
        <v>78.1</v>
      </c>
    </row>
    <row r="507" spans="1:11" ht="12.75">
      <c r="A507" s="57" t="s">
        <v>100</v>
      </c>
      <c r="B507" s="39">
        <f t="shared" si="100"/>
        <v>1.3853773933614253</v>
      </c>
      <c r="C507" s="39">
        <f t="shared" si="105"/>
        <v>1.6417998120300752</v>
      </c>
      <c r="D507" s="39">
        <f t="shared" si="106"/>
        <v>1.6658455254946483</v>
      </c>
      <c r="E507" s="39">
        <f t="shared" si="107"/>
        <v>1.8214146011877246</v>
      </c>
      <c r="F507" s="39">
        <f t="shared" si="108"/>
        <v>2.0859203962243837</v>
      </c>
      <c r="G507" s="39">
        <f t="shared" si="109"/>
        <v>1.940332232694088</v>
      </c>
      <c r="H507" s="39">
        <f t="shared" si="110"/>
        <v>1.6792738275340393</v>
      </c>
      <c r="I507" s="39">
        <f t="shared" si="111"/>
        <v>2.0030816640986133</v>
      </c>
      <c r="J507" s="39">
        <f t="shared" si="112"/>
        <v>2.0188533321659445</v>
      </c>
      <c r="K507" s="39">
        <f t="shared" si="101"/>
        <v>7.5</v>
      </c>
    </row>
    <row r="508" spans="1:11" ht="12.75">
      <c r="A508" s="57" t="s">
        <v>101</v>
      </c>
      <c r="B508" s="39">
        <f t="shared" si="100"/>
        <v>34.518887097904546</v>
      </c>
      <c r="C508" s="39">
        <f t="shared" si="105"/>
        <v>27.47008396968899</v>
      </c>
      <c r="D508" s="39">
        <f t="shared" si="106"/>
        <v>44.32095647048918</v>
      </c>
      <c r="E508" s="39">
        <f t="shared" si="107"/>
        <v>38.349998652400075</v>
      </c>
      <c r="F508" s="39">
        <f t="shared" si="108"/>
        <v>36.05054004483391</v>
      </c>
      <c r="G508" s="39">
        <f t="shared" si="109"/>
        <v>20.549818456170133</v>
      </c>
      <c r="H508" s="39">
        <f t="shared" si="110"/>
        <v>29.365700861393893</v>
      </c>
      <c r="I508" s="39">
        <f t="shared" si="111"/>
        <v>34.217506631299734</v>
      </c>
      <c r="J508" s="39">
        <f t="shared" si="112"/>
        <v>20.818231054451527</v>
      </c>
      <c r="K508" s="39">
        <f t="shared" si="101"/>
        <v>39</v>
      </c>
    </row>
    <row r="509" spans="1:11" ht="12.75">
      <c r="A509" s="57" t="s">
        <v>102</v>
      </c>
      <c r="B509" s="39">
        <f t="shared" si="100"/>
        <v>25.755194691810722</v>
      </c>
      <c r="C509" s="39">
        <f t="shared" si="105"/>
        <v>29.458280312670425</v>
      </c>
      <c r="D509" s="39">
        <f t="shared" si="106"/>
        <v>33.03948907079248</v>
      </c>
      <c r="E509" s="39">
        <f t="shared" si="107"/>
        <v>26.933797909407666</v>
      </c>
      <c r="F509" s="39">
        <f t="shared" si="108"/>
        <v>29.206537386738926</v>
      </c>
      <c r="G509" s="39">
        <f t="shared" si="109"/>
        <v>31.633679973163368</v>
      </c>
      <c r="H509" s="39">
        <f t="shared" si="110"/>
        <v>31.39884580996505</v>
      </c>
      <c r="I509" s="39">
        <f t="shared" si="111"/>
        <v>30.447455490783046</v>
      </c>
      <c r="J509" s="39">
        <f t="shared" si="112"/>
        <v>25.863086456181765</v>
      </c>
      <c r="K509" s="39">
        <f t="shared" si="101"/>
        <v>33.6</v>
      </c>
    </row>
    <row r="510" spans="1:11" ht="12.75">
      <c r="A510" s="57" t="s">
        <v>103</v>
      </c>
      <c r="B510" s="39">
        <f t="shared" si="100"/>
        <v>6.424495096196562</v>
      </c>
      <c r="C510" s="39">
        <f t="shared" si="105"/>
        <v>17.916862291884865</v>
      </c>
      <c r="D510" s="39">
        <f t="shared" si="106"/>
        <v>14.898552731805276</v>
      </c>
      <c r="E510" s="39">
        <f t="shared" si="107"/>
        <v>14.450382479304203</v>
      </c>
      <c r="F510" s="39">
        <f t="shared" si="108"/>
        <v>15.518112281714533</v>
      </c>
      <c r="G510" s="39">
        <f t="shared" si="109"/>
        <v>16.261970517556758</v>
      </c>
      <c r="H510" s="39">
        <f t="shared" si="110"/>
        <v>16.885204901925757</v>
      </c>
      <c r="I510" s="39">
        <f t="shared" si="111"/>
        <v>17.368161308516637</v>
      </c>
      <c r="J510" s="39">
        <f t="shared" si="112"/>
        <v>18.634594977007428</v>
      </c>
      <c r="K510" s="39">
        <f t="shared" si="101"/>
        <v>31</v>
      </c>
    </row>
    <row r="511" spans="1:11" ht="12.75">
      <c r="A511" s="57" t="s">
        <v>104</v>
      </c>
      <c r="B511" s="39">
        <f t="shared" si="100"/>
        <v>24.44044487516729</v>
      </c>
      <c r="C511" s="39">
        <f t="shared" si="105"/>
        <v>27.60265274446169</v>
      </c>
      <c r="D511" s="39">
        <f t="shared" si="106"/>
        <v>25.459723686552653</v>
      </c>
      <c r="E511" s="39">
        <f t="shared" si="107"/>
        <v>25.25019846692435</v>
      </c>
      <c r="F511" s="39">
        <f t="shared" si="108"/>
        <v>27.393175298203232</v>
      </c>
      <c r="G511" s="39">
        <f t="shared" si="109"/>
        <v>26.306838635996872</v>
      </c>
      <c r="H511" s="39">
        <f t="shared" si="110"/>
        <v>28.453993575101688</v>
      </c>
      <c r="I511" s="39">
        <f t="shared" si="111"/>
        <v>25.69038846568494</v>
      </c>
      <c r="J511" s="39">
        <f t="shared" si="112"/>
        <v>23.706578826131025</v>
      </c>
      <c r="K511" s="39">
        <f t="shared" si="101"/>
        <v>31.5</v>
      </c>
    </row>
    <row r="512" spans="1:11" ht="12.75">
      <c r="A512" s="57" t="s">
        <v>105</v>
      </c>
      <c r="B512" s="39">
        <f t="shared" si="100"/>
        <v>51.417508904642816</v>
      </c>
      <c r="C512" s="39">
        <f t="shared" si="105"/>
        <v>48.165619163178775</v>
      </c>
      <c r="D512" s="39">
        <f t="shared" si="106"/>
        <v>36.84285831084948</v>
      </c>
      <c r="E512" s="39">
        <f t="shared" si="107"/>
        <v>49.111195932221875</v>
      </c>
      <c r="F512" s="39">
        <f t="shared" si="108"/>
        <v>52.44955210126171</v>
      </c>
      <c r="G512" s="39">
        <f t="shared" si="109"/>
        <v>50.57587227213943</v>
      </c>
      <c r="H512" s="39">
        <f t="shared" si="110"/>
        <v>55.400863818771086</v>
      </c>
      <c r="I512" s="39">
        <f t="shared" si="111"/>
        <v>54.05634824980885</v>
      </c>
      <c r="J512" s="39">
        <f t="shared" si="112"/>
        <v>46.877157453859255</v>
      </c>
      <c r="K512" s="39">
        <f t="shared" si="101"/>
        <v>60</v>
      </c>
    </row>
    <row r="513" spans="1:11" ht="12.75">
      <c r="A513" s="57" t="s">
        <v>106</v>
      </c>
      <c r="B513" s="39">
        <f t="shared" si="100"/>
        <v>1.741280000967042</v>
      </c>
      <c r="C513" s="39">
        <f t="shared" si="105"/>
        <v>1.9702872800445264</v>
      </c>
      <c r="D513" s="39">
        <f t="shared" si="106"/>
        <v>1.5733670274130638</v>
      </c>
      <c r="E513" s="39">
        <f t="shared" si="107"/>
        <v>1.945561842454248</v>
      </c>
      <c r="F513" s="39">
        <f t="shared" si="108"/>
        <v>2.411591447408828</v>
      </c>
      <c r="G513" s="39">
        <f t="shared" si="109"/>
        <v>2.6635686226336683</v>
      </c>
      <c r="H513" s="39">
        <f t="shared" si="110"/>
        <v>2.6519670075073503</v>
      </c>
      <c r="I513" s="39">
        <f t="shared" si="111"/>
        <v>2.5328983170539714</v>
      </c>
      <c r="J513" s="39">
        <f t="shared" si="112"/>
        <v>2.8621943827035765</v>
      </c>
      <c r="K513" s="39">
        <f t="shared" si="101"/>
        <v>10</v>
      </c>
    </row>
    <row r="514" spans="1:11" ht="12.75">
      <c r="A514" s="57" t="s">
        <v>115</v>
      </c>
      <c r="B514" s="39">
        <f t="shared" si="100"/>
        <v>99.86696230598669</v>
      </c>
      <c r="C514" s="39">
        <f t="shared" si="105"/>
        <v>99.81931339088537</v>
      </c>
      <c r="D514" s="39">
        <f t="shared" si="106"/>
        <v>99.90240093695101</v>
      </c>
      <c r="E514" s="39">
        <f t="shared" si="107"/>
        <v>99.92839240959542</v>
      </c>
      <c r="F514" s="39">
        <f t="shared" si="108"/>
        <v>99.92039484158573</v>
      </c>
      <c r="G514" s="39">
        <f t="shared" si="109"/>
        <v>99.93043962159155</v>
      </c>
      <c r="H514" s="39">
        <f t="shared" si="110"/>
        <v>99.93492972410203</v>
      </c>
      <c r="I514" s="39">
        <f t="shared" si="111"/>
        <v>99.9502054027138</v>
      </c>
      <c r="J514" s="39">
        <f t="shared" si="112"/>
        <v>99.9287072243346</v>
      </c>
      <c r="K514" s="39" t="str">
        <f t="shared" si="101"/>
        <v>-</v>
      </c>
    </row>
    <row r="515" spans="1:11" ht="12.75">
      <c r="A515" s="57" t="s">
        <v>114</v>
      </c>
      <c r="B515" s="39">
        <f t="shared" si="100"/>
        <v>114.57509368422046</v>
      </c>
      <c r="C515" s="39">
        <f t="shared" si="105"/>
        <v>104.57346684429928</v>
      </c>
      <c r="D515" s="39">
        <f t="shared" si="106"/>
        <v>91.4177397790444</v>
      </c>
      <c r="E515" s="39">
        <f t="shared" si="107"/>
        <v>95.3037047300691</v>
      </c>
      <c r="F515" s="39">
        <f t="shared" si="108"/>
        <v>96.1572580979464</v>
      </c>
      <c r="G515" s="39">
        <f t="shared" si="109"/>
        <v>100.65230168124964</v>
      </c>
      <c r="H515" s="39">
        <f t="shared" si="110"/>
        <v>112.21798294789994</v>
      </c>
      <c r="I515" s="39">
        <f t="shared" si="111"/>
        <v>96.15418337172508</v>
      </c>
      <c r="J515" s="39">
        <f t="shared" si="112"/>
        <v>107.1821513364162</v>
      </c>
      <c r="K515" s="39" t="str">
        <f t="shared" si="101"/>
        <v>-</v>
      </c>
    </row>
    <row r="516" spans="1:11" ht="12.75">
      <c r="A516" s="57" t="s">
        <v>108</v>
      </c>
      <c r="B516" s="39">
        <f t="shared" si="100"/>
        <v>4.088741808364721</v>
      </c>
      <c r="C516" s="39">
        <f t="shared" si="105"/>
        <v>4.2062024069759065</v>
      </c>
      <c r="D516" s="39">
        <f t="shared" si="106"/>
        <v>6.3950599758676985</v>
      </c>
      <c r="E516" s="39">
        <f t="shared" si="107"/>
        <v>7.044047588719334</v>
      </c>
      <c r="F516" s="39">
        <f t="shared" si="108"/>
        <v>8.14155107187894</v>
      </c>
      <c r="G516" s="39">
        <f t="shared" si="109"/>
        <v>7.6658124603896285</v>
      </c>
      <c r="H516" s="39">
        <f t="shared" si="110"/>
        <v>7.40414279418246</v>
      </c>
      <c r="I516" s="39">
        <f t="shared" si="111"/>
        <v>4.689145047647329</v>
      </c>
      <c r="J516" s="39">
        <f t="shared" si="112"/>
        <v>6.030123131046614</v>
      </c>
      <c r="K516" s="39" t="str">
        <f t="shared" si="101"/>
        <v>-</v>
      </c>
    </row>
    <row r="517" spans="1:11" ht="12.75">
      <c r="A517" s="57" t="s">
        <v>109</v>
      </c>
      <c r="B517" s="39">
        <f t="shared" si="100"/>
        <v>23.012807481195367</v>
      </c>
      <c r="C517" s="39">
        <f t="shared" si="105"/>
        <v>28.029883320742048</v>
      </c>
      <c r="D517" s="39">
        <f t="shared" si="106"/>
        <v>25.347104911755714</v>
      </c>
      <c r="E517" s="39">
        <f t="shared" si="107"/>
        <v>30.539141348114835</v>
      </c>
      <c r="F517" s="39">
        <f t="shared" si="108"/>
        <v>35.00611541455098</v>
      </c>
      <c r="G517" s="39">
        <f t="shared" si="109"/>
        <v>36.66579796724335</v>
      </c>
      <c r="H517" s="39">
        <f t="shared" si="110"/>
        <v>28.841875170771694</v>
      </c>
      <c r="I517" s="39">
        <f t="shared" si="111"/>
        <v>28.394474465332216</v>
      </c>
      <c r="J517" s="39">
        <f t="shared" si="112"/>
        <v>30.81546053263186</v>
      </c>
      <c r="K517" s="39" t="str">
        <f t="shared" si="101"/>
        <v>-</v>
      </c>
    </row>
    <row r="518" spans="1:12" ht="13.5" customHeight="1" thickBot="1">
      <c r="A518" s="58" t="s">
        <v>110</v>
      </c>
      <c r="B518" s="39">
        <f t="shared" si="100"/>
        <v>40.88572836724636</v>
      </c>
      <c r="C518" s="40">
        <f t="shared" si="105"/>
        <v>41.90365980526236</v>
      </c>
      <c r="D518" s="40">
        <f t="shared" si="106"/>
        <v>42.97439576322147</v>
      </c>
      <c r="E518" s="40">
        <f t="shared" si="107"/>
        <v>38.09149236615901</v>
      </c>
      <c r="F518" s="40">
        <f t="shared" si="108"/>
        <v>37.33314623493712</v>
      </c>
      <c r="G518" s="40">
        <f t="shared" si="109"/>
        <v>29.47883698358442</v>
      </c>
      <c r="H518" s="40">
        <f t="shared" si="110"/>
        <v>24.286694315382455</v>
      </c>
      <c r="I518" s="40">
        <f t="shared" si="111"/>
        <v>19.149372196955962</v>
      </c>
      <c r="J518" s="40">
        <f t="shared" si="112"/>
        <v>25.62522160946942</v>
      </c>
      <c r="K518" s="40" t="str">
        <f t="shared" si="101"/>
        <v>-</v>
      </c>
      <c r="L518" t="s">
        <v>268</v>
      </c>
    </row>
    <row r="519" spans="1:20" ht="91.5" customHeight="1">
      <c r="A519" s="128" t="s">
        <v>287</v>
      </c>
      <c r="B519" s="128"/>
      <c r="C519" s="128"/>
      <c r="D519" s="128"/>
      <c r="E519" s="128"/>
      <c r="F519" s="128"/>
      <c r="G519" s="128"/>
      <c r="H519" s="128"/>
      <c r="I519" s="128"/>
      <c r="J519" s="128"/>
      <c r="K519" s="128"/>
      <c r="L519" s="129" t="s">
        <v>291</v>
      </c>
      <c r="M519" s="129"/>
      <c r="N519" s="129"/>
      <c r="O519" s="129"/>
      <c r="P519" s="129"/>
      <c r="Q519" s="129"/>
      <c r="R519" s="129"/>
      <c r="S519" s="129"/>
      <c r="T519" s="129"/>
    </row>
    <row r="520" ht="23.25" customHeight="1">
      <c r="A520" t="s">
        <v>268</v>
      </c>
    </row>
  </sheetData>
  <mergeCells count="13">
    <mergeCell ref="L519:T519"/>
    <mergeCell ref="K483:K484"/>
    <mergeCell ref="C483:C484"/>
    <mergeCell ref="D483:D484"/>
    <mergeCell ref="E483:E484"/>
    <mergeCell ref="F483:F484"/>
    <mergeCell ref="G483:G484"/>
    <mergeCell ref="H483:H484"/>
    <mergeCell ref="I483:I484"/>
    <mergeCell ref="B482:K482"/>
    <mergeCell ref="B483:B484"/>
    <mergeCell ref="A519:K519"/>
    <mergeCell ref="J483:J484"/>
  </mergeCells>
  <printOptions/>
  <pageMargins left="0.2" right="0.2" top="1" bottom="1" header="0.5" footer="0.5"/>
  <pageSetup fitToHeight="1"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J362"/>
  <sheetViews>
    <sheetView zoomScale="75" zoomScaleNormal="75" workbookViewId="0" topLeftCell="A322">
      <selection activeCell="B330" sqref="B330"/>
    </sheetView>
  </sheetViews>
  <sheetFormatPr defaultColWidth="9.140625" defaultRowHeight="12.75"/>
  <cols>
    <col min="1" max="1" width="21.28125" style="0" customWidth="1"/>
    <col min="2" max="9" width="10.7109375" style="0" customWidth="1"/>
    <col min="10" max="10" width="11.57421875" style="0" customWidth="1"/>
    <col min="11" max="11" width="11.28125" style="0" customWidth="1"/>
    <col min="28" max="28" width="10.140625" style="0" bestFit="1" customWidth="1"/>
  </cols>
  <sheetData>
    <row r="1" spans="1:3" ht="12.75">
      <c r="A1" t="s">
        <v>2</v>
      </c>
      <c r="B1" t="s">
        <v>3</v>
      </c>
      <c r="C1" t="s">
        <v>0</v>
      </c>
    </row>
    <row r="2" ht="12.75">
      <c r="A2" t="s">
        <v>1</v>
      </c>
    </row>
    <row r="4" spans="1:3" ht="12.75">
      <c r="A4" t="s">
        <v>4</v>
      </c>
      <c r="B4" t="s">
        <v>5</v>
      </c>
      <c r="C4" t="s">
        <v>6</v>
      </c>
    </row>
    <row r="7" spans="1:2" ht="12.75">
      <c r="A7" t="s">
        <v>7</v>
      </c>
      <c r="B7" s="1" t="s">
        <v>8</v>
      </c>
    </row>
    <row r="8" spans="1:2" ht="12.75">
      <c r="A8" t="s">
        <v>9</v>
      </c>
      <c r="B8" s="1" t="s">
        <v>10</v>
      </c>
    </row>
    <row r="9" spans="1:2" ht="12.75">
      <c r="A9" t="s">
        <v>11</v>
      </c>
      <c r="B9" s="1" t="s">
        <v>12</v>
      </c>
    </row>
    <row r="11" spans="2:15" ht="12.75">
      <c r="B11" t="s">
        <v>13</v>
      </c>
      <c r="C11" t="s">
        <v>14</v>
      </c>
      <c r="D11" t="s">
        <v>15</v>
      </c>
      <c r="E11" t="s">
        <v>16</v>
      </c>
      <c r="F11" t="s">
        <v>17</v>
      </c>
      <c r="G11" t="s">
        <v>18</v>
      </c>
      <c r="H11" t="s">
        <v>19</v>
      </c>
      <c r="I11" t="s">
        <v>20</v>
      </c>
      <c r="J11" t="s">
        <v>21</v>
      </c>
      <c r="K11" t="s">
        <v>22</v>
      </c>
      <c r="L11" t="s">
        <v>23</v>
      </c>
      <c r="M11" t="s">
        <v>24</v>
      </c>
      <c r="N11" t="s">
        <v>25</v>
      </c>
      <c r="O11" t="s">
        <v>26</v>
      </c>
    </row>
    <row r="12" ht="12.75">
      <c r="A12" t="s">
        <v>27</v>
      </c>
    </row>
    <row r="13" spans="1:15" s="72" customFormat="1" ht="12.75">
      <c r="A13" s="83" t="s">
        <v>255</v>
      </c>
      <c r="C13" s="72">
        <f aca="true" t="shared" si="0" ref="C13:O13">SUM(C17:C47)</f>
        <v>1719523</v>
      </c>
      <c r="D13" s="72">
        <f t="shared" si="0"/>
        <v>1724409</v>
      </c>
      <c r="E13" s="72">
        <f t="shared" si="0"/>
        <v>1695964</v>
      </c>
      <c r="F13" s="72">
        <f t="shared" si="0"/>
        <v>1695561</v>
      </c>
      <c r="G13" s="72">
        <f t="shared" si="0"/>
        <v>1684285</v>
      </c>
      <c r="H13" s="72">
        <f t="shared" si="0"/>
        <v>1728115</v>
      </c>
      <c r="I13" s="72">
        <f t="shared" si="0"/>
        <v>1795484</v>
      </c>
      <c r="J13" s="72">
        <f t="shared" si="0"/>
        <v>1782187</v>
      </c>
      <c r="K13" s="72">
        <f t="shared" si="0"/>
        <v>1802603</v>
      </c>
      <c r="L13" s="72">
        <f t="shared" si="0"/>
        <v>1791080</v>
      </c>
      <c r="M13" s="72">
        <f t="shared" si="0"/>
        <v>1814107</v>
      </c>
      <c r="N13" s="72">
        <f t="shared" si="0"/>
        <v>1848628</v>
      </c>
      <c r="O13" s="72">
        <f t="shared" si="0"/>
        <v>1843310</v>
      </c>
    </row>
    <row r="14" spans="1:15" ht="12.75">
      <c r="A14" s="82" t="s">
        <v>117</v>
      </c>
      <c r="C14">
        <v>1554178</v>
      </c>
      <c r="D14">
        <v>1572232</v>
      </c>
      <c r="E14">
        <v>1550162</v>
      </c>
      <c r="F14">
        <v>1545665</v>
      </c>
      <c r="G14">
        <v>1538920</v>
      </c>
      <c r="H14">
        <v>1571896</v>
      </c>
      <c r="I14">
        <v>1630934</v>
      </c>
      <c r="J14">
        <v>1620034</v>
      </c>
      <c r="K14">
        <v>1642627</v>
      </c>
      <c r="L14">
        <v>1636798</v>
      </c>
      <c r="M14">
        <v>1652141</v>
      </c>
      <c r="N14">
        <v>1690675</v>
      </c>
      <c r="O14">
        <v>1684042</v>
      </c>
    </row>
    <row r="15" spans="1:15" s="72" customFormat="1" ht="12.75">
      <c r="A15" s="83" t="s">
        <v>258</v>
      </c>
      <c r="C15" s="72">
        <f aca="true" t="shared" si="1" ref="C15:O15">C17+C19+C20+C22+C23+C24+C25+C26+C30+C33+C34+C36+C39+C40+C41</f>
        <v>1319875</v>
      </c>
      <c r="D15" s="72">
        <f t="shared" si="1"/>
        <v>1345118</v>
      </c>
      <c r="E15" s="72">
        <f t="shared" si="1"/>
        <v>1336741</v>
      </c>
      <c r="F15" s="72">
        <f t="shared" si="1"/>
        <v>1334578</v>
      </c>
      <c r="G15" s="72">
        <f t="shared" si="1"/>
        <v>1335180</v>
      </c>
      <c r="H15" s="72">
        <f t="shared" si="1"/>
        <v>1363156</v>
      </c>
      <c r="I15" s="72">
        <f t="shared" si="1"/>
        <v>1412709</v>
      </c>
      <c r="J15" s="72">
        <f t="shared" si="1"/>
        <v>1405914</v>
      </c>
      <c r="K15" s="72">
        <f t="shared" si="1"/>
        <v>1435506</v>
      </c>
      <c r="L15" s="72">
        <f t="shared" si="1"/>
        <v>1437743</v>
      </c>
      <c r="M15" s="72">
        <f t="shared" si="1"/>
        <v>1455224</v>
      </c>
      <c r="N15" s="72">
        <f t="shared" si="1"/>
        <v>1488073</v>
      </c>
      <c r="O15" s="72">
        <f t="shared" si="1"/>
        <v>1482081</v>
      </c>
    </row>
    <row r="16" spans="1:15" s="72" customFormat="1" ht="12.75">
      <c r="A16" s="83" t="s">
        <v>259</v>
      </c>
      <c r="C16" s="72">
        <f aca="true" t="shared" si="2" ref="C16:O16">C18+C21+C27+C28+C29+C31+C32+C35+C37+C38</f>
        <v>234305</v>
      </c>
      <c r="D16" s="72">
        <f t="shared" si="2"/>
        <v>227115</v>
      </c>
      <c r="E16" s="72">
        <f t="shared" si="2"/>
        <v>213421</v>
      </c>
      <c r="F16" s="72">
        <f t="shared" si="2"/>
        <v>211085</v>
      </c>
      <c r="G16" s="72">
        <f t="shared" si="2"/>
        <v>203741</v>
      </c>
      <c r="H16" s="72">
        <f t="shared" si="2"/>
        <v>208740</v>
      </c>
      <c r="I16" s="72">
        <f t="shared" si="2"/>
        <v>218224</v>
      </c>
      <c r="J16" s="72">
        <f t="shared" si="2"/>
        <v>214120</v>
      </c>
      <c r="K16" s="72">
        <f t="shared" si="2"/>
        <v>207120</v>
      </c>
      <c r="L16" s="72">
        <f t="shared" si="2"/>
        <v>199056</v>
      </c>
      <c r="M16" s="72">
        <f t="shared" si="2"/>
        <v>196917</v>
      </c>
      <c r="N16" s="72">
        <f t="shared" si="2"/>
        <v>202602</v>
      </c>
      <c r="O16" s="72">
        <f t="shared" si="2"/>
        <v>201961</v>
      </c>
    </row>
    <row r="17" spans="1:15" ht="12.75">
      <c r="A17" t="s">
        <v>29</v>
      </c>
      <c r="C17">
        <v>47257</v>
      </c>
      <c r="D17">
        <v>49493</v>
      </c>
      <c r="E17">
        <v>50259</v>
      </c>
      <c r="F17">
        <v>48887</v>
      </c>
      <c r="G17">
        <v>49758</v>
      </c>
      <c r="H17">
        <v>50459</v>
      </c>
      <c r="I17">
        <v>53981</v>
      </c>
      <c r="J17">
        <v>55120</v>
      </c>
      <c r="K17">
        <v>56210</v>
      </c>
      <c r="L17">
        <v>56876</v>
      </c>
      <c r="M17">
        <v>57168</v>
      </c>
      <c r="N17">
        <v>55617</v>
      </c>
      <c r="O17">
        <v>52570</v>
      </c>
    </row>
    <row r="18" spans="1:15" ht="12.75">
      <c r="A18" t="s">
        <v>30</v>
      </c>
      <c r="C18">
        <v>47247</v>
      </c>
      <c r="D18">
        <v>42894</v>
      </c>
      <c r="E18">
        <v>43164</v>
      </c>
      <c r="F18">
        <v>41706</v>
      </c>
      <c r="G18">
        <v>40277</v>
      </c>
      <c r="H18">
        <v>40693</v>
      </c>
      <c r="I18">
        <v>41821</v>
      </c>
      <c r="J18">
        <v>42071</v>
      </c>
      <c r="K18">
        <v>40640</v>
      </c>
      <c r="L18">
        <v>37775</v>
      </c>
      <c r="M18">
        <v>40156</v>
      </c>
      <c r="N18">
        <v>41031</v>
      </c>
      <c r="O18">
        <v>40991</v>
      </c>
    </row>
    <row r="19" spans="1:15" ht="12.75">
      <c r="A19" t="s">
        <v>31</v>
      </c>
      <c r="C19">
        <v>17933</v>
      </c>
      <c r="D19">
        <v>19763</v>
      </c>
      <c r="E19">
        <v>18899</v>
      </c>
      <c r="F19">
        <v>19542</v>
      </c>
      <c r="G19">
        <v>20253</v>
      </c>
      <c r="H19">
        <v>20243</v>
      </c>
      <c r="I19">
        <v>22834</v>
      </c>
      <c r="J19">
        <v>21309</v>
      </c>
      <c r="K19">
        <v>20966</v>
      </c>
      <c r="L19">
        <v>20215</v>
      </c>
      <c r="M19">
        <v>19669</v>
      </c>
      <c r="N19">
        <v>20167</v>
      </c>
      <c r="O19">
        <v>19821</v>
      </c>
    </row>
    <row r="20" spans="1:15" ht="12.75">
      <c r="A20" t="s">
        <v>32</v>
      </c>
      <c r="C20">
        <v>356084</v>
      </c>
      <c r="D20">
        <v>347151</v>
      </c>
      <c r="E20">
        <v>340438</v>
      </c>
      <c r="F20">
        <v>339059</v>
      </c>
      <c r="G20">
        <v>336045</v>
      </c>
      <c r="H20">
        <v>337142</v>
      </c>
      <c r="I20">
        <v>348921</v>
      </c>
      <c r="J20">
        <v>345465</v>
      </c>
      <c r="K20">
        <v>344484</v>
      </c>
      <c r="L20">
        <v>338421</v>
      </c>
      <c r="M20">
        <v>340225</v>
      </c>
      <c r="N20">
        <v>350118</v>
      </c>
      <c r="O20">
        <v>343671</v>
      </c>
    </row>
    <row r="21" spans="1:15" ht="12.75">
      <c r="A21" t="s">
        <v>33</v>
      </c>
      <c r="C21">
        <v>9883</v>
      </c>
      <c r="D21">
        <v>9201</v>
      </c>
      <c r="E21">
        <v>6841</v>
      </c>
      <c r="F21">
        <v>5349</v>
      </c>
      <c r="G21">
        <v>5542</v>
      </c>
      <c r="H21">
        <v>5280</v>
      </c>
      <c r="I21">
        <v>5602</v>
      </c>
      <c r="J21">
        <v>5513</v>
      </c>
      <c r="K21">
        <v>5224</v>
      </c>
      <c r="L21">
        <v>4881</v>
      </c>
      <c r="M21">
        <v>4572</v>
      </c>
      <c r="N21">
        <v>5097</v>
      </c>
      <c r="O21">
        <v>4963</v>
      </c>
    </row>
    <row r="22" spans="1:15" ht="12.75">
      <c r="A22" t="s">
        <v>34</v>
      </c>
      <c r="C22">
        <v>22245</v>
      </c>
      <c r="D22">
        <v>22414</v>
      </c>
      <c r="E22">
        <v>23040</v>
      </c>
      <c r="F22">
        <v>22605</v>
      </c>
      <c r="G22">
        <v>23606</v>
      </c>
      <c r="H22">
        <v>24137</v>
      </c>
      <c r="I22">
        <v>25405</v>
      </c>
      <c r="J22">
        <v>25585</v>
      </c>
      <c r="K22">
        <v>26875</v>
      </c>
      <c r="L22">
        <v>26759</v>
      </c>
      <c r="M22">
        <v>28076</v>
      </c>
      <c r="N22">
        <v>28937</v>
      </c>
      <c r="O22">
        <v>29736</v>
      </c>
    </row>
    <row r="23" spans="1:15" ht="12.75">
      <c r="A23" t="s">
        <v>35</v>
      </c>
      <c r="C23">
        <v>89401</v>
      </c>
      <c r="D23">
        <v>94160</v>
      </c>
      <c r="E23">
        <v>95158</v>
      </c>
      <c r="F23">
        <v>91395</v>
      </c>
      <c r="G23">
        <v>97110</v>
      </c>
      <c r="H23">
        <v>102207</v>
      </c>
      <c r="I23">
        <v>100825</v>
      </c>
      <c r="J23">
        <v>106054</v>
      </c>
      <c r="K23">
        <v>111099</v>
      </c>
      <c r="L23">
        <v>117567</v>
      </c>
      <c r="M23">
        <v>122754</v>
      </c>
      <c r="N23">
        <v>126188</v>
      </c>
      <c r="O23">
        <v>130063</v>
      </c>
    </row>
    <row r="24" spans="1:15" ht="12.75">
      <c r="A24" t="s">
        <v>36</v>
      </c>
      <c r="C24">
        <v>224541</v>
      </c>
      <c r="D24">
        <v>236342</v>
      </c>
      <c r="E24">
        <v>234037</v>
      </c>
      <c r="F24">
        <v>236376</v>
      </c>
      <c r="G24">
        <v>227128</v>
      </c>
      <c r="H24">
        <v>236245</v>
      </c>
      <c r="I24">
        <v>249168</v>
      </c>
      <c r="J24">
        <v>243209</v>
      </c>
      <c r="K24">
        <v>250776</v>
      </c>
      <c r="L24">
        <v>250398</v>
      </c>
      <c r="M24">
        <v>258055</v>
      </c>
      <c r="N24">
        <v>265452</v>
      </c>
      <c r="O24">
        <v>265537</v>
      </c>
    </row>
    <row r="25" spans="1:15" ht="12.75">
      <c r="A25" t="s">
        <v>37</v>
      </c>
      <c r="C25">
        <v>10398</v>
      </c>
      <c r="D25">
        <v>10342</v>
      </c>
      <c r="E25">
        <v>10089</v>
      </c>
      <c r="F25">
        <v>10458</v>
      </c>
      <c r="G25">
        <v>10950</v>
      </c>
      <c r="H25">
        <v>11025</v>
      </c>
      <c r="I25">
        <v>11721</v>
      </c>
      <c r="J25">
        <v>12279</v>
      </c>
      <c r="K25">
        <v>13045</v>
      </c>
      <c r="L25">
        <v>13826</v>
      </c>
      <c r="M25">
        <v>14173</v>
      </c>
      <c r="N25">
        <v>14806</v>
      </c>
      <c r="O25">
        <v>15139</v>
      </c>
    </row>
    <row r="26" spans="1:15" ht="12.75">
      <c r="A26" t="s">
        <v>38</v>
      </c>
      <c r="C26">
        <v>153054</v>
      </c>
      <c r="D26">
        <v>154960</v>
      </c>
      <c r="E26">
        <v>157244</v>
      </c>
      <c r="F26">
        <v>154670</v>
      </c>
      <c r="G26">
        <v>152679</v>
      </c>
      <c r="H26">
        <v>161446</v>
      </c>
      <c r="I26">
        <v>161250</v>
      </c>
      <c r="J26">
        <v>163568</v>
      </c>
      <c r="K26">
        <v>168576</v>
      </c>
      <c r="L26">
        <v>170938</v>
      </c>
      <c r="M26">
        <v>172477</v>
      </c>
      <c r="N26">
        <v>172734</v>
      </c>
      <c r="O26">
        <v>173550</v>
      </c>
    </row>
    <row r="27" spans="1:15" ht="12.75">
      <c r="A27" t="s">
        <v>39</v>
      </c>
      <c r="C27">
        <v>1816</v>
      </c>
      <c r="D27">
        <v>1562</v>
      </c>
      <c r="E27">
        <v>1808</v>
      </c>
      <c r="F27">
        <v>1857</v>
      </c>
      <c r="G27">
        <v>2136</v>
      </c>
      <c r="H27">
        <v>1970</v>
      </c>
      <c r="I27">
        <v>2115</v>
      </c>
      <c r="J27">
        <v>2065</v>
      </c>
      <c r="K27">
        <v>2314</v>
      </c>
      <c r="L27">
        <v>2265</v>
      </c>
      <c r="M27">
        <v>2382</v>
      </c>
      <c r="N27">
        <v>2409</v>
      </c>
      <c r="O27">
        <v>2420</v>
      </c>
    </row>
    <row r="28" spans="1:15" ht="12.75">
      <c r="A28" t="s">
        <v>40</v>
      </c>
      <c r="C28">
        <v>4108</v>
      </c>
      <c r="D28">
        <v>6702</v>
      </c>
      <c r="E28">
        <v>5510</v>
      </c>
      <c r="F28">
        <v>4498</v>
      </c>
      <c r="G28">
        <v>4177</v>
      </c>
      <c r="H28">
        <v>3718</v>
      </c>
      <c r="I28">
        <v>3575</v>
      </c>
      <c r="J28">
        <v>3332</v>
      </c>
      <c r="K28">
        <v>3261</v>
      </c>
      <c r="L28">
        <v>3824</v>
      </c>
      <c r="M28">
        <v>3676</v>
      </c>
      <c r="N28">
        <v>4288</v>
      </c>
      <c r="O28">
        <v>4189</v>
      </c>
    </row>
    <row r="29" spans="1:15" ht="12.75">
      <c r="A29" t="s">
        <v>41</v>
      </c>
      <c r="C29">
        <v>16025</v>
      </c>
      <c r="D29">
        <v>16676</v>
      </c>
      <c r="E29">
        <v>10683</v>
      </c>
      <c r="F29">
        <v>8607</v>
      </c>
      <c r="G29">
        <v>7619</v>
      </c>
      <c r="H29">
        <v>8276</v>
      </c>
      <c r="I29">
        <v>8847</v>
      </c>
      <c r="J29">
        <v>8327</v>
      </c>
      <c r="K29">
        <v>9312</v>
      </c>
      <c r="L29">
        <v>7906</v>
      </c>
      <c r="M29">
        <v>7226</v>
      </c>
      <c r="N29">
        <v>8178</v>
      </c>
      <c r="O29">
        <v>8671</v>
      </c>
    </row>
    <row r="30" spans="1:15" ht="12.75">
      <c r="A30" t="s">
        <v>42</v>
      </c>
      <c r="C30">
        <v>3551</v>
      </c>
      <c r="D30">
        <v>3773</v>
      </c>
      <c r="E30">
        <v>3790</v>
      </c>
      <c r="F30">
        <v>3843</v>
      </c>
      <c r="G30">
        <v>3755</v>
      </c>
      <c r="H30">
        <v>3335</v>
      </c>
      <c r="I30">
        <v>3401</v>
      </c>
      <c r="J30">
        <v>3351</v>
      </c>
      <c r="K30">
        <v>3274</v>
      </c>
      <c r="L30">
        <v>3440</v>
      </c>
      <c r="M30">
        <v>3628</v>
      </c>
      <c r="N30">
        <v>3765</v>
      </c>
      <c r="O30">
        <v>3979</v>
      </c>
    </row>
    <row r="31" spans="1:15" ht="12.75">
      <c r="A31" t="s">
        <v>43</v>
      </c>
      <c r="C31">
        <v>28134</v>
      </c>
      <c r="D31">
        <v>26926</v>
      </c>
      <c r="E31">
        <v>24569</v>
      </c>
      <c r="F31">
        <v>24776</v>
      </c>
      <c r="G31">
        <v>24544</v>
      </c>
      <c r="H31">
        <v>25252</v>
      </c>
      <c r="I31">
        <v>25824</v>
      </c>
      <c r="J31">
        <v>25313</v>
      </c>
      <c r="K31">
        <v>25089</v>
      </c>
      <c r="L31">
        <v>25347</v>
      </c>
      <c r="M31">
        <v>24941</v>
      </c>
      <c r="N31">
        <v>25389</v>
      </c>
      <c r="O31">
        <v>25633</v>
      </c>
    </row>
    <row r="32" spans="1:15" ht="12.75">
      <c r="A32" t="s">
        <v>44</v>
      </c>
      <c r="C32">
        <v>581</v>
      </c>
      <c r="D32">
        <v>603</v>
      </c>
      <c r="E32">
        <v>618</v>
      </c>
      <c r="F32">
        <v>745</v>
      </c>
      <c r="G32">
        <v>725</v>
      </c>
      <c r="H32">
        <v>795</v>
      </c>
      <c r="I32">
        <v>877</v>
      </c>
      <c r="J32">
        <v>927</v>
      </c>
      <c r="K32">
        <v>974</v>
      </c>
      <c r="L32">
        <v>968</v>
      </c>
      <c r="M32">
        <v>940</v>
      </c>
      <c r="N32">
        <v>823</v>
      </c>
      <c r="O32">
        <v>823</v>
      </c>
    </row>
    <row r="33" spans="1:15" ht="12.75">
      <c r="A33" t="s">
        <v>45</v>
      </c>
      <c r="C33">
        <v>66841</v>
      </c>
      <c r="D33">
        <v>69936</v>
      </c>
      <c r="E33">
        <v>70067</v>
      </c>
      <c r="F33">
        <v>70785</v>
      </c>
      <c r="G33">
        <v>70609</v>
      </c>
      <c r="H33">
        <v>73355</v>
      </c>
      <c r="I33">
        <v>76254</v>
      </c>
      <c r="J33">
        <v>75127</v>
      </c>
      <c r="K33">
        <v>75006</v>
      </c>
      <c r="L33">
        <v>74475</v>
      </c>
      <c r="M33">
        <v>75655</v>
      </c>
      <c r="N33">
        <v>77587</v>
      </c>
      <c r="O33">
        <v>78195</v>
      </c>
    </row>
    <row r="34" spans="1:15" ht="12.75">
      <c r="A34" t="s">
        <v>46</v>
      </c>
      <c r="C34">
        <v>24789</v>
      </c>
      <c r="D34">
        <v>26553</v>
      </c>
      <c r="E34">
        <v>25745</v>
      </c>
      <c r="F34">
        <v>25643</v>
      </c>
      <c r="G34">
        <v>25619</v>
      </c>
      <c r="H34">
        <v>26735</v>
      </c>
      <c r="I34">
        <v>28406</v>
      </c>
      <c r="J34">
        <v>28379</v>
      </c>
      <c r="K34">
        <v>28717</v>
      </c>
      <c r="L34">
        <v>28600</v>
      </c>
      <c r="M34">
        <v>28449</v>
      </c>
      <c r="N34">
        <v>31184</v>
      </c>
      <c r="O34">
        <v>30909</v>
      </c>
    </row>
    <row r="35" spans="1:15" ht="12.75">
      <c r="A35" t="s">
        <v>47</v>
      </c>
      <c r="C35">
        <v>100003</v>
      </c>
      <c r="D35">
        <v>98383</v>
      </c>
      <c r="E35">
        <v>97401</v>
      </c>
      <c r="F35">
        <v>101509</v>
      </c>
      <c r="G35">
        <v>96722</v>
      </c>
      <c r="H35">
        <v>100004</v>
      </c>
      <c r="I35">
        <v>107120</v>
      </c>
      <c r="J35">
        <v>103228</v>
      </c>
      <c r="K35">
        <v>97294</v>
      </c>
      <c r="L35">
        <v>93275</v>
      </c>
      <c r="M35">
        <v>90194</v>
      </c>
      <c r="N35">
        <v>90218</v>
      </c>
      <c r="O35">
        <v>88837</v>
      </c>
    </row>
    <row r="36" spans="1:15" ht="12.75">
      <c r="A36" t="s">
        <v>48</v>
      </c>
      <c r="C36">
        <v>16890</v>
      </c>
      <c r="D36">
        <v>17172</v>
      </c>
      <c r="E36">
        <v>18344</v>
      </c>
      <c r="F36">
        <v>17988</v>
      </c>
      <c r="G36">
        <v>18584</v>
      </c>
      <c r="H36">
        <v>19611</v>
      </c>
      <c r="I36">
        <v>19560</v>
      </c>
      <c r="J36">
        <v>20744</v>
      </c>
      <c r="K36">
        <v>22246</v>
      </c>
      <c r="L36">
        <v>23892</v>
      </c>
      <c r="M36">
        <v>24108</v>
      </c>
      <c r="N36">
        <v>24760</v>
      </c>
      <c r="O36">
        <v>25966</v>
      </c>
    </row>
    <row r="37" spans="1:15" ht="12.75">
      <c r="A37" t="s">
        <v>49</v>
      </c>
      <c r="C37">
        <v>5516</v>
      </c>
      <c r="D37">
        <v>5376</v>
      </c>
      <c r="E37">
        <v>5263</v>
      </c>
      <c r="F37">
        <v>5468</v>
      </c>
      <c r="G37">
        <v>5678</v>
      </c>
      <c r="H37">
        <v>6087</v>
      </c>
      <c r="I37">
        <v>6382</v>
      </c>
      <c r="J37">
        <v>6461</v>
      </c>
      <c r="K37">
        <v>6404</v>
      </c>
      <c r="L37">
        <v>6330</v>
      </c>
      <c r="M37">
        <v>6367</v>
      </c>
      <c r="N37">
        <v>6737</v>
      </c>
      <c r="O37">
        <v>6864</v>
      </c>
    </row>
    <row r="38" spans="1:15" ht="12.75">
      <c r="A38" t="s">
        <v>50</v>
      </c>
      <c r="C38">
        <v>20992</v>
      </c>
      <c r="D38">
        <v>18792</v>
      </c>
      <c r="E38">
        <v>17564</v>
      </c>
      <c r="F38">
        <v>16570</v>
      </c>
      <c r="G38">
        <v>16321</v>
      </c>
      <c r="H38">
        <v>16665</v>
      </c>
      <c r="I38">
        <v>16061</v>
      </c>
      <c r="J38">
        <v>16883</v>
      </c>
      <c r="K38">
        <v>16608</v>
      </c>
      <c r="L38">
        <v>16485</v>
      </c>
      <c r="M38">
        <v>16463</v>
      </c>
      <c r="N38">
        <v>18432</v>
      </c>
      <c r="O38">
        <v>18570</v>
      </c>
    </row>
    <row r="39" spans="1:15" ht="12.75">
      <c r="A39" t="s">
        <v>51</v>
      </c>
      <c r="C39">
        <v>28701</v>
      </c>
      <c r="D39">
        <v>29007</v>
      </c>
      <c r="E39">
        <v>27909</v>
      </c>
      <c r="F39">
        <v>28860</v>
      </c>
      <c r="G39">
        <v>30565</v>
      </c>
      <c r="H39">
        <v>28834</v>
      </c>
      <c r="I39">
        <v>31160</v>
      </c>
      <c r="J39">
        <v>32760</v>
      </c>
      <c r="K39">
        <v>33229</v>
      </c>
      <c r="L39">
        <v>32807</v>
      </c>
      <c r="M39">
        <v>32508</v>
      </c>
      <c r="N39">
        <v>33322</v>
      </c>
      <c r="O39">
        <v>35136</v>
      </c>
    </row>
    <row r="40" spans="1:15" ht="12.75">
      <c r="A40" t="s">
        <v>52</v>
      </c>
      <c r="C40">
        <v>47108</v>
      </c>
      <c r="D40">
        <v>48741</v>
      </c>
      <c r="E40">
        <v>46332</v>
      </c>
      <c r="F40">
        <v>46616</v>
      </c>
      <c r="G40">
        <v>49653</v>
      </c>
      <c r="H40">
        <v>50371</v>
      </c>
      <c r="I40">
        <v>51575</v>
      </c>
      <c r="J40">
        <v>50271</v>
      </c>
      <c r="K40">
        <v>50699</v>
      </c>
      <c r="L40">
        <v>50812</v>
      </c>
      <c r="M40">
        <v>47863</v>
      </c>
      <c r="N40">
        <v>51474</v>
      </c>
      <c r="O40">
        <v>51435</v>
      </c>
    </row>
    <row r="41" spans="1:15" ht="12.75">
      <c r="A41" t="s">
        <v>53</v>
      </c>
      <c r="C41">
        <v>211082</v>
      </c>
      <c r="D41">
        <v>215311</v>
      </c>
      <c r="E41">
        <v>215390</v>
      </c>
      <c r="F41">
        <v>217851</v>
      </c>
      <c r="G41">
        <v>218866</v>
      </c>
      <c r="H41">
        <v>218011</v>
      </c>
      <c r="I41">
        <v>228248</v>
      </c>
      <c r="J41">
        <v>222693</v>
      </c>
      <c r="K41">
        <v>230304</v>
      </c>
      <c r="L41">
        <v>228717</v>
      </c>
      <c r="M41">
        <v>230416</v>
      </c>
      <c r="N41">
        <v>231962</v>
      </c>
      <c r="O41">
        <v>226374</v>
      </c>
    </row>
    <row r="42" spans="1:15" ht="12.75">
      <c r="A42" t="s">
        <v>54</v>
      </c>
      <c r="C42">
        <v>2214</v>
      </c>
      <c r="D42">
        <v>2033</v>
      </c>
      <c r="E42">
        <v>2076</v>
      </c>
      <c r="F42">
        <v>2154</v>
      </c>
      <c r="G42">
        <v>2139</v>
      </c>
      <c r="H42">
        <v>2141</v>
      </c>
      <c r="I42">
        <v>2468</v>
      </c>
      <c r="J42">
        <v>2517</v>
      </c>
      <c r="K42">
        <v>2685</v>
      </c>
      <c r="L42">
        <v>3074</v>
      </c>
      <c r="M42">
        <v>3230</v>
      </c>
      <c r="N42">
        <v>3349</v>
      </c>
      <c r="O42">
        <v>3382</v>
      </c>
    </row>
    <row r="43" spans="1:15" ht="12.75">
      <c r="A43" t="s">
        <v>55</v>
      </c>
      <c r="C43">
        <v>21568</v>
      </c>
      <c r="D43">
        <v>21995</v>
      </c>
      <c r="E43">
        <v>22420</v>
      </c>
      <c r="F43">
        <v>23794</v>
      </c>
      <c r="G43">
        <v>23518</v>
      </c>
      <c r="H43">
        <v>23684</v>
      </c>
      <c r="I43">
        <v>23212</v>
      </c>
      <c r="J43">
        <v>24439</v>
      </c>
      <c r="K43">
        <v>25517</v>
      </c>
      <c r="L43">
        <v>26712</v>
      </c>
      <c r="M43">
        <v>26071</v>
      </c>
      <c r="N43">
        <v>26894</v>
      </c>
      <c r="O43">
        <v>26278</v>
      </c>
    </row>
    <row r="45" spans="1:15" ht="12.75">
      <c r="A45" t="s">
        <v>56</v>
      </c>
      <c r="C45">
        <v>27961</v>
      </c>
      <c r="D45">
        <v>22426</v>
      </c>
      <c r="E45">
        <v>20724</v>
      </c>
      <c r="F45">
        <v>22056</v>
      </c>
      <c r="G45">
        <v>21352</v>
      </c>
      <c r="H45">
        <v>23304</v>
      </c>
      <c r="I45">
        <v>23091</v>
      </c>
      <c r="J45">
        <v>20549</v>
      </c>
      <c r="K45">
        <v>20086</v>
      </c>
      <c r="L45">
        <v>18145</v>
      </c>
      <c r="M45">
        <v>18296</v>
      </c>
      <c r="N45">
        <v>19062</v>
      </c>
      <c r="O45">
        <v>18720</v>
      </c>
    </row>
    <row r="46" spans="1:15" ht="12.75">
      <c r="A46" t="s">
        <v>57</v>
      </c>
      <c r="C46">
        <v>61319</v>
      </c>
      <c r="D46">
        <v>52597</v>
      </c>
      <c r="E46">
        <v>45912</v>
      </c>
      <c r="F46">
        <v>44043</v>
      </c>
      <c r="G46">
        <v>41619</v>
      </c>
      <c r="H46">
        <v>45063</v>
      </c>
      <c r="I46">
        <v>48356</v>
      </c>
      <c r="J46">
        <v>43614</v>
      </c>
      <c r="K46">
        <v>39381</v>
      </c>
      <c r="L46">
        <v>35328</v>
      </c>
      <c r="M46">
        <v>37015</v>
      </c>
      <c r="N46">
        <v>36773</v>
      </c>
      <c r="O46">
        <v>35753</v>
      </c>
    </row>
    <row r="47" spans="1:15" ht="12.75">
      <c r="A47" t="s">
        <v>58</v>
      </c>
      <c r="C47">
        <v>52281</v>
      </c>
      <c r="D47">
        <v>53125</v>
      </c>
      <c r="E47">
        <v>54670</v>
      </c>
      <c r="F47">
        <v>57851</v>
      </c>
      <c r="G47">
        <v>56736</v>
      </c>
      <c r="H47">
        <v>62027</v>
      </c>
      <c r="I47">
        <v>67424</v>
      </c>
      <c r="J47">
        <v>71034</v>
      </c>
      <c r="K47">
        <v>72308</v>
      </c>
      <c r="L47">
        <v>71022</v>
      </c>
      <c r="M47">
        <v>77354</v>
      </c>
      <c r="N47">
        <v>71875</v>
      </c>
      <c r="O47">
        <v>75135</v>
      </c>
    </row>
    <row r="50" spans="1:3" ht="12.75">
      <c r="A50" t="s">
        <v>1</v>
      </c>
      <c r="C50" t="s">
        <v>59</v>
      </c>
    </row>
    <row r="52" spans="1:3" ht="12.75">
      <c r="A52" t="s">
        <v>4</v>
      </c>
      <c r="B52" s="2" t="s">
        <v>60</v>
      </c>
      <c r="C52" t="s">
        <v>61</v>
      </c>
    </row>
    <row r="53" ht="12.75">
      <c r="B53" s="1"/>
    </row>
    <row r="54" ht="12.75">
      <c r="B54" s="1"/>
    </row>
    <row r="55" spans="1:2" ht="12.75">
      <c r="A55" t="s">
        <v>7</v>
      </c>
      <c r="B55" s="1" t="s">
        <v>62</v>
      </c>
    </row>
    <row r="56" spans="1:2" ht="12.75">
      <c r="A56" t="s">
        <v>63</v>
      </c>
      <c r="B56" s="1" t="s">
        <v>64</v>
      </c>
    </row>
    <row r="57" spans="17:19" ht="12.75">
      <c r="Q57" t="s">
        <v>65</v>
      </c>
      <c r="R57" t="s">
        <v>65</v>
      </c>
      <c r="S57" t="s">
        <v>65</v>
      </c>
    </row>
    <row r="58" spans="2:19" ht="12.75">
      <c r="B58" t="s">
        <v>13</v>
      </c>
      <c r="C58" t="s">
        <v>14</v>
      </c>
      <c r="D58" t="s">
        <v>15</v>
      </c>
      <c r="E58" t="s">
        <v>16</v>
      </c>
      <c r="F58" t="s">
        <v>17</v>
      </c>
      <c r="G58" t="s">
        <v>18</v>
      </c>
      <c r="H58" t="s">
        <v>19</v>
      </c>
      <c r="I58" t="s">
        <v>20</v>
      </c>
      <c r="J58" t="s">
        <v>21</v>
      </c>
      <c r="K58" t="s">
        <v>22</v>
      </c>
      <c r="L58" t="s">
        <v>23</v>
      </c>
      <c r="M58" t="s">
        <v>24</v>
      </c>
      <c r="N58" t="s">
        <v>25</v>
      </c>
      <c r="O58" t="s">
        <v>26</v>
      </c>
      <c r="P58" t="s">
        <v>66</v>
      </c>
      <c r="Q58" t="s">
        <v>67</v>
      </c>
      <c r="R58" t="s">
        <v>68</v>
      </c>
      <c r="S58" t="s">
        <v>69</v>
      </c>
    </row>
    <row r="59" ht="12.75">
      <c r="A59" t="s">
        <v>27</v>
      </c>
    </row>
    <row r="60" spans="1:15" s="72" customFormat="1" ht="12.75">
      <c r="A60" s="83" t="s">
        <v>255</v>
      </c>
      <c r="L60" s="72">
        <f>SUM(L64:L94)</f>
        <v>8135282.800000002</v>
      </c>
      <c r="M60" s="72">
        <f>SUM(M64:M94)</f>
        <v>8433706.5</v>
      </c>
      <c r="N60" s="72">
        <f>SUM(N64:N94)</f>
        <v>8563742.5</v>
      </c>
      <c r="O60" s="72">
        <f>SUM(O64:O94)</f>
        <v>8663240.6</v>
      </c>
    </row>
    <row r="61" spans="1:28" ht="12.75">
      <c r="A61" s="82" t="s">
        <v>117</v>
      </c>
      <c r="C61" t="s">
        <v>70</v>
      </c>
      <c r="D61" t="s">
        <v>70</v>
      </c>
      <c r="E61" t="s">
        <v>70</v>
      </c>
      <c r="F61" t="s">
        <v>70</v>
      </c>
      <c r="G61" t="s">
        <v>70</v>
      </c>
      <c r="H61">
        <v>6828420.8</v>
      </c>
      <c r="I61">
        <v>6947396.9</v>
      </c>
      <c r="J61">
        <v>7125642.8</v>
      </c>
      <c r="K61">
        <v>7335033.5</v>
      </c>
      <c r="L61">
        <v>7548083.3</v>
      </c>
      <c r="M61">
        <v>7818688.5</v>
      </c>
      <c r="N61">
        <v>7951901.7</v>
      </c>
      <c r="O61">
        <v>8037000.6</v>
      </c>
      <c r="P61">
        <v>8107826.6</v>
      </c>
      <c r="Q61">
        <v>8306740.9</v>
      </c>
      <c r="R61">
        <v>8499272.5</v>
      </c>
      <c r="S61">
        <v>8703738.2</v>
      </c>
      <c r="U61" s="3"/>
      <c r="V61" s="3"/>
      <c r="W61" s="3"/>
      <c r="X61" s="3"/>
      <c r="Y61" s="3"/>
      <c r="Z61" s="3"/>
      <c r="AA61" s="3"/>
      <c r="AB61" s="3"/>
    </row>
    <row r="62" spans="1:28" ht="12.75">
      <c r="A62" s="83" t="s">
        <v>258</v>
      </c>
      <c r="C62" s="72"/>
      <c r="D62" s="72">
        <f aca="true" t="shared" si="3" ref="D62:O62">D64+D66+D67+D69+D70+D71+D72+D73+D77+D80+D81+D83+D86+D87+D88</f>
        <v>6221766.599999999</v>
      </c>
      <c r="E62" s="72">
        <f t="shared" si="3"/>
        <v>6299736.300000001</v>
      </c>
      <c r="F62" s="72">
        <f t="shared" si="3"/>
        <v>6270993.500000001</v>
      </c>
      <c r="G62" s="72">
        <f t="shared" si="3"/>
        <v>6443543.500000001</v>
      </c>
      <c r="H62" s="72">
        <f t="shared" si="3"/>
        <v>6596930.999999999</v>
      </c>
      <c r="I62" s="72">
        <f t="shared" si="3"/>
        <v>6705266.400000002</v>
      </c>
      <c r="J62" s="72">
        <f t="shared" si="3"/>
        <v>6871993.899999999</v>
      </c>
      <c r="K62" s="72">
        <f t="shared" si="3"/>
        <v>7071969</v>
      </c>
      <c r="L62" s="72">
        <f t="shared" si="3"/>
        <v>7276133.1</v>
      </c>
      <c r="M62" s="72">
        <f t="shared" si="3"/>
        <v>7535443.6000000015</v>
      </c>
      <c r="N62" s="72">
        <f t="shared" si="3"/>
        <v>7662043.4</v>
      </c>
      <c r="O62" s="72">
        <f t="shared" si="3"/>
        <v>7740269.4</v>
      </c>
      <c r="U62" s="3"/>
      <c r="V62" s="3"/>
      <c r="W62" s="3"/>
      <c r="X62" s="3"/>
      <c r="Y62" s="3"/>
      <c r="Z62" s="3"/>
      <c r="AA62" s="3"/>
      <c r="AB62" s="3"/>
    </row>
    <row r="63" spans="1:28" ht="12.75">
      <c r="A63" s="83" t="s">
        <v>259</v>
      </c>
      <c r="C63" s="72"/>
      <c r="D63" s="72"/>
      <c r="E63" s="72"/>
      <c r="F63" s="72"/>
      <c r="G63" s="72"/>
      <c r="H63" s="72"/>
      <c r="I63" s="72"/>
      <c r="J63" s="72"/>
      <c r="K63" s="72"/>
      <c r="L63" s="72">
        <f>L65+L68+L74+L75+L76+L78+L79+L82+L84+L85</f>
        <v>271950.2</v>
      </c>
      <c r="M63" s="72">
        <f>M65+M68+M74+M75+M76+M78+M79+M82+M84+M85</f>
        <v>283244.99999999994</v>
      </c>
      <c r="N63" s="72">
        <f>N65+N68+N74+N75+N76+N78+N79+N82+N84+N85</f>
        <v>289858.3</v>
      </c>
      <c r="O63" s="72">
        <f>O65+O68+O74+O75+O76+O78+O79+O82+O84+O85</f>
        <v>296731.1</v>
      </c>
      <c r="U63" s="3"/>
      <c r="V63" s="3"/>
      <c r="W63" s="3"/>
      <c r="X63" s="3"/>
      <c r="Y63" s="3"/>
      <c r="Z63" s="3"/>
      <c r="AA63" s="3"/>
      <c r="AB63" s="3"/>
    </row>
    <row r="64" spans="1:28" ht="12.75">
      <c r="A64" t="s">
        <v>29</v>
      </c>
      <c r="C64">
        <v>195434.3</v>
      </c>
      <c r="D64">
        <v>199016.8</v>
      </c>
      <c r="E64">
        <v>202063</v>
      </c>
      <c r="F64">
        <v>200119.5</v>
      </c>
      <c r="G64">
        <v>206577.3</v>
      </c>
      <c r="H64">
        <v>211503.6</v>
      </c>
      <c r="I64">
        <v>213990.2</v>
      </c>
      <c r="J64">
        <v>221399.3</v>
      </c>
      <c r="K64">
        <v>225895</v>
      </c>
      <c r="L64">
        <v>233104.8</v>
      </c>
      <c r="M64">
        <v>242142</v>
      </c>
      <c r="N64">
        <v>243882.5</v>
      </c>
      <c r="O64">
        <v>246086.8</v>
      </c>
      <c r="P64">
        <v>249184.9</v>
      </c>
      <c r="Q64">
        <v>255334</v>
      </c>
      <c r="R64">
        <v>261708.8</v>
      </c>
      <c r="S64">
        <v>268498.7</v>
      </c>
      <c r="U64" s="3"/>
      <c r="V64" s="3"/>
      <c r="W64" s="3"/>
      <c r="X64" s="3"/>
      <c r="Y64" s="3"/>
      <c r="Z64" s="3"/>
      <c r="AA64" s="3"/>
      <c r="AB64" s="3"/>
    </row>
    <row r="65" spans="1:28" ht="12.75">
      <c r="A65" t="s">
        <v>30</v>
      </c>
      <c r="C65" t="s">
        <v>70</v>
      </c>
      <c r="D65" t="s">
        <v>70</v>
      </c>
      <c r="E65" t="s">
        <v>70</v>
      </c>
      <c r="F65" t="s">
        <v>70</v>
      </c>
      <c r="G65" t="s">
        <v>70</v>
      </c>
      <c r="H65">
        <v>42272.4</v>
      </c>
      <c r="I65">
        <v>44030.5</v>
      </c>
      <c r="J65">
        <v>43710.4</v>
      </c>
      <c r="K65">
        <v>43208.7</v>
      </c>
      <c r="L65">
        <v>43730.5</v>
      </c>
      <c r="M65">
        <v>45431.7</v>
      </c>
      <c r="N65">
        <v>46630.6</v>
      </c>
      <c r="O65">
        <v>47325.3</v>
      </c>
      <c r="P65">
        <v>49084.2</v>
      </c>
      <c r="Q65">
        <v>50931.6</v>
      </c>
      <c r="R65">
        <v>52868</v>
      </c>
      <c r="S65">
        <v>54990.4</v>
      </c>
      <c r="U65" s="3"/>
      <c r="V65" s="3"/>
      <c r="W65" s="3"/>
      <c r="X65" s="3"/>
      <c r="Y65" s="3"/>
      <c r="Z65" s="3"/>
      <c r="AA65" s="3"/>
      <c r="AB65" s="3"/>
    </row>
    <row r="66" spans="1:28" ht="12.75">
      <c r="A66" t="s">
        <v>31</v>
      </c>
      <c r="C66">
        <v>124988.1</v>
      </c>
      <c r="D66">
        <v>126381.6</v>
      </c>
      <c r="E66">
        <v>127153.5</v>
      </c>
      <c r="F66">
        <v>127151.7</v>
      </c>
      <c r="G66">
        <v>134101.8</v>
      </c>
      <c r="H66">
        <v>137793.4</v>
      </c>
      <c r="I66">
        <v>141263.9</v>
      </c>
      <c r="J66">
        <v>145458.9</v>
      </c>
      <c r="K66">
        <v>149048.8</v>
      </c>
      <c r="L66">
        <v>152976.5</v>
      </c>
      <c r="M66">
        <v>157309</v>
      </c>
      <c r="N66">
        <v>159758.8</v>
      </c>
      <c r="O66">
        <v>161383.9</v>
      </c>
      <c r="P66">
        <v>162098.5</v>
      </c>
      <c r="Q66">
        <v>165757.2</v>
      </c>
      <c r="R66">
        <v>169705.4</v>
      </c>
      <c r="S66">
        <v>173061.3</v>
      </c>
      <c r="U66" s="3"/>
      <c r="V66" s="3"/>
      <c r="W66" s="3"/>
      <c r="X66" s="3"/>
      <c r="Y66" s="3"/>
      <c r="Z66" s="3"/>
      <c r="AA66" s="3"/>
      <c r="AB66" s="3"/>
    </row>
    <row r="67" spans="1:28" ht="12.75">
      <c r="A67" t="s">
        <v>32</v>
      </c>
      <c r="C67" t="s">
        <v>70</v>
      </c>
      <c r="D67">
        <v>1785742.2</v>
      </c>
      <c r="E67">
        <v>1825720</v>
      </c>
      <c r="F67">
        <v>1805887.7</v>
      </c>
      <c r="G67">
        <v>1848266.2</v>
      </c>
      <c r="H67">
        <v>1880206.6</v>
      </c>
      <c r="I67">
        <v>1894611.1</v>
      </c>
      <c r="J67">
        <v>1921019.4</v>
      </c>
      <c r="K67">
        <v>1958596.4</v>
      </c>
      <c r="L67">
        <v>1998678.5</v>
      </c>
      <c r="M67">
        <v>2055774.7</v>
      </c>
      <c r="N67">
        <v>2072997.5</v>
      </c>
      <c r="O67">
        <v>2074667.5</v>
      </c>
      <c r="P67">
        <v>2072162.4</v>
      </c>
      <c r="Q67">
        <v>2106608</v>
      </c>
      <c r="R67">
        <v>2138316.2</v>
      </c>
      <c r="S67">
        <v>2174777.5</v>
      </c>
      <c r="U67" s="3"/>
      <c r="V67" s="3"/>
      <c r="W67" s="3"/>
      <c r="X67" s="3"/>
      <c r="Y67" s="3"/>
      <c r="Z67" s="3"/>
      <c r="AA67" s="3"/>
      <c r="AB67" s="3"/>
    </row>
    <row r="68" spans="1:28" ht="12.75">
      <c r="A68" t="s">
        <v>33</v>
      </c>
      <c r="C68" t="s">
        <v>70</v>
      </c>
      <c r="D68" t="s">
        <v>70</v>
      </c>
      <c r="E68" t="s">
        <v>70</v>
      </c>
      <c r="F68">
        <v>2794.8</v>
      </c>
      <c r="G68">
        <v>2750</v>
      </c>
      <c r="H68">
        <v>2874.9</v>
      </c>
      <c r="I68">
        <v>3004.7</v>
      </c>
      <c r="J68">
        <v>3320.8</v>
      </c>
      <c r="K68">
        <v>3493.7</v>
      </c>
      <c r="L68">
        <v>3491.1</v>
      </c>
      <c r="M68">
        <v>3763.5</v>
      </c>
      <c r="N68">
        <v>4004.1</v>
      </c>
      <c r="O68">
        <v>4294.2</v>
      </c>
      <c r="P68">
        <v>4515.1</v>
      </c>
      <c r="Q68">
        <v>4781.6</v>
      </c>
      <c r="R68">
        <v>5066.4</v>
      </c>
      <c r="S68">
        <v>5381.9</v>
      </c>
      <c r="U68" s="3"/>
      <c r="V68" s="3"/>
      <c r="W68" s="3"/>
      <c r="X68" s="3"/>
      <c r="Y68" s="3"/>
      <c r="Z68" s="3"/>
      <c r="AA68" s="3"/>
      <c r="AB68" s="3"/>
    </row>
    <row r="69" spans="1:28" ht="12.75">
      <c r="A69" t="s">
        <v>34</v>
      </c>
      <c r="C69">
        <v>84488.3</v>
      </c>
      <c r="D69">
        <v>87108.9</v>
      </c>
      <c r="E69">
        <v>87716.2</v>
      </c>
      <c r="F69">
        <v>86313.5</v>
      </c>
      <c r="G69">
        <v>88039.6</v>
      </c>
      <c r="H69">
        <v>89888.3</v>
      </c>
      <c r="I69">
        <v>92008.2</v>
      </c>
      <c r="J69">
        <v>95355.1</v>
      </c>
      <c r="K69">
        <v>98562.6</v>
      </c>
      <c r="L69">
        <v>101933.1</v>
      </c>
      <c r="M69">
        <v>106496.5</v>
      </c>
      <c r="N69">
        <v>111045.7</v>
      </c>
      <c r="O69">
        <v>115073.9</v>
      </c>
      <c r="P69">
        <v>120248.8</v>
      </c>
      <c r="Q69">
        <v>124856.3</v>
      </c>
      <c r="R69">
        <v>128969.5</v>
      </c>
      <c r="S69">
        <v>133188</v>
      </c>
      <c r="U69" s="3"/>
      <c r="V69" s="3"/>
      <c r="W69" s="3"/>
      <c r="X69" s="3"/>
      <c r="Y69" s="3"/>
      <c r="Z69" s="3"/>
      <c r="AA69" s="3"/>
      <c r="AB69" s="3"/>
    </row>
    <row r="70" spans="1:28" ht="12.75">
      <c r="A70" t="s">
        <v>35</v>
      </c>
      <c r="C70">
        <v>414690.7</v>
      </c>
      <c r="D70">
        <v>425238</v>
      </c>
      <c r="E70">
        <v>429193.8</v>
      </c>
      <c r="F70">
        <v>424767.4</v>
      </c>
      <c r="G70">
        <v>434889.5</v>
      </c>
      <c r="H70">
        <v>446881.1</v>
      </c>
      <c r="I70">
        <v>457772.7</v>
      </c>
      <c r="J70">
        <v>476203.8</v>
      </c>
      <c r="K70">
        <v>496896.9</v>
      </c>
      <c r="L70">
        <v>517885</v>
      </c>
      <c r="M70">
        <v>540694.2</v>
      </c>
      <c r="N70">
        <v>555806.7</v>
      </c>
      <c r="O70">
        <v>568214.2</v>
      </c>
      <c r="P70">
        <v>582408.1</v>
      </c>
      <c r="Q70">
        <v>597497.5</v>
      </c>
      <c r="R70">
        <v>612898.1</v>
      </c>
      <c r="S70">
        <v>629170.1</v>
      </c>
      <c r="U70" s="3"/>
      <c r="V70" s="3"/>
      <c r="W70" s="3"/>
      <c r="X70" s="3"/>
      <c r="Y70" s="3"/>
      <c r="Z70" s="3"/>
      <c r="AA70" s="3"/>
      <c r="AB70" s="3"/>
    </row>
    <row r="71" spans="1:28" ht="12.75">
      <c r="A71" t="s">
        <v>36</v>
      </c>
      <c r="C71">
        <v>1126971.5</v>
      </c>
      <c r="D71">
        <v>1138197.1</v>
      </c>
      <c r="E71">
        <v>1155176.6</v>
      </c>
      <c r="F71">
        <v>1144928</v>
      </c>
      <c r="G71">
        <v>1168582.6</v>
      </c>
      <c r="H71">
        <v>1188100.5</v>
      </c>
      <c r="I71">
        <v>1201204.5</v>
      </c>
      <c r="J71">
        <v>1224080.5</v>
      </c>
      <c r="K71">
        <v>1265715.3</v>
      </c>
      <c r="L71">
        <v>1306383.7</v>
      </c>
      <c r="M71">
        <v>1355935.8</v>
      </c>
      <c r="N71">
        <v>1384351.4</v>
      </c>
      <c r="O71">
        <v>1400755.3</v>
      </c>
      <c r="P71">
        <v>1407303.9</v>
      </c>
      <c r="Q71">
        <v>1441596.3</v>
      </c>
      <c r="R71">
        <v>1472635.2</v>
      </c>
      <c r="S71">
        <v>1505245.1</v>
      </c>
      <c r="U71" s="3"/>
      <c r="V71" s="3"/>
      <c r="W71" s="3"/>
      <c r="X71" s="3"/>
      <c r="Y71" s="3"/>
      <c r="Z71" s="3"/>
      <c r="AA71" s="3"/>
      <c r="AB71" s="3"/>
    </row>
    <row r="72" spans="1:28" ht="12.75">
      <c r="A72" t="s">
        <v>37</v>
      </c>
      <c r="C72">
        <v>40447.2</v>
      </c>
      <c r="D72">
        <v>41227.7</v>
      </c>
      <c r="E72">
        <v>42606</v>
      </c>
      <c r="F72">
        <v>43753.2</v>
      </c>
      <c r="G72">
        <v>46271.6</v>
      </c>
      <c r="H72">
        <v>50809</v>
      </c>
      <c r="I72">
        <v>54931.7</v>
      </c>
      <c r="J72">
        <v>60883</v>
      </c>
      <c r="K72">
        <v>66288.1</v>
      </c>
      <c r="L72">
        <v>73646.8</v>
      </c>
      <c r="M72">
        <v>80949.7</v>
      </c>
      <c r="N72">
        <v>85813.4</v>
      </c>
      <c r="O72">
        <v>91076.4</v>
      </c>
      <c r="P72">
        <v>94404.1</v>
      </c>
      <c r="Q72">
        <v>99335.5</v>
      </c>
      <c r="R72">
        <v>104122.1</v>
      </c>
      <c r="S72">
        <v>109320.4</v>
      </c>
      <c r="U72" s="3"/>
      <c r="V72" s="3"/>
      <c r="W72" s="3"/>
      <c r="X72" s="3"/>
      <c r="Y72" s="3"/>
      <c r="Z72" s="3"/>
      <c r="AA72" s="3"/>
      <c r="AB72" s="3"/>
    </row>
    <row r="73" spans="1:28" ht="12.75">
      <c r="A73" t="s">
        <v>38</v>
      </c>
      <c r="C73">
        <v>787686.6</v>
      </c>
      <c r="D73">
        <v>798636.7</v>
      </c>
      <c r="E73">
        <v>804710.9</v>
      </c>
      <c r="F73">
        <v>797599.3</v>
      </c>
      <c r="G73">
        <v>815205.9</v>
      </c>
      <c r="H73">
        <v>839041.5</v>
      </c>
      <c r="I73">
        <v>848213</v>
      </c>
      <c r="J73">
        <v>865400.3</v>
      </c>
      <c r="K73">
        <v>880925.4</v>
      </c>
      <c r="L73">
        <v>895581.4</v>
      </c>
      <c r="M73">
        <v>922690.9</v>
      </c>
      <c r="N73">
        <v>938969.2</v>
      </c>
      <c r="O73">
        <v>942346.4</v>
      </c>
      <c r="P73">
        <v>944769.9</v>
      </c>
      <c r="Q73">
        <v>956873.1</v>
      </c>
      <c r="R73">
        <v>974042</v>
      </c>
      <c r="S73">
        <v>991308.2</v>
      </c>
      <c r="U73" s="3"/>
      <c r="V73" s="3"/>
      <c r="W73" s="3"/>
      <c r="X73" s="3"/>
      <c r="Y73" s="3"/>
      <c r="Z73" s="3"/>
      <c r="AA73" s="3"/>
      <c r="AB73" s="3"/>
    </row>
    <row r="74" spans="1:28" ht="12.75">
      <c r="A74" t="s">
        <v>39</v>
      </c>
      <c r="C74">
        <v>5413.1</v>
      </c>
      <c r="D74">
        <v>5453.2</v>
      </c>
      <c r="E74">
        <v>5981.4</v>
      </c>
      <c r="F74">
        <v>6023.3</v>
      </c>
      <c r="G74">
        <v>6378.6</v>
      </c>
      <c r="H74">
        <v>7011.6</v>
      </c>
      <c r="I74">
        <v>7137.9</v>
      </c>
      <c r="J74">
        <v>7301.7</v>
      </c>
      <c r="K74">
        <v>7664.7</v>
      </c>
      <c r="L74">
        <v>8032.4</v>
      </c>
      <c r="M74">
        <v>8437.9</v>
      </c>
      <c r="N74">
        <v>8780.1</v>
      </c>
      <c r="O74">
        <v>8965.6</v>
      </c>
      <c r="P74">
        <v>9131.6</v>
      </c>
      <c r="Q74">
        <v>9448.8</v>
      </c>
      <c r="R74">
        <v>9812.7</v>
      </c>
      <c r="S74">
        <v>10223.6</v>
      </c>
      <c r="U74" s="3"/>
      <c r="V74" s="3"/>
      <c r="W74" s="3"/>
      <c r="X74" s="3"/>
      <c r="Y74" s="3"/>
      <c r="Z74" s="3"/>
      <c r="AA74" s="3"/>
      <c r="AB74" s="3"/>
    </row>
    <row r="75" spans="1:28" ht="12.75">
      <c r="A75" t="s">
        <v>40</v>
      </c>
      <c r="C75">
        <v>7026.5</v>
      </c>
      <c r="D75">
        <v>6141.1</v>
      </c>
      <c r="E75">
        <v>4169.8</v>
      </c>
      <c r="F75">
        <v>3694.5</v>
      </c>
      <c r="G75">
        <v>3775.8</v>
      </c>
      <c r="H75">
        <v>3741.8</v>
      </c>
      <c r="I75">
        <v>3883.6</v>
      </c>
      <c r="J75">
        <v>4205.3</v>
      </c>
      <c r="K75">
        <v>4403.9</v>
      </c>
      <c r="L75">
        <v>4548.7</v>
      </c>
      <c r="M75">
        <v>4862.2</v>
      </c>
      <c r="N75">
        <v>5251.6</v>
      </c>
      <c r="O75">
        <v>5590.1</v>
      </c>
      <c r="P75">
        <v>6006.9</v>
      </c>
      <c r="Q75">
        <v>6455.3</v>
      </c>
      <c r="R75">
        <v>6887.1</v>
      </c>
      <c r="S75">
        <v>7351.6</v>
      </c>
      <c r="U75" s="3"/>
      <c r="V75" s="3"/>
      <c r="W75" s="3"/>
      <c r="X75" s="3"/>
      <c r="Y75" s="3"/>
      <c r="Z75" s="3"/>
      <c r="AA75" s="3"/>
      <c r="AB75" s="3"/>
    </row>
    <row r="76" spans="1:28" ht="12.75">
      <c r="A76" t="s">
        <v>41</v>
      </c>
      <c r="C76">
        <v>8426.9</v>
      </c>
      <c r="D76">
        <v>7948.6</v>
      </c>
      <c r="E76">
        <v>6258.9</v>
      </c>
      <c r="F76">
        <v>5243.2</v>
      </c>
      <c r="G76">
        <v>4731.1</v>
      </c>
      <c r="H76">
        <v>4886.8</v>
      </c>
      <c r="I76">
        <v>5115.4</v>
      </c>
      <c r="J76">
        <v>5473.8</v>
      </c>
      <c r="K76">
        <v>5872.3</v>
      </c>
      <c r="L76">
        <v>5772.7</v>
      </c>
      <c r="M76">
        <v>5998.9</v>
      </c>
      <c r="N76">
        <v>6381.4</v>
      </c>
      <c r="O76">
        <v>6812.9</v>
      </c>
      <c r="P76">
        <v>7473.4</v>
      </c>
      <c r="Q76">
        <v>8006.6</v>
      </c>
      <c r="R76">
        <v>8521.6</v>
      </c>
      <c r="S76">
        <v>9028.5</v>
      </c>
      <c r="U76" s="3"/>
      <c r="V76" s="3"/>
      <c r="W76" s="3"/>
      <c r="X76" s="3"/>
      <c r="Y76" s="3"/>
      <c r="Z76" s="3"/>
      <c r="AA76" s="3"/>
      <c r="AB76" s="3"/>
    </row>
    <row r="77" spans="1:28" ht="12.75">
      <c r="A77" t="s">
        <v>42</v>
      </c>
      <c r="C77">
        <v>11391.5</v>
      </c>
      <c r="D77">
        <v>12376.2</v>
      </c>
      <c r="E77">
        <v>12601.4</v>
      </c>
      <c r="F77">
        <v>13130.7</v>
      </c>
      <c r="G77">
        <v>13632.4</v>
      </c>
      <c r="H77">
        <v>13827.7</v>
      </c>
      <c r="I77">
        <v>14288.9</v>
      </c>
      <c r="J77">
        <v>15476.4</v>
      </c>
      <c r="K77">
        <v>16542.7</v>
      </c>
      <c r="L77">
        <v>17834.7</v>
      </c>
      <c r="M77">
        <v>19444</v>
      </c>
      <c r="N77">
        <v>19745.2</v>
      </c>
      <c r="O77">
        <v>20231.9</v>
      </c>
      <c r="P77">
        <v>20822.5</v>
      </c>
      <c r="Q77">
        <v>21649.2</v>
      </c>
      <c r="R77">
        <v>22403.6</v>
      </c>
      <c r="S77">
        <v>23207.2</v>
      </c>
      <c r="U77" s="3"/>
      <c r="V77" s="3"/>
      <c r="W77" s="3"/>
      <c r="X77" s="3"/>
      <c r="Y77" s="3"/>
      <c r="Z77" s="3"/>
      <c r="AA77" s="3"/>
      <c r="AB77" s="3"/>
    </row>
    <row r="78" spans="1:28" ht="12.75">
      <c r="A78" t="s">
        <v>43</v>
      </c>
      <c r="C78" t="s">
        <v>70</v>
      </c>
      <c r="D78">
        <v>33568.5</v>
      </c>
      <c r="E78">
        <v>32864.2</v>
      </c>
      <c r="F78">
        <v>32667</v>
      </c>
      <c r="G78">
        <v>33614.4</v>
      </c>
      <c r="H78">
        <v>34118.6</v>
      </c>
      <c r="I78">
        <v>34568.9</v>
      </c>
      <c r="J78">
        <v>36147.4</v>
      </c>
      <c r="K78">
        <v>37904.2</v>
      </c>
      <c r="L78">
        <v>39478.6</v>
      </c>
      <c r="M78">
        <v>41533.1</v>
      </c>
      <c r="N78">
        <v>43131.9</v>
      </c>
      <c r="O78">
        <v>44641</v>
      </c>
      <c r="P78">
        <v>46002.2</v>
      </c>
      <c r="Q78">
        <v>47798.4</v>
      </c>
      <c r="R78">
        <v>49564.7</v>
      </c>
      <c r="S78">
        <v>51439.1</v>
      </c>
      <c r="U78" s="3"/>
      <c r="V78" s="3"/>
      <c r="W78" s="3"/>
      <c r="X78" s="3"/>
      <c r="Y78" s="3"/>
      <c r="Z78" s="3"/>
      <c r="AA78" s="3"/>
      <c r="AB78" s="3"/>
    </row>
    <row r="79" spans="1:28" ht="12.75">
      <c r="A79" t="s">
        <v>44</v>
      </c>
      <c r="C79" t="s">
        <v>70</v>
      </c>
      <c r="D79" t="s">
        <v>70</v>
      </c>
      <c r="E79" t="s">
        <v>70</v>
      </c>
      <c r="F79" t="s">
        <v>70</v>
      </c>
      <c r="G79" t="s">
        <v>70</v>
      </c>
      <c r="H79" t="s">
        <v>70</v>
      </c>
      <c r="I79" t="s">
        <v>70</v>
      </c>
      <c r="J79" t="s">
        <v>70</v>
      </c>
      <c r="K79" t="s">
        <v>70</v>
      </c>
      <c r="L79">
        <v>2913.2</v>
      </c>
      <c r="M79">
        <v>3100</v>
      </c>
      <c r="N79">
        <v>3025.6</v>
      </c>
      <c r="O79">
        <v>3105.5</v>
      </c>
      <c r="P79">
        <v>3094.8</v>
      </c>
      <c r="Q79">
        <v>3126.6</v>
      </c>
      <c r="R79">
        <v>3173.7</v>
      </c>
      <c r="S79">
        <v>3230.3</v>
      </c>
      <c r="U79" s="3"/>
      <c r="V79" s="3"/>
      <c r="W79" s="3"/>
      <c r="X79" s="3"/>
      <c r="Y79" s="3"/>
      <c r="Z79" s="3"/>
      <c r="AA79" s="3"/>
      <c r="AB79" s="3"/>
    </row>
    <row r="80" spans="1:28" ht="12.75">
      <c r="A80" t="s">
        <v>45</v>
      </c>
      <c r="C80">
        <v>286217.9</v>
      </c>
      <c r="D80">
        <v>293102.3</v>
      </c>
      <c r="E80">
        <v>297467.9</v>
      </c>
      <c r="F80">
        <v>299405</v>
      </c>
      <c r="G80">
        <v>307981.8</v>
      </c>
      <c r="H80">
        <v>317323.1</v>
      </c>
      <c r="I80">
        <v>326967.7</v>
      </c>
      <c r="J80">
        <v>339518.5</v>
      </c>
      <c r="K80">
        <v>354285.8</v>
      </c>
      <c r="L80">
        <v>368442</v>
      </c>
      <c r="M80">
        <v>381214.4</v>
      </c>
      <c r="N80">
        <v>386654</v>
      </c>
      <c r="O80">
        <v>388851.5</v>
      </c>
      <c r="P80">
        <v>385436.1</v>
      </c>
      <c r="Q80">
        <v>390987.9</v>
      </c>
      <c r="R80">
        <v>397471.5</v>
      </c>
      <c r="S80">
        <v>407045.2</v>
      </c>
      <c r="U80" s="3"/>
      <c r="V80" s="3"/>
      <c r="W80" s="3"/>
      <c r="X80" s="3"/>
      <c r="Y80" s="3"/>
      <c r="Z80" s="3"/>
      <c r="AA80" s="3"/>
      <c r="AB80" s="3"/>
    </row>
    <row r="81" spans="1:28" ht="12.75">
      <c r="A81" t="s">
        <v>46</v>
      </c>
      <c r="C81">
        <v>164598.4</v>
      </c>
      <c r="D81">
        <v>170518.6</v>
      </c>
      <c r="E81">
        <v>174545.3</v>
      </c>
      <c r="F81">
        <v>175126.9</v>
      </c>
      <c r="G81">
        <v>179786.8</v>
      </c>
      <c r="H81">
        <v>183220.6</v>
      </c>
      <c r="I81">
        <v>188019.4</v>
      </c>
      <c r="J81">
        <v>191477.9</v>
      </c>
      <c r="K81">
        <v>198296.3</v>
      </c>
      <c r="L81">
        <v>204882.4</v>
      </c>
      <c r="M81">
        <v>211758.7</v>
      </c>
      <c r="N81">
        <v>213277.5</v>
      </c>
      <c r="O81">
        <v>215764.1</v>
      </c>
      <c r="P81">
        <v>217399.1</v>
      </c>
      <c r="Q81">
        <v>221446.9</v>
      </c>
      <c r="R81">
        <v>226717.3</v>
      </c>
      <c r="S81">
        <v>232166.8</v>
      </c>
      <c r="U81" s="3"/>
      <c r="V81" s="3"/>
      <c r="W81" s="3"/>
      <c r="X81" s="3"/>
      <c r="Y81" s="3"/>
      <c r="Z81" s="3"/>
      <c r="AA81" s="3"/>
      <c r="AB81" s="3"/>
    </row>
    <row r="82" spans="1:28" ht="12.75">
      <c r="A82" t="s">
        <v>47</v>
      </c>
      <c r="C82" t="s">
        <v>70</v>
      </c>
      <c r="D82" t="s">
        <v>70</v>
      </c>
      <c r="E82" t="s">
        <v>70</v>
      </c>
      <c r="F82" t="s">
        <v>70</v>
      </c>
      <c r="G82" t="s">
        <v>70</v>
      </c>
      <c r="H82">
        <v>103948.4</v>
      </c>
      <c r="I82">
        <v>110185.3</v>
      </c>
      <c r="J82">
        <v>117677.9</v>
      </c>
      <c r="K82">
        <v>123326.5</v>
      </c>
      <c r="L82">
        <v>128382.8</v>
      </c>
      <c r="M82">
        <v>133455.3</v>
      </c>
      <c r="N82">
        <v>134811.9</v>
      </c>
      <c r="O82">
        <v>136658.9</v>
      </c>
      <c r="P82">
        <v>141807.4</v>
      </c>
      <c r="Q82">
        <v>150056</v>
      </c>
      <c r="R82">
        <v>157335.3</v>
      </c>
      <c r="S82">
        <v>164488.2</v>
      </c>
      <c r="U82" s="3"/>
      <c r="V82" s="3"/>
      <c r="W82" s="3"/>
      <c r="X82" s="3"/>
      <c r="Y82" s="3"/>
      <c r="Z82" s="3"/>
      <c r="AA82" s="3"/>
      <c r="AB82" s="3"/>
    </row>
    <row r="83" spans="1:28" ht="12.75">
      <c r="A83" t="s">
        <v>48</v>
      </c>
      <c r="C83">
        <v>75936.8</v>
      </c>
      <c r="D83">
        <v>79253.8</v>
      </c>
      <c r="E83">
        <v>80117.3</v>
      </c>
      <c r="F83">
        <v>78480.3</v>
      </c>
      <c r="G83">
        <v>79237.5</v>
      </c>
      <c r="H83">
        <v>82631</v>
      </c>
      <c r="I83">
        <v>85560.2</v>
      </c>
      <c r="J83">
        <v>88948.6</v>
      </c>
      <c r="K83">
        <v>93022.9</v>
      </c>
      <c r="L83">
        <v>96558.5</v>
      </c>
      <c r="M83">
        <v>99821.2</v>
      </c>
      <c r="N83">
        <v>101534.5</v>
      </c>
      <c r="O83">
        <v>101957.4</v>
      </c>
      <c r="P83">
        <v>100758.3</v>
      </c>
      <c r="Q83">
        <v>102047.1</v>
      </c>
      <c r="R83">
        <v>104241.5</v>
      </c>
      <c r="S83">
        <v>106719.5</v>
      </c>
      <c r="U83" s="3"/>
      <c r="V83" s="3"/>
      <c r="W83" s="3"/>
      <c r="X83" s="3"/>
      <c r="Y83" s="3"/>
      <c r="Z83" s="3"/>
      <c r="AA83" s="3"/>
      <c r="AB83" s="3"/>
    </row>
    <row r="84" spans="1:28" ht="12.75">
      <c r="A84" t="s">
        <v>49</v>
      </c>
      <c r="C84">
        <v>15773.4</v>
      </c>
      <c r="D84">
        <v>14369.5</v>
      </c>
      <c r="E84">
        <v>13584.4</v>
      </c>
      <c r="F84">
        <v>13970.7</v>
      </c>
      <c r="G84">
        <v>14715</v>
      </c>
      <c r="H84">
        <v>15319.3</v>
      </c>
      <c r="I84">
        <v>15877.4</v>
      </c>
      <c r="J84">
        <v>16633.4</v>
      </c>
      <c r="K84">
        <v>17226.2</v>
      </c>
      <c r="L84">
        <v>18183</v>
      </c>
      <c r="M84">
        <v>18890.6</v>
      </c>
      <c r="N84">
        <v>19396.6</v>
      </c>
      <c r="O84">
        <v>20041.6</v>
      </c>
      <c r="P84">
        <v>20547.5</v>
      </c>
      <c r="Q84">
        <v>21359.2</v>
      </c>
      <c r="R84">
        <v>22124.1</v>
      </c>
      <c r="S84">
        <v>22975.2</v>
      </c>
      <c r="U84" s="3"/>
      <c r="V84" s="3"/>
      <c r="W84" s="3"/>
      <c r="X84" s="3"/>
      <c r="Y84" s="3"/>
      <c r="Z84" s="3"/>
      <c r="AA84" s="3"/>
      <c r="AB84" s="3"/>
    </row>
    <row r="85" spans="1:28" ht="12.75">
      <c r="A85" t="s">
        <v>50</v>
      </c>
      <c r="C85" t="s">
        <v>70</v>
      </c>
      <c r="D85" t="s">
        <v>70</v>
      </c>
      <c r="E85">
        <v>12311.9</v>
      </c>
      <c r="F85">
        <v>13195.7</v>
      </c>
      <c r="G85">
        <v>14014.5</v>
      </c>
      <c r="H85">
        <v>14833.5</v>
      </c>
      <c r="I85">
        <v>15745.2</v>
      </c>
      <c r="J85">
        <v>16471.2</v>
      </c>
      <c r="K85">
        <v>17164.8</v>
      </c>
      <c r="L85">
        <v>17417.2</v>
      </c>
      <c r="M85">
        <v>17771.8</v>
      </c>
      <c r="N85">
        <v>18444.5</v>
      </c>
      <c r="O85">
        <v>19296</v>
      </c>
      <c r="P85">
        <v>20066.3</v>
      </c>
      <c r="Q85">
        <v>21041.7</v>
      </c>
      <c r="R85">
        <v>21987.7</v>
      </c>
      <c r="S85">
        <v>23127.8</v>
      </c>
      <c r="U85" s="3"/>
      <c r="V85" s="3"/>
      <c r="W85" s="3"/>
      <c r="X85" s="3"/>
      <c r="Y85" s="3"/>
      <c r="Z85" s="3"/>
      <c r="AA85" s="3"/>
      <c r="AB85" s="3"/>
    </row>
    <row r="86" spans="1:28" ht="12.75">
      <c r="A86" t="s">
        <v>51</v>
      </c>
      <c r="C86">
        <v>103774.4</v>
      </c>
      <c r="D86">
        <v>97146</v>
      </c>
      <c r="E86">
        <v>93444.3</v>
      </c>
      <c r="F86">
        <v>92283.4</v>
      </c>
      <c r="G86">
        <v>95914.9</v>
      </c>
      <c r="H86">
        <v>99220</v>
      </c>
      <c r="I86">
        <v>103083</v>
      </c>
      <c r="J86">
        <v>109529</v>
      </c>
      <c r="K86">
        <v>115005.2</v>
      </c>
      <c r="L86">
        <v>118882.6</v>
      </c>
      <c r="M86">
        <v>124968.5</v>
      </c>
      <c r="N86">
        <v>126300.3</v>
      </c>
      <c r="O86">
        <v>129171.4</v>
      </c>
      <c r="P86">
        <v>131784.1</v>
      </c>
      <c r="Q86">
        <v>135742.8</v>
      </c>
      <c r="R86">
        <v>139884.9</v>
      </c>
      <c r="S86">
        <v>143719.3</v>
      </c>
      <c r="U86" s="3"/>
      <c r="V86" s="3"/>
      <c r="W86" s="3"/>
      <c r="X86" s="3"/>
      <c r="Y86" s="3"/>
      <c r="Z86" s="3"/>
      <c r="AA86" s="3"/>
      <c r="AB86" s="3"/>
    </row>
    <row r="87" spans="1:28" ht="12.75">
      <c r="A87" t="s">
        <v>52</v>
      </c>
      <c r="C87">
        <v>182691.7</v>
      </c>
      <c r="D87">
        <v>180719.6</v>
      </c>
      <c r="E87">
        <v>178582.7</v>
      </c>
      <c r="F87">
        <v>175019.5</v>
      </c>
      <c r="G87">
        <v>182308.7</v>
      </c>
      <c r="H87">
        <v>189698.1</v>
      </c>
      <c r="I87">
        <v>192147.2</v>
      </c>
      <c r="J87">
        <v>196831.1</v>
      </c>
      <c r="K87">
        <v>204006.6</v>
      </c>
      <c r="L87">
        <v>213346.8</v>
      </c>
      <c r="M87">
        <v>222578</v>
      </c>
      <c r="N87">
        <v>224908.2</v>
      </c>
      <c r="O87">
        <v>229352.3</v>
      </c>
      <c r="P87">
        <v>232715.9</v>
      </c>
      <c r="Q87">
        <v>241430.3</v>
      </c>
      <c r="R87">
        <v>249027.6</v>
      </c>
      <c r="S87">
        <v>256155.6</v>
      </c>
      <c r="U87" s="3"/>
      <c r="V87" s="3"/>
      <c r="W87" s="3"/>
      <c r="X87" s="3"/>
      <c r="Y87" s="3"/>
      <c r="Z87" s="3"/>
      <c r="AA87" s="3"/>
      <c r="AB87" s="3"/>
    </row>
    <row r="88" spans="1:28" ht="12.75">
      <c r="A88" t="s">
        <v>53</v>
      </c>
      <c r="C88">
        <v>797993.5</v>
      </c>
      <c r="D88">
        <v>787101.1</v>
      </c>
      <c r="E88">
        <v>788637.4</v>
      </c>
      <c r="F88">
        <v>807027.4</v>
      </c>
      <c r="G88">
        <v>842746.9</v>
      </c>
      <c r="H88">
        <v>866786.5</v>
      </c>
      <c r="I88">
        <v>891204.7</v>
      </c>
      <c r="J88">
        <v>920412.1</v>
      </c>
      <c r="K88">
        <v>948881</v>
      </c>
      <c r="L88">
        <v>975996.3</v>
      </c>
      <c r="M88">
        <v>1013666</v>
      </c>
      <c r="N88">
        <v>1036998.5</v>
      </c>
      <c r="O88">
        <v>1055336.4</v>
      </c>
      <c r="P88">
        <v>1078600.1</v>
      </c>
      <c r="Q88">
        <v>1113793.2</v>
      </c>
      <c r="R88">
        <v>1145458.4</v>
      </c>
      <c r="S88">
        <v>1178061.9</v>
      </c>
      <c r="U88" s="3"/>
      <c r="V88" s="3"/>
      <c r="W88" s="3"/>
      <c r="X88" s="3"/>
      <c r="Y88" s="3"/>
      <c r="Z88" s="3"/>
      <c r="AA88" s="3"/>
      <c r="AB88" s="3"/>
    </row>
    <row r="89" spans="1:28" ht="12.75">
      <c r="A89" t="s">
        <v>54</v>
      </c>
      <c r="C89">
        <v>5256.2</v>
      </c>
      <c r="D89">
        <v>5261.3</v>
      </c>
      <c r="E89">
        <v>5087.7</v>
      </c>
      <c r="F89">
        <v>5128</v>
      </c>
      <c r="G89">
        <v>5334.7</v>
      </c>
      <c r="H89">
        <v>5339.1</v>
      </c>
      <c r="I89">
        <v>5617.7</v>
      </c>
      <c r="J89">
        <v>5752.8</v>
      </c>
      <c r="K89">
        <v>6068</v>
      </c>
      <c r="L89">
        <v>6320.4</v>
      </c>
      <c r="M89">
        <v>6681.2</v>
      </c>
      <c r="N89">
        <v>6827.5</v>
      </c>
      <c r="O89">
        <v>6792.6</v>
      </c>
      <c r="P89">
        <v>7088.1</v>
      </c>
      <c r="Q89">
        <v>7357.4</v>
      </c>
      <c r="R89">
        <v>7710.6</v>
      </c>
      <c r="S89" t="s">
        <v>70</v>
      </c>
      <c r="U89" s="3"/>
      <c r="V89" s="3"/>
      <c r="W89" s="3"/>
      <c r="X89" s="3"/>
      <c r="Y89" s="3"/>
      <c r="Z89" s="3"/>
      <c r="AA89" s="3"/>
      <c r="AB89" s="3"/>
    </row>
    <row r="90" spans="1:28" ht="12.75">
      <c r="A90" t="s">
        <v>55</v>
      </c>
      <c r="C90">
        <v>93678</v>
      </c>
      <c r="D90">
        <v>97065.6</v>
      </c>
      <c r="E90">
        <v>100268.8</v>
      </c>
      <c r="F90">
        <v>103001.5</v>
      </c>
      <c r="G90">
        <v>108415.5</v>
      </c>
      <c r="H90">
        <v>113139.5</v>
      </c>
      <c r="I90">
        <v>119084</v>
      </c>
      <c r="J90">
        <v>125263</v>
      </c>
      <c r="K90">
        <v>128556.7</v>
      </c>
      <c r="L90">
        <v>131299.2</v>
      </c>
      <c r="M90">
        <v>135024.3</v>
      </c>
      <c r="N90">
        <v>138705.6</v>
      </c>
      <c r="O90">
        <v>140615.2</v>
      </c>
      <c r="P90">
        <v>141203.4</v>
      </c>
      <c r="Q90">
        <v>145174.3</v>
      </c>
      <c r="R90">
        <v>150004.3</v>
      </c>
      <c r="S90">
        <v>154653.2</v>
      </c>
      <c r="U90" s="3"/>
      <c r="V90" s="3"/>
      <c r="W90" s="3"/>
      <c r="X90" s="3"/>
      <c r="Y90" s="3"/>
      <c r="Z90" s="3"/>
      <c r="AA90" s="3"/>
      <c r="AB90" s="3"/>
    </row>
    <row r="91" spans="1:28" ht="12.75">
      <c r="A91" t="s">
        <v>71</v>
      </c>
      <c r="C91">
        <v>174003.6</v>
      </c>
      <c r="D91">
        <v>197225.3</v>
      </c>
      <c r="E91">
        <v>213391.3</v>
      </c>
      <c r="F91">
        <v>225400.5</v>
      </c>
      <c r="G91">
        <v>235575.2</v>
      </c>
      <c r="H91">
        <v>240823.3</v>
      </c>
      <c r="I91">
        <v>244467.3</v>
      </c>
      <c r="J91">
        <v>251722.1</v>
      </c>
      <c r="K91">
        <v>261811.2</v>
      </c>
      <c r="L91">
        <v>269095.1</v>
      </c>
      <c r="M91">
        <v>281021.8</v>
      </c>
      <c r="N91">
        <v>283948.4</v>
      </c>
      <c r="O91">
        <v>283098.9</v>
      </c>
      <c r="P91">
        <v>275659.9</v>
      </c>
      <c r="Q91">
        <v>280008.6</v>
      </c>
      <c r="R91">
        <v>286384.1</v>
      </c>
      <c r="S91">
        <v>292115.4</v>
      </c>
      <c r="U91" s="3"/>
      <c r="V91" s="3"/>
      <c r="W91" s="3"/>
      <c r="X91" s="3"/>
      <c r="Y91" s="3"/>
      <c r="Z91" s="3"/>
      <c r="AA91" s="3"/>
      <c r="AB91" s="3"/>
    </row>
    <row r="92" spans="1:28" ht="12.75">
      <c r="A92" t="s">
        <v>56</v>
      </c>
      <c r="C92" t="s">
        <v>70</v>
      </c>
      <c r="D92">
        <v>10469.4</v>
      </c>
      <c r="E92">
        <v>9710.1</v>
      </c>
      <c r="F92">
        <v>9566.4</v>
      </c>
      <c r="G92">
        <v>9740.3</v>
      </c>
      <c r="H92">
        <v>10018.9</v>
      </c>
      <c r="I92">
        <v>9077.4</v>
      </c>
      <c r="J92">
        <v>8589.9</v>
      </c>
      <c r="K92">
        <v>8924.5</v>
      </c>
      <c r="L92">
        <v>9133.7</v>
      </c>
      <c r="M92">
        <v>9626.1</v>
      </c>
      <c r="N92">
        <v>10018.6</v>
      </c>
      <c r="O92">
        <v>10509.8</v>
      </c>
      <c r="P92">
        <v>10959.3</v>
      </c>
      <c r="Q92">
        <v>11563.1</v>
      </c>
      <c r="R92">
        <v>12253.5</v>
      </c>
      <c r="S92">
        <v>12804.6</v>
      </c>
      <c r="U92" s="3"/>
      <c r="V92" s="3"/>
      <c r="W92" s="3"/>
      <c r="X92" s="3"/>
      <c r="Y92" s="3"/>
      <c r="Z92" s="3"/>
      <c r="AA92" s="3"/>
      <c r="AB92" s="3"/>
    </row>
    <row r="93" spans="1:28" ht="12.75">
      <c r="A93" t="s">
        <v>57</v>
      </c>
      <c r="C93">
        <v>30215.869</v>
      </c>
      <c r="D93">
        <v>26263.393</v>
      </c>
      <c r="E93">
        <v>23972.171</v>
      </c>
      <c r="F93">
        <v>24336.79</v>
      </c>
      <c r="G93">
        <v>25294.352</v>
      </c>
      <c r="H93">
        <v>27100.186</v>
      </c>
      <c r="I93">
        <v>28170.119</v>
      </c>
      <c r="J93">
        <v>26464.961</v>
      </c>
      <c r="K93">
        <v>25190.004</v>
      </c>
      <c r="L93">
        <v>24900.4</v>
      </c>
      <c r="M93">
        <v>25435.5</v>
      </c>
      <c r="N93">
        <v>26896.7</v>
      </c>
      <c r="O93">
        <v>28229</v>
      </c>
      <c r="P93">
        <v>29598.3</v>
      </c>
      <c r="Q93">
        <v>31733.4</v>
      </c>
      <c r="R93">
        <v>33501.3</v>
      </c>
      <c r="S93">
        <v>35223.5</v>
      </c>
      <c r="U93" s="3"/>
      <c r="V93" s="3"/>
      <c r="W93" s="3"/>
      <c r="X93" s="3"/>
      <c r="Y93" s="3"/>
      <c r="Z93" s="3"/>
      <c r="AA93" s="3"/>
      <c r="AB93" s="3"/>
    </row>
    <row r="94" spans="1:28" ht="12.75">
      <c r="A94" t="s">
        <v>58</v>
      </c>
      <c r="C94">
        <v>110624.3</v>
      </c>
      <c r="D94">
        <v>111649.2</v>
      </c>
      <c r="E94">
        <v>118330.6</v>
      </c>
      <c r="F94">
        <v>127846.8</v>
      </c>
      <c r="G94">
        <v>120871.9</v>
      </c>
      <c r="H94">
        <v>129564.1</v>
      </c>
      <c r="I94">
        <v>138640.5</v>
      </c>
      <c r="J94">
        <v>149078.4</v>
      </c>
      <c r="K94">
        <v>153687.7</v>
      </c>
      <c r="L94">
        <v>146450.7</v>
      </c>
      <c r="M94">
        <v>157229</v>
      </c>
      <c r="N94">
        <v>145444</v>
      </c>
      <c r="O94">
        <v>156994.6</v>
      </c>
      <c r="P94">
        <v>166091.7</v>
      </c>
      <c r="Q94">
        <v>180267.4</v>
      </c>
      <c r="R94">
        <v>189226.9</v>
      </c>
      <c r="S94">
        <v>199327.2</v>
      </c>
      <c r="U94" s="3"/>
      <c r="V94" s="3"/>
      <c r="W94" s="3"/>
      <c r="X94" s="3"/>
      <c r="Y94" s="3"/>
      <c r="Z94" s="3"/>
      <c r="AA94" s="3"/>
      <c r="AB94" s="3"/>
    </row>
    <row r="97" spans="1:3" ht="12.75">
      <c r="A97" t="s">
        <v>2</v>
      </c>
      <c r="B97" t="s">
        <v>3</v>
      </c>
      <c r="C97" t="s">
        <v>72</v>
      </c>
    </row>
    <row r="98" ht="12.75">
      <c r="A98" t="s">
        <v>1</v>
      </c>
    </row>
    <row r="100" spans="1:3" ht="12.75">
      <c r="A100" t="s">
        <v>4</v>
      </c>
      <c r="B100" t="s">
        <v>73</v>
      </c>
      <c r="C100" t="s">
        <v>74</v>
      </c>
    </row>
    <row r="103" spans="1:3" ht="12.75">
      <c r="A103" t="s">
        <v>75</v>
      </c>
      <c r="B103" s="1" t="s">
        <v>79</v>
      </c>
      <c r="C103" s="1"/>
    </row>
    <row r="104" spans="17:24" ht="12.75">
      <c r="Q104" s="8" t="s">
        <v>224</v>
      </c>
      <c r="R104" s="8"/>
      <c r="S104" s="8"/>
      <c r="T104" s="8"/>
      <c r="U104" s="8"/>
      <c r="V104" s="8"/>
      <c r="W104" s="8"/>
      <c r="X104" s="8"/>
    </row>
    <row r="105" spans="2:24" ht="12.75">
      <c r="B105" t="s">
        <v>13</v>
      </c>
      <c r="C105">
        <v>1990</v>
      </c>
      <c r="D105">
        <v>1991</v>
      </c>
      <c r="E105">
        <v>1992</v>
      </c>
      <c r="F105">
        <v>1993</v>
      </c>
      <c r="G105">
        <v>1994</v>
      </c>
      <c r="H105">
        <v>1995</v>
      </c>
      <c r="I105">
        <v>1996</v>
      </c>
      <c r="J105">
        <v>1997</v>
      </c>
      <c r="K105">
        <v>1998</v>
      </c>
      <c r="L105">
        <v>1999</v>
      </c>
      <c r="M105">
        <v>2000</v>
      </c>
      <c r="N105">
        <v>2001</v>
      </c>
      <c r="O105">
        <v>2002</v>
      </c>
      <c r="Q105" s="8">
        <v>1995</v>
      </c>
      <c r="R105" s="8">
        <v>1996</v>
      </c>
      <c r="S105" s="8">
        <v>1997</v>
      </c>
      <c r="T105" s="8">
        <v>1998</v>
      </c>
      <c r="U105" s="8">
        <v>1999</v>
      </c>
      <c r="V105" s="8">
        <v>2000</v>
      </c>
      <c r="W105" s="8">
        <v>2001</v>
      </c>
      <c r="X105" s="8">
        <v>2002</v>
      </c>
    </row>
    <row r="106" spans="1:24" ht="12.75">
      <c r="A106" t="s">
        <v>27</v>
      </c>
      <c r="Q106" s="8"/>
      <c r="R106" s="8"/>
      <c r="S106" s="8"/>
      <c r="T106" s="8"/>
      <c r="U106" s="8"/>
      <c r="V106" s="8"/>
      <c r="W106" s="8"/>
      <c r="X106" s="8"/>
    </row>
    <row r="107" spans="1:24" ht="12.75">
      <c r="A107" s="82" t="s">
        <v>255</v>
      </c>
      <c r="Q107" s="8"/>
      <c r="R107" s="8"/>
      <c r="S107" s="8"/>
      <c r="T107" s="8"/>
      <c r="U107" s="8"/>
      <c r="V107" s="8"/>
      <c r="W107" s="8"/>
      <c r="X107" s="8"/>
    </row>
    <row r="108" spans="1:24" ht="12.75">
      <c r="A108" s="82" t="s">
        <v>117</v>
      </c>
      <c r="C108" t="s">
        <v>70</v>
      </c>
      <c r="D108" t="s">
        <v>70</v>
      </c>
      <c r="E108" t="s">
        <v>70</v>
      </c>
      <c r="F108">
        <v>239.89</v>
      </c>
      <c r="G108">
        <v>231.34</v>
      </c>
      <c r="H108">
        <v>230.39</v>
      </c>
      <c r="I108">
        <v>234.98</v>
      </c>
      <c r="J108">
        <v>227.58</v>
      </c>
      <c r="K108">
        <v>224.16</v>
      </c>
      <c r="L108">
        <v>217.1</v>
      </c>
      <c r="M108">
        <v>211.58</v>
      </c>
      <c r="N108">
        <v>212.91</v>
      </c>
      <c r="O108">
        <v>209.86</v>
      </c>
      <c r="P108" s="109"/>
      <c r="Q108" s="9">
        <f aca="true" t="shared" si="4" ref="Q108:X109">H108/$H108*100</f>
        <v>100</v>
      </c>
      <c r="R108" s="9">
        <f t="shared" si="4"/>
        <v>101.99227397022442</v>
      </c>
      <c r="S108" s="9">
        <f t="shared" si="4"/>
        <v>98.7803290073354</v>
      </c>
      <c r="T108" s="9">
        <f t="shared" si="4"/>
        <v>97.29588957854074</v>
      </c>
      <c r="U108" s="9">
        <f t="shared" si="4"/>
        <v>94.23152046529798</v>
      </c>
      <c r="V108" s="9">
        <f t="shared" si="4"/>
        <v>91.83558314162941</v>
      </c>
      <c r="W108" s="9">
        <f t="shared" si="4"/>
        <v>92.41286514171622</v>
      </c>
      <c r="X108" s="9">
        <f t="shared" si="4"/>
        <v>91.08902296106604</v>
      </c>
    </row>
    <row r="109" spans="1:24" ht="12.75">
      <c r="A109" s="82" t="s">
        <v>258</v>
      </c>
      <c r="D109">
        <v>216.22</v>
      </c>
      <c r="E109">
        <v>212.21</v>
      </c>
      <c r="F109">
        <v>212.9</v>
      </c>
      <c r="G109">
        <v>207.31</v>
      </c>
      <c r="H109">
        <v>206.74</v>
      </c>
      <c r="I109">
        <v>210.82</v>
      </c>
      <c r="J109">
        <v>204.72</v>
      </c>
      <c r="K109">
        <v>203.11</v>
      </c>
      <c r="L109">
        <v>197.75</v>
      </c>
      <c r="M109">
        <v>193.29</v>
      </c>
      <c r="N109">
        <v>194.41</v>
      </c>
      <c r="O109">
        <v>191.69</v>
      </c>
      <c r="P109" s="109"/>
      <c r="Q109" s="9">
        <f t="shared" si="4"/>
        <v>100</v>
      </c>
      <c r="R109" s="9">
        <f t="shared" si="4"/>
        <v>101.97349327657928</v>
      </c>
      <c r="S109" s="9">
        <f t="shared" si="4"/>
        <v>99.02292734836026</v>
      </c>
      <c r="T109" s="9">
        <f t="shared" si="4"/>
        <v>98.24417142304344</v>
      </c>
      <c r="U109" s="9">
        <f t="shared" si="4"/>
        <v>95.65154300087066</v>
      </c>
      <c r="V109" s="9">
        <f t="shared" si="4"/>
        <v>93.4942439779433</v>
      </c>
      <c r="W109" s="9">
        <f t="shared" si="4"/>
        <v>94.03598723033761</v>
      </c>
      <c r="X109" s="9">
        <f t="shared" si="4"/>
        <v>92.72032504595144</v>
      </c>
    </row>
    <row r="110" spans="1:24" ht="12.75">
      <c r="A110" s="82" t="s">
        <v>259</v>
      </c>
      <c r="P110" s="109"/>
      <c r="Q110" s="9"/>
      <c r="R110" s="9"/>
      <c r="S110" s="9"/>
      <c r="T110" s="9"/>
      <c r="U110" s="9"/>
      <c r="V110" s="9"/>
      <c r="W110" s="9"/>
      <c r="X110" s="9"/>
    </row>
    <row r="111" spans="1:24" ht="12.75">
      <c r="A111" t="s">
        <v>29</v>
      </c>
      <c r="C111" t="s">
        <v>70</v>
      </c>
      <c r="D111">
        <v>248.6</v>
      </c>
      <c r="E111">
        <v>248.64</v>
      </c>
      <c r="F111">
        <v>244.2</v>
      </c>
      <c r="G111">
        <v>240.78</v>
      </c>
      <c r="H111">
        <v>238.52</v>
      </c>
      <c r="I111">
        <v>252.19</v>
      </c>
      <c r="J111">
        <v>248.92</v>
      </c>
      <c r="K111">
        <v>248.82</v>
      </c>
      <c r="L111">
        <v>243.96</v>
      </c>
      <c r="M111">
        <v>236.13</v>
      </c>
      <c r="N111">
        <v>228.28</v>
      </c>
      <c r="O111">
        <v>214.27</v>
      </c>
      <c r="P111" s="109"/>
      <c r="Q111" s="9">
        <f aca="true" t="shared" si="5" ref="Q111:Q137">H111/$H111*100</f>
        <v>100</v>
      </c>
      <c r="R111" s="9">
        <f aca="true" t="shared" si="6" ref="R111:R137">I111/$H111*100</f>
        <v>105.73117558276036</v>
      </c>
      <c r="S111" s="9">
        <f aca="true" t="shared" si="7" ref="S111:S137">J111/$H111*100</f>
        <v>104.36022136508467</v>
      </c>
      <c r="T111" s="9">
        <f aca="true" t="shared" si="8" ref="T111:T137">K111/$H111*100</f>
        <v>104.31829615965118</v>
      </c>
      <c r="U111" s="9">
        <f aca="true" t="shared" si="9" ref="U111:U137">L111/$H111*100</f>
        <v>102.28073117558276</v>
      </c>
      <c r="V111" s="9">
        <f aca="true" t="shared" si="10" ref="V111:V137">M111/$H111*100</f>
        <v>98.99798759013918</v>
      </c>
      <c r="W111" s="9">
        <f aca="true" t="shared" si="11" ref="W111:W137">N111/$H111*100</f>
        <v>95.70685896360892</v>
      </c>
      <c r="X111" s="9">
        <f aca="true" t="shared" si="12" ref="X111:X137">O111/$H111*100</f>
        <v>89.83313768237464</v>
      </c>
    </row>
    <row r="112" spans="1:24" ht="12.75">
      <c r="A112" t="s">
        <v>30</v>
      </c>
      <c r="C112" t="s">
        <v>70</v>
      </c>
      <c r="D112">
        <v>1160.46</v>
      </c>
      <c r="E112">
        <v>1174.52</v>
      </c>
      <c r="F112">
        <v>1134.12</v>
      </c>
      <c r="G112">
        <v>1071.96</v>
      </c>
      <c r="H112">
        <v>1019.69</v>
      </c>
      <c r="I112">
        <v>1007.03</v>
      </c>
      <c r="J112">
        <v>1020.7</v>
      </c>
      <c r="K112">
        <v>996.52</v>
      </c>
      <c r="L112">
        <v>921.71</v>
      </c>
      <c r="M112">
        <v>949.54</v>
      </c>
      <c r="N112">
        <v>945.28</v>
      </c>
      <c r="O112">
        <v>930.5</v>
      </c>
      <c r="P112" s="109"/>
      <c r="Q112" s="9">
        <f t="shared" si="5"/>
        <v>100</v>
      </c>
      <c r="R112" s="9">
        <f t="shared" si="6"/>
        <v>98.75844619443164</v>
      </c>
      <c r="S112" s="9">
        <f t="shared" si="7"/>
        <v>100.09904971118672</v>
      </c>
      <c r="T112" s="9">
        <f t="shared" si="8"/>
        <v>97.72774078396374</v>
      </c>
      <c r="U112" s="9">
        <f t="shared" si="9"/>
        <v>90.39119732467711</v>
      </c>
      <c r="V112" s="9">
        <f t="shared" si="10"/>
        <v>93.120458178466</v>
      </c>
      <c r="W112" s="9">
        <f t="shared" si="11"/>
        <v>92.70268414910413</v>
      </c>
      <c r="X112" s="9">
        <f t="shared" si="12"/>
        <v>91.25322401906462</v>
      </c>
    </row>
    <row r="113" spans="1:24" ht="12.75">
      <c r="A113" t="s">
        <v>31</v>
      </c>
      <c r="C113" t="s">
        <v>70</v>
      </c>
      <c r="D113">
        <v>156.37</v>
      </c>
      <c r="E113">
        <v>148.63</v>
      </c>
      <c r="F113">
        <v>153.69</v>
      </c>
      <c r="G113">
        <v>151.03</v>
      </c>
      <c r="H113">
        <v>146.91</v>
      </c>
      <c r="I113">
        <v>161.64</v>
      </c>
      <c r="J113">
        <v>146.49</v>
      </c>
      <c r="K113">
        <v>140.66</v>
      </c>
      <c r="L113">
        <v>132.15</v>
      </c>
      <c r="M113">
        <v>125.04</v>
      </c>
      <c r="N113">
        <v>126.24</v>
      </c>
      <c r="O113">
        <v>122.82</v>
      </c>
      <c r="P113" s="109"/>
      <c r="Q113" s="9">
        <f t="shared" si="5"/>
        <v>100</v>
      </c>
      <c r="R113" s="9">
        <f t="shared" si="6"/>
        <v>110.0265468654278</v>
      </c>
      <c r="S113" s="9">
        <f t="shared" si="7"/>
        <v>99.71411068000818</v>
      </c>
      <c r="T113" s="9">
        <f t="shared" si="8"/>
        <v>95.74569464297869</v>
      </c>
      <c r="U113" s="9">
        <f t="shared" si="9"/>
        <v>89.9530324688585</v>
      </c>
      <c r="V113" s="9">
        <f t="shared" si="10"/>
        <v>85.11333469471106</v>
      </c>
      <c r="W113" s="9">
        <f t="shared" si="11"/>
        <v>85.93016132325914</v>
      </c>
      <c r="X113" s="9">
        <f t="shared" si="12"/>
        <v>83.60220543189708</v>
      </c>
    </row>
    <row r="114" spans="1:24" ht="12.75">
      <c r="A114" t="s">
        <v>76</v>
      </c>
      <c r="C114" t="s">
        <v>70</v>
      </c>
      <c r="D114">
        <v>194.4</v>
      </c>
      <c r="E114">
        <v>186.47</v>
      </c>
      <c r="F114">
        <v>187.75</v>
      </c>
      <c r="G114">
        <v>181.82</v>
      </c>
      <c r="H114">
        <v>179.31</v>
      </c>
      <c r="I114">
        <v>184.17</v>
      </c>
      <c r="J114">
        <v>179.83</v>
      </c>
      <c r="K114">
        <v>175.88</v>
      </c>
      <c r="L114">
        <v>169.32</v>
      </c>
      <c r="M114">
        <v>165.5</v>
      </c>
      <c r="N114">
        <v>168.89</v>
      </c>
      <c r="O114">
        <v>165.65</v>
      </c>
      <c r="P114" s="109"/>
      <c r="Q114" s="9">
        <f t="shared" si="5"/>
        <v>100</v>
      </c>
      <c r="R114" s="9">
        <f t="shared" si="6"/>
        <v>102.71038982767273</v>
      </c>
      <c r="S114" s="9">
        <f t="shared" si="7"/>
        <v>100.29000055769339</v>
      </c>
      <c r="T114" s="9">
        <f t="shared" si="8"/>
        <v>98.08711170598404</v>
      </c>
      <c r="U114" s="9">
        <f t="shared" si="9"/>
        <v>94.42864313200602</v>
      </c>
      <c r="V114" s="9">
        <f t="shared" si="10"/>
        <v>92.29825441972004</v>
      </c>
      <c r="W114" s="9">
        <f t="shared" si="11"/>
        <v>94.1888349785288</v>
      </c>
      <c r="X114" s="9">
        <f t="shared" si="12"/>
        <v>92.38190842674697</v>
      </c>
    </row>
    <row r="115" spans="1:24" ht="12.75">
      <c r="A115" t="s">
        <v>33</v>
      </c>
      <c r="C115" t="s">
        <v>70</v>
      </c>
      <c r="D115" t="s">
        <v>70</v>
      </c>
      <c r="E115" t="s">
        <v>70</v>
      </c>
      <c r="F115">
        <v>1913.86</v>
      </c>
      <c r="G115">
        <v>2015.28</v>
      </c>
      <c r="H115">
        <v>1836.59</v>
      </c>
      <c r="I115">
        <v>1864.38</v>
      </c>
      <c r="J115">
        <v>1660.23</v>
      </c>
      <c r="K115">
        <v>1495.26</v>
      </c>
      <c r="L115">
        <v>1398.23</v>
      </c>
      <c r="M115">
        <v>1214.9</v>
      </c>
      <c r="N115">
        <v>1272.94</v>
      </c>
      <c r="O115">
        <v>1155.68</v>
      </c>
      <c r="P115" s="109"/>
      <c r="Q115" s="9">
        <f t="shared" si="5"/>
        <v>100</v>
      </c>
      <c r="R115" s="9">
        <f t="shared" si="6"/>
        <v>101.51313031215462</v>
      </c>
      <c r="S115" s="9">
        <f t="shared" si="7"/>
        <v>90.39742130796749</v>
      </c>
      <c r="T115" s="9">
        <f t="shared" si="8"/>
        <v>81.41501369385655</v>
      </c>
      <c r="U115" s="9">
        <f t="shared" si="9"/>
        <v>76.13185305375724</v>
      </c>
      <c r="V115" s="9">
        <f t="shared" si="10"/>
        <v>66.1497666871757</v>
      </c>
      <c r="W115" s="9">
        <f t="shared" si="11"/>
        <v>69.30997119661983</v>
      </c>
      <c r="X115" s="9">
        <f t="shared" si="12"/>
        <v>62.92531267185382</v>
      </c>
    </row>
    <row r="116" spans="1:24" ht="12.75">
      <c r="A116" t="s">
        <v>34</v>
      </c>
      <c r="C116" t="s">
        <v>70</v>
      </c>
      <c r="D116">
        <v>257.31</v>
      </c>
      <c r="E116">
        <v>262.67</v>
      </c>
      <c r="F116">
        <v>261.9</v>
      </c>
      <c r="G116">
        <v>268.13</v>
      </c>
      <c r="H116">
        <v>268.52</v>
      </c>
      <c r="I116">
        <v>276.12</v>
      </c>
      <c r="J116">
        <v>268.32</v>
      </c>
      <c r="K116">
        <v>272.67</v>
      </c>
      <c r="L116">
        <v>262.52</v>
      </c>
      <c r="M116">
        <v>263.63</v>
      </c>
      <c r="N116">
        <v>260.59</v>
      </c>
      <c r="O116">
        <v>258.41</v>
      </c>
      <c r="P116" s="109"/>
      <c r="Q116" s="9">
        <f t="shared" si="5"/>
        <v>100</v>
      </c>
      <c r="R116" s="9">
        <f t="shared" si="6"/>
        <v>102.83032921197676</v>
      </c>
      <c r="S116" s="9">
        <f t="shared" si="7"/>
        <v>99.92551765231642</v>
      </c>
      <c r="T116" s="9">
        <f t="shared" si="8"/>
        <v>101.54550871443469</v>
      </c>
      <c r="U116" s="9">
        <f t="shared" si="9"/>
        <v>97.76552956949203</v>
      </c>
      <c r="V116" s="9">
        <f t="shared" si="10"/>
        <v>98.17890659913601</v>
      </c>
      <c r="W116" s="9">
        <f t="shared" si="11"/>
        <v>97.0467749143453</v>
      </c>
      <c r="X116" s="9">
        <f t="shared" si="12"/>
        <v>96.23491732459408</v>
      </c>
    </row>
    <row r="117" spans="1:24" ht="12.75">
      <c r="A117" t="s">
        <v>35</v>
      </c>
      <c r="C117" t="s">
        <v>70</v>
      </c>
      <c r="D117">
        <v>221.43</v>
      </c>
      <c r="E117">
        <v>221.71</v>
      </c>
      <c r="F117">
        <v>215.17</v>
      </c>
      <c r="G117">
        <v>223.3</v>
      </c>
      <c r="H117">
        <v>228.71</v>
      </c>
      <c r="I117">
        <v>220.25</v>
      </c>
      <c r="J117">
        <v>222.71</v>
      </c>
      <c r="K117">
        <v>223.59</v>
      </c>
      <c r="L117">
        <v>227.01</v>
      </c>
      <c r="M117">
        <v>227.45</v>
      </c>
      <c r="N117">
        <v>227.35</v>
      </c>
      <c r="O117">
        <v>229.33</v>
      </c>
      <c r="P117" s="109"/>
      <c r="Q117" s="9">
        <f t="shared" si="5"/>
        <v>100</v>
      </c>
      <c r="R117" s="9">
        <f t="shared" si="6"/>
        <v>96.30099252328276</v>
      </c>
      <c r="S117" s="9">
        <f t="shared" si="7"/>
        <v>97.3765904420445</v>
      </c>
      <c r="T117" s="9">
        <f t="shared" si="8"/>
        <v>97.76135717721132</v>
      </c>
      <c r="U117" s="9">
        <f t="shared" si="9"/>
        <v>99.25670062524594</v>
      </c>
      <c r="V117" s="9">
        <f t="shared" si="10"/>
        <v>99.44908399282933</v>
      </c>
      <c r="W117" s="9">
        <f t="shared" si="11"/>
        <v>99.40536050019675</v>
      </c>
      <c r="X117" s="9">
        <f t="shared" si="12"/>
        <v>100.27108565432208</v>
      </c>
    </row>
    <row r="118" spans="1:24" ht="12.75">
      <c r="A118" t="s">
        <v>36</v>
      </c>
      <c r="C118" t="s">
        <v>70</v>
      </c>
      <c r="D118">
        <v>207.65</v>
      </c>
      <c r="E118">
        <v>202.6</v>
      </c>
      <c r="F118">
        <v>206.45</v>
      </c>
      <c r="G118">
        <v>194.36</v>
      </c>
      <c r="H118">
        <v>198.84</v>
      </c>
      <c r="I118">
        <v>207.43</v>
      </c>
      <c r="J118">
        <v>198.69</v>
      </c>
      <c r="K118">
        <v>198.13</v>
      </c>
      <c r="L118">
        <v>191.67</v>
      </c>
      <c r="M118">
        <v>190.32</v>
      </c>
      <c r="N118">
        <v>191.75</v>
      </c>
      <c r="O118">
        <v>189.57</v>
      </c>
      <c r="P118" s="109"/>
      <c r="Q118" s="9">
        <f t="shared" si="5"/>
        <v>100</v>
      </c>
      <c r="R118" s="9">
        <f t="shared" si="6"/>
        <v>104.32005632669484</v>
      </c>
      <c r="S118" s="9">
        <f t="shared" si="7"/>
        <v>99.92456246228123</v>
      </c>
      <c r="T118" s="9">
        <f t="shared" si="8"/>
        <v>99.64292898813115</v>
      </c>
      <c r="U118" s="9">
        <f t="shared" si="9"/>
        <v>96.39408569704284</v>
      </c>
      <c r="V118" s="9">
        <f t="shared" si="10"/>
        <v>95.71514785757392</v>
      </c>
      <c r="W118" s="9">
        <f t="shared" si="11"/>
        <v>96.43431905049286</v>
      </c>
      <c r="X118" s="9">
        <f t="shared" si="12"/>
        <v>95.33796016898009</v>
      </c>
    </row>
    <row r="119" spans="1:24" ht="12.75">
      <c r="A119" t="s">
        <v>37</v>
      </c>
      <c r="C119" t="s">
        <v>70</v>
      </c>
      <c r="D119">
        <v>250.84</v>
      </c>
      <c r="E119">
        <v>236.8</v>
      </c>
      <c r="F119">
        <v>239.02</v>
      </c>
      <c r="G119">
        <v>236.64</v>
      </c>
      <c r="H119">
        <v>216.88</v>
      </c>
      <c r="I119">
        <v>213.35</v>
      </c>
      <c r="J119">
        <v>201.18</v>
      </c>
      <c r="K119">
        <v>196.73</v>
      </c>
      <c r="L119">
        <v>187.37</v>
      </c>
      <c r="M119">
        <v>174.46</v>
      </c>
      <c r="N119">
        <v>171.65</v>
      </c>
      <c r="O119">
        <v>164.15</v>
      </c>
      <c r="P119" s="109"/>
      <c r="Q119" s="9">
        <f t="shared" si="5"/>
        <v>100</v>
      </c>
      <c r="R119" s="9">
        <f t="shared" si="6"/>
        <v>98.37237181851715</v>
      </c>
      <c r="S119" s="9">
        <f t="shared" si="7"/>
        <v>92.76097381040206</v>
      </c>
      <c r="T119" s="9">
        <f t="shared" si="8"/>
        <v>90.70914791589819</v>
      </c>
      <c r="U119" s="9">
        <f t="shared" si="9"/>
        <v>86.39339727037994</v>
      </c>
      <c r="V119" s="9">
        <f t="shared" si="10"/>
        <v>80.44079675396533</v>
      </c>
      <c r="W119" s="9">
        <f t="shared" si="11"/>
        <v>79.1451493913685</v>
      </c>
      <c r="X119" s="9">
        <f t="shared" si="12"/>
        <v>75.6870158613058</v>
      </c>
    </row>
    <row r="120" spans="1:24" ht="12.75">
      <c r="A120" t="s">
        <v>38</v>
      </c>
      <c r="C120" t="s">
        <v>70</v>
      </c>
      <c r="D120">
        <v>194.03</v>
      </c>
      <c r="E120">
        <v>195.4</v>
      </c>
      <c r="F120">
        <v>193.92</v>
      </c>
      <c r="G120">
        <v>187.29</v>
      </c>
      <c r="H120">
        <v>192.42</v>
      </c>
      <c r="I120">
        <v>190.11</v>
      </c>
      <c r="J120">
        <v>189.01</v>
      </c>
      <c r="K120">
        <v>191.36</v>
      </c>
      <c r="L120">
        <v>190.87</v>
      </c>
      <c r="M120">
        <v>186.93</v>
      </c>
      <c r="N120">
        <v>183.96</v>
      </c>
      <c r="O120">
        <v>184.17</v>
      </c>
      <c r="P120" s="109"/>
      <c r="Q120" s="9">
        <f t="shared" si="5"/>
        <v>100</v>
      </c>
      <c r="R120" s="9">
        <f t="shared" si="6"/>
        <v>98.79950109136266</v>
      </c>
      <c r="S120" s="9">
        <f t="shared" si="7"/>
        <v>98.22783494439248</v>
      </c>
      <c r="T120" s="9">
        <f t="shared" si="8"/>
        <v>99.44912171291966</v>
      </c>
      <c r="U120" s="9">
        <f t="shared" si="9"/>
        <v>99.19447042926932</v>
      </c>
      <c r="V120" s="9">
        <f t="shared" si="10"/>
        <v>97.14686623012162</v>
      </c>
      <c r="W120" s="9">
        <f t="shared" si="11"/>
        <v>95.60336763330216</v>
      </c>
      <c r="X120" s="9">
        <f t="shared" si="12"/>
        <v>95.71250389772374</v>
      </c>
    </row>
    <row r="121" spans="1:24" ht="12.75">
      <c r="A121" t="s">
        <v>39</v>
      </c>
      <c r="C121" t="s">
        <v>70</v>
      </c>
      <c r="D121">
        <v>286.47</v>
      </c>
      <c r="E121">
        <v>302.33</v>
      </c>
      <c r="F121">
        <v>308.25</v>
      </c>
      <c r="G121">
        <v>334.86</v>
      </c>
      <c r="H121">
        <v>289.86</v>
      </c>
      <c r="I121">
        <v>305.45</v>
      </c>
      <c r="J121">
        <v>291.59</v>
      </c>
      <c r="K121">
        <v>311.7</v>
      </c>
      <c r="L121">
        <v>291.4</v>
      </c>
      <c r="M121">
        <v>291.85</v>
      </c>
      <c r="N121">
        <v>283.92</v>
      </c>
      <c r="O121">
        <v>279.64</v>
      </c>
      <c r="P121" s="109"/>
      <c r="Q121" s="9">
        <f t="shared" si="5"/>
        <v>100</v>
      </c>
      <c r="R121" s="9">
        <f t="shared" si="6"/>
        <v>105.37845856620436</v>
      </c>
      <c r="S121" s="9">
        <f t="shared" si="7"/>
        <v>100.59683985372247</v>
      </c>
      <c r="T121" s="9">
        <f t="shared" si="8"/>
        <v>107.5346719105775</v>
      </c>
      <c r="U121" s="9">
        <f t="shared" si="9"/>
        <v>100.53129096805353</v>
      </c>
      <c r="V121" s="9">
        <f t="shared" si="10"/>
        <v>100.68653832884841</v>
      </c>
      <c r="W121" s="9">
        <f t="shared" si="11"/>
        <v>97.95073483750775</v>
      </c>
      <c r="X121" s="9">
        <f t="shared" si="12"/>
        <v>96.47415993928102</v>
      </c>
    </row>
    <row r="122" spans="1:24" ht="12.75">
      <c r="A122" t="s">
        <v>40</v>
      </c>
      <c r="C122" t="s">
        <v>70</v>
      </c>
      <c r="D122">
        <v>1091.31</v>
      </c>
      <c r="E122">
        <v>1321.35</v>
      </c>
      <c r="F122">
        <v>1217.51</v>
      </c>
      <c r="G122">
        <v>1106.32</v>
      </c>
      <c r="H122">
        <v>993.7</v>
      </c>
      <c r="I122">
        <v>920.63</v>
      </c>
      <c r="J122">
        <v>792.3</v>
      </c>
      <c r="K122">
        <v>740.38</v>
      </c>
      <c r="L122">
        <v>840.6</v>
      </c>
      <c r="M122">
        <v>756.13</v>
      </c>
      <c r="N122">
        <v>816.42</v>
      </c>
      <c r="O122">
        <v>749.31</v>
      </c>
      <c r="P122" s="109"/>
      <c r="Q122" s="9">
        <f t="shared" si="5"/>
        <v>100</v>
      </c>
      <c r="R122" s="9">
        <f t="shared" si="6"/>
        <v>92.6466740464929</v>
      </c>
      <c r="S122" s="9">
        <f t="shared" si="7"/>
        <v>79.73231357552581</v>
      </c>
      <c r="T122" s="9">
        <f t="shared" si="8"/>
        <v>74.50739659857099</v>
      </c>
      <c r="U122" s="9">
        <f t="shared" si="9"/>
        <v>84.59293549360974</v>
      </c>
      <c r="V122" s="9">
        <f t="shared" si="10"/>
        <v>76.09238200664183</v>
      </c>
      <c r="W122" s="9">
        <f t="shared" si="11"/>
        <v>82.15960551474288</v>
      </c>
      <c r="X122" s="9">
        <f t="shared" si="12"/>
        <v>75.40605816644862</v>
      </c>
    </row>
    <row r="123" spans="1:24" ht="12.75">
      <c r="A123" t="s">
        <v>41</v>
      </c>
      <c r="C123" t="s">
        <v>70</v>
      </c>
      <c r="D123">
        <v>2097.98</v>
      </c>
      <c r="E123">
        <v>1706.9</v>
      </c>
      <c r="F123">
        <v>1641.61</v>
      </c>
      <c r="G123">
        <v>1610.45</v>
      </c>
      <c r="H123">
        <v>1693.5</v>
      </c>
      <c r="I123">
        <v>1729.4</v>
      </c>
      <c r="J123">
        <v>1521.2</v>
      </c>
      <c r="K123">
        <v>1585.83</v>
      </c>
      <c r="L123">
        <v>1369.47</v>
      </c>
      <c r="M123">
        <v>1204.5</v>
      </c>
      <c r="N123">
        <v>1281.52</v>
      </c>
      <c r="O123">
        <v>1273.11</v>
      </c>
      <c r="P123" s="109"/>
      <c r="Q123" s="9">
        <f t="shared" si="5"/>
        <v>100</v>
      </c>
      <c r="R123" s="9">
        <f t="shared" si="6"/>
        <v>102.11987009152644</v>
      </c>
      <c r="S123" s="9">
        <f t="shared" si="7"/>
        <v>89.82580454679658</v>
      </c>
      <c r="T123" s="9">
        <f t="shared" si="8"/>
        <v>93.64216120460584</v>
      </c>
      <c r="U123" s="9">
        <f t="shared" si="9"/>
        <v>80.86625332152347</v>
      </c>
      <c r="V123" s="9">
        <f t="shared" si="10"/>
        <v>71.12488928255092</v>
      </c>
      <c r="W123" s="9">
        <f t="shared" si="11"/>
        <v>75.67286684381457</v>
      </c>
      <c r="X123" s="9">
        <f t="shared" si="12"/>
        <v>75.1762621789194</v>
      </c>
    </row>
    <row r="124" spans="1:24" ht="12.75">
      <c r="A124" t="s">
        <v>77</v>
      </c>
      <c r="C124" t="s">
        <v>70</v>
      </c>
      <c r="D124">
        <v>304.86</v>
      </c>
      <c r="E124">
        <v>300.75</v>
      </c>
      <c r="F124">
        <v>292.66</v>
      </c>
      <c r="G124">
        <v>275.45</v>
      </c>
      <c r="H124">
        <v>241.19</v>
      </c>
      <c r="I124">
        <v>238.01</v>
      </c>
      <c r="J124">
        <v>216.54</v>
      </c>
      <c r="K124">
        <v>197.91</v>
      </c>
      <c r="L124">
        <v>192.84</v>
      </c>
      <c r="M124">
        <v>186.5</v>
      </c>
      <c r="N124">
        <v>191</v>
      </c>
      <c r="O124">
        <v>198.47</v>
      </c>
      <c r="P124" s="109"/>
      <c r="Q124" s="9">
        <f t="shared" si="5"/>
        <v>100</v>
      </c>
      <c r="R124" s="9">
        <f t="shared" si="6"/>
        <v>98.68153737717152</v>
      </c>
      <c r="S124" s="9">
        <f t="shared" si="7"/>
        <v>89.7798416186409</v>
      </c>
      <c r="T124" s="9">
        <f t="shared" si="8"/>
        <v>82.05564078112691</v>
      </c>
      <c r="U124" s="9">
        <f t="shared" si="9"/>
        <v>79.95356358057963</v>
      </c>
      <c r="V124" s="9">
        <f t="shared" si="10"/>
        <v>77.32493055267632</v>
      </c>
      <c r="W124" s="9">
        <f t="shared" si="11"/>
        <v>79.19067954724491</v>
      </c>
      <c r="X124" s="9">
        <f t="shared" si="12"/>
        <v>82.28782287822878</v>
      </c>
    </row>
    <row r="125" spans="1:24" ht="12.75">
      <c r="A125" t="s">
        <v>43</v>
      </c>
      <c r="C125" t="s">
        <v>70</v>
      </c>
      <c r="D125">
        <v>801.42</v>
      </c>
      <c r="E125">
        <v>747.17</v>
      </c>
      <c r="F125">
        <v>757.52</v>
      </c>
      <c r="G125">
        <v>729.52</v>
      </c>
      <c r="H125">
        <v>739.29</v>
      </c>
      <c r="I125">
        <v>746.34</v>
      </c>
      <c r="J125">
        <v>700.1</v>
      </c>
      <c r="K125">
        <v>661.92</v>
      </c>
      <c r="L125">
        <v>642.05</v>
      </c>
      <c r="M125">
        <v>600.5</v>
      </c>
      <c r="N125">
        <v>588.64</v>
      </c>
      <c r="O125">
        <v>574.2</v>
      </c>
      <c r="P125" s="109"/>
      <c r="Q125" s="9">
        <f t="shared" si="5"/>
        <v>100</v>
      </c>
      <c r="R125" s="9">
        <f t="shared" si="6"/>
        <v>100.95361766018749</v>
      </c>
      <c r="S125" s="9">
        <f t="shared" si="7"/>
        <v>94.69896792868835</v>
      </c>
      <c r="T125" s="9">
        <f t="shared" si="8"/>
        <v>89.5345534228787</v>
      </c>
      <c r="U125" s="9">
        <f t="shared" si="9"/>
        <v>86.84683953522975</v>
      </c>
      <c r="V125" s="9">
        <f t="shared" si="10"/>
        <v>81.22658226135887</v>
      </c>
      <c r="W125" s="9">
        <f t="shared" si="11"/>
        <v>79.62234035358249</v>
      </c>
      <c r="X125" s="9">
        <f t="shared" si="12"/>
        <v>77.66911496165241</v>
      </c>
    </row>
    <row r="126" spans="1:24" ht="12.75">
      <c r="A126" t="s">
        <v>44</v>
      </c>
      <c r="C126" t="s">
        <v>70</v>
      </c>
      <c r="D126">
        <v>298.47</v>
      </c>
      <c r="E126">
        <v>292.14</v>
      </c>
      <c r="F126">
        <v>337.04</v>
      </c>
      <c r="G126">
        <v>310.28</v>
      </c>
      <c r="H126">
        <v>320.23</v>
      </c>
      <c r="I126">
        <v>339.67</v>
      </c>
      <c r="J126">
        <v>342.32</v>
      </c>
      <c r="K126">
        <v>347.7</v>
      </c>
      <c r="L126">
        <v>332.29</v>
      </c>
      <c r="M126">
        <v>303.11</v>
      </c>
      <c r="N126">
        <v>272.03</v>
      </c>
      <c r="O126">
        <v>268.15</v>
      </c>
      <c r="P126" s="109"/>
      <c r="Q126" s="9">
        <f t="shared" si="5"/>
        <v>100</v>
      </c>
      <c r="R126" s="9">
        <f t="shared" si="6"/>
        <v>106.07063672985042</v>
      </c>
      <c r="S126" s="9">
        <f t="shared" si="7"/>
        <v>106.89816694251006</v>
      </c>
      <c r="T126" s="9">
        <f t="shared" si="8"/>
        <v>108.57820941198513</v>
      </c>
      <c r="U126" s="9">
        <f t="shared" si="9"/>
        <v>103.76604315648127</v>
      </c>
      <c r="V126" s="9">
        <f t="shared" si="10"/>
        <v>94.65384255066671</v>
      </c>
      <c r="W126" s="9">
        <f t="shared" si="11"/>
        <v>84.94831839615276</v>
      </c>
      <c r="X126" s="9">
        <f t="shared" si="12"/>
        <v>83.73668925459825</v>
      </c>
    </row>
    <row r="127" spans="1:24" ht="12.75">
      <c r="A127" t="s">
        <v>45</v>
      </c>
      <c r="C127" t="s">
        <v>70</v>
      </c>
      <c r="D127">
        <v>238.61</v>
      </c>
      <c r="E127">
        <v>235.55</v>
      </c>
      <c r="F127">
        <v>236.42</v>
      </c>
      <c r="G127">
        <v>229.26</v>
      </c>
      <c r="H127">
        <v>231.17</v>
      </c>
      <c r="I127">
        <v>233.22</v>
      </c>
      <c r="J127">
        <v>221.27</v>
      </c>
      <c r="K127">
        <v>211.71</v>
      </c>
      <c r="L127">
        <v>202.13</v>
      </c>
      <c r="M127">
        <v>198.46</v>
      </c>
      <c r="N127">
        <v>201.08</v>
      </c>
      <c r="O127">
        <v>202.17</v>
      </c>
      <c r="P127" s="109"/>
      <c r="Q127" s="9">
        <f t="shared" si="5"/>
        <v>100</v>
      </c>
      <c r="R127" s="9">
        <f t="shared" si="6"/>
        <v>100.88679326902282</v>
      </c>
      <c r="S127" s="9">
        <f t="shared" si="7"/>
        <v>95.71743738374357</v>
      </c>
      <c r="T127" s="9">
        <f t="shared" si="8"/>
        <v>91.58195267552018</v>
      </c>
      <c r="U127" s="9">
        <f t="shared" si="9"/>
        <v>87.4378163256478</v>
      </c>
      <c r="V127" s="9">
        <f t="shared" si="10"/>
        <v>85.85024008305578</v>
      </c>
      <c r="W127" s="9">
        <f t="shared" si="11"/>
        <v>86.98360513907515</v>
      </c>
      <c r="X127" s="9">
        <f t="shared" si="12"/>
        <v>87.4551196089458</v>
      </c>
    </row>
    <row r="128" spans="1:24" ht="12.75">
      <c r="A128" t="s">
        <v>46</v>
      </c>
      <c r="C128" t="s">
        <v>70</v>
      </c>
      <c r="D128">
        <v>156.14</v>
      </c>
      <c r="E128">
        <v>147.17</v>
      </c>
      <c r="F128">
        <v>148.41</v>
      </c>
      <c r="G128">
        <v>145.02</v>
      </c>
      <c r="H128">
        <v>148.88</v>
      </c>
      <c r="I128">
        <v>154.35</v>
      </c>
      <c r="J128">
        <v>151.83</v>
      </c>
      <c r="K128">
        <v>148.18</v>
      </c>
      <c r="L128">
        <v>143.75</v>
      </c>
      <c r="M128">
        <v>138.28</v>
      </c>
      <c r="N128">
        <v>150.5</v>
      </c>
      <c r="O128">
        <v>147.21</v>
      </c>
      <c r="P128" s="109"/>
      <c r="Q128" s="9">
        <f t="shared" si="5"/>
        <v>100</v>
      </c>
      <c r="R128" s="9">
        <f t="shared" si="6"/>
        <v>103.67409994626544</v>
      </c>
      <c r="S128" s="9">
        <f t="shared" si="7"/>
        <v>101.98146157979582</v>
      </c>
      <c r="T128" s="9">
        <f t="shared" si="8"/>
        <v>99.52982267598067</v>
      </c>
      <c r="U128" s="9">
        <f t="shared" si="9"/>
        <v>96.55427189682968</v>
      </c>
      <c r="V128" s="9">
        <f t="shared" si="10"/>
        <v>92.88017195056422</v>
      </c>
      <c r="W128" s="9">
        <f t="shared" si="11"/>
        <v>101.08812466415907</v>
      </c>
      <c r="X128" s="9">
        <f t="shared" si="12"/>
        <v>98.87829124126814</v>
      </c>
    </row>
    <row r="129" spans="1:24" ht="12.75">
      <c r="A129" t="s">
        <v>47</v>
      </c>
      <c r="C129" t="s">
        <v>70</v>
      </c>
      <c r="D129">
        <v>1074.98</v>
      </c>
      <c r="E129">
        <v>1619.25</v>
      </c>
      <c r="F129">
        <v>1615.21</v>
      </c>
      <c r="G129">
        <v>1064.83</v>
      </c>
      <c r="H129">
        <v>961.94</v>
      </c>
      <c r="I129">
        <v>972.12</v>
      </c>
      <c r="J129">
        <v>876.88</v>
      </c>
      <c r="K129">
        <v>788.92</v>
      </c>
      <c r="L129">
        <v>726.54</v>
      </c>
      <c r="M129">
        <v>675.83</v>
      </c>
      <c r="N129">
        <v>669.22</v>
      </c>
      <c r="O129">
        <v>650.07</v>
      </c>
      <c r="P129" s="109"/>
      <c r="Q129" s="9">
        <f t="shared" si="5"/>
        <v>100</v>
      </c>
      <c r="R129" s="9">
        <f t="shared" si="6"/>
        <v>101.05827806308085</v>
      </c>
      <c r="S129" s="9">
        <f t="shared" si="7"/>
        <v>91.15745264777428</v>
      </c>
      <c r="T129" s="9">
        <f t="shared" si="8"/>
        <v>82.01343119113457</v>
      </c>
      <c r="U129" s="9">
        <f t="shared" si="9"/>
        <v>75.52861924860179</v>
      </c>
      <c r="V129" s="9">
        <f t="shared" si="10"/>
        <v>70.256980684866</v>
      </c>
      <c r="W129" s="9">
        <f t="shared" si="11"/>
        <v>69.56982763997755</v>
      </c>
      <c r="X129" s="9">
        <f t="shared" si="12"/>
        <v>67.57905898496787</v>
      </c>
    </row>
    <row r="130" spans="1:24" ht="12.75">
      <c r="A130" t="s">
        <v>48</v>
      </c>
      <c r="C130" t="s">
        <v>70</v>
      </c>
      <c r="D130">
        <v>216.67</v>
      </c>
      <c r="E130">
        <v>228.96</v>
      </c>
      <c r="F130">
        <v>229.21</v>
      </c>
      <c r="G130">
        <v>234.54</v>
      </c>
      <c r="H130">
        <v>237.33</v>
      </c>
      <c r="I130">
        <v>228.61</v>
      </c>
      <c r="J130">
        <v>233.21</v>
      </c>
      <c r="K130">
        <v>239.14</v>
      </c>
      <c r="L130">
        <v>247.43</v>
      </c>
      <c r="M130">
        <v>241.51</v>
      </c>
      <c r="N130">
        <v>244.06</v>
      </c>
      <c r="O130">
        <v>254.97</v>
      </c>
      <c r="P130" s="109"/>
      <c r="Q130" s="9">
        <f t="shared" si="5"/>
        <v>100</v>
      </c>
      <c r="R130" s="9">
        <f t="shared" si="6"/>
        <v>96.32579109257152</v>
      </c>
      <c r="S130" s="9">
        <f t="shared" si="7"/>
        <v>98.26402056208654</v>
      </c>
      <c r="T130" s="9">
        <f t="shared" si="8"/>
        <v>100.7626511608309</v>
      </c>
      <c r="U130" s="9">
        <f t="shared" si="9"/>
        <v>104.25567774828298</v>
      </c>
      <c r="V130" s="9">
        <f t="shared" si="10"/>
        <v>101.76126069186364</v>
      </c>
      <c r="W130" s="9">
        <f t="shared" si="11"/>
        <v>102.83571398474697</v>
      </c>
      <c r="X130" s="9">
        <f t="shared" si="12"/>
        <v>107.4326886613576</v>
      </c>
    </row>
    <row r="131" spans="1:24" ht="12.75">
      <c r="A131" t="s">
        <v>49</v>
      </c>
      <c r="C131" t="s">
        <v>70</v>
      </c>
      <c r="D131">
        <v>374.12</v>
      </c>
      <c r="E131">
        <v>387.45</v>
      </c>
      <c r="F131">
        <v>391.38</v>
      </c>
      <c r="G131">
        <v>385.86</v>
      </c>
      <c r="H131">
        <v>397.33</v>
      </c>
      <c r="I131">
        <v>401.95</v>
      </c>
      <c r="J131">
        <v>388.43</v>
      </c>
      <c r="K131">
        <v>371.77</v>
      </c>
      <c r="L131">
        <v>348.11</v>
      </c>
      <c r="M131">
        <v>337.03</v>
      </c>
      <c r="N131">
        <v>347.32</v>
      </c>
      <c r="O131">
        <v>343.2</v>
      </c>
      <c r="P131" s="109"/>
      <c r="Q131" s="9">
        <f t="shared" si="5"/>
        <v>100</v>
      </c>
      <c r="R131" s="9">
        <f t="shared" si="6"/>
        <v>101.16276143256235</v>
      </c>
      <c r="S131" s="9">
        <f t="shared" si="7"/>
        <v>97.76004832255305</v>
      </c>
      <c r="T131" s="9">
        <f t="shared" si="8"/>
        <v>93.56706012634334</v>
      </c>
      <c r="U131" s="9">
        <f t="shared" si="9"/>
        <v>87.61231218382706</v>
      </c>
      <c r="V131" s="9">
        <f t="shared" si="10"/>
        <v>84.82369818538746</v>
      </c>
      <c r="W131" s="9">
        <f t="shared" si="11"/>
        <v>87.41348501245815</v>
      </c>
      <c r="X131" s="9">
        <f t="shared" si="12"/>
        <v>86.37656356177484</v>
      </c>
    </row>
    <row r="132" spans="1:24" ht="12.75">
      <c r="A132" t="s">
        <v>78</v>
      </c>
      <c r="C132" t="s">
        <v>70</v>
      </c>
      <c r="D132" t="s">
        <v>70</v>
      </c>
      <c r="E132">
        <v>1425.88</v>
      </c>
      <c r="F132">
        <v>1255.57</v>
      </c>
      <c r="G132">
        <v>1164.33</v>
      </c>
      <c r="H132">
        <v>1123.43</v>
      </c>
      <c r="I132">
        <v>1019.95</v>
      </c>
      <c r="J132">
        <v>1024.89</v>
      </c>
      <c r="K132">
        <v>967.57</v>
      </c>
      <c r="L132">
        <v>946.48</v>
      </c>
      <c r="M132">
        <v>926.37</v>
      </c>
      <c r="N132">
        <v>999.33</v>
      </c>
      <c r="O132">
        <v>964.76</v>
      </c>
      <c r="P132" s="109"/>
      <c r="Q132" s="9">
        <f t="shared" si="5"/>
        <v>100</v>
      </c>
      <c r="R132" s="9">
        <f t="shared" si="6"/>
        <v>90.7889232083886</v>
      </c>
      <c r="S132" s="9">
        <f t="shared" si="7"/>
        <v>91.22864797984744</v>
      </c>
      <c r="T132" s="9">
        <f t="shared" si="8"/>
        <v>86.12641642113883</v>
      </c>
      <c r="U132" s="9">
        <f t="shared" si="9"/>
        <v>84.2491298968338</v>
      </c>
      <c r="V132" s="9">
        <f t="shared" si="10"/>
        <v>82.45907622192749</v>
      </c>
      <c r="W132" s="9">
        <f t="shared" si="11"/>
        <v>88.9534728465503</v>
      </c>
      <c r="X132" s="9">
        <f t="shared" si="12"/>
        <v>85.87628957745476</v>
      </c>
    </row>
    <row r="133" spans="1:24" ht="12.75">
      <c r="A133" t="s">
        <v>51</v>
      </c>
      <c r="C133" t="s">
        <v>70</v>
      </c>
      <c r="D133">
        <v>298.59</v>
      </c>
      <c r="E133">
        <v>298.67</v>
      </c>
      <c r="F133">
        <v>312.73</v>
      </c>
      <c r="G133">
        <v>318.66</v>
      </c>
      <c r="H133">
        <v>290.61</v>
      </c>
      <c r="I133">
        <v>302.28</v>
      </c>
      <c r="J133">
        <v>299.1</v>
      </c>
      <c r="K133">
        <v>288.94</v>
      </c>
      <c r="L133">
        <v>275.96</v>
      </c>
      <c r="M133">
        <v>260.13</v>
      </c>
      <c r="N133">
        <v>263.83</v>
      </c>
      <c r="O133">
        <v>272.01</v>
      </c>
      <c r="P133" s="109"/>
      <c r="Q133" s="9">
        <f t="shared" si="5"/>
        <v>100</v>
      </c>
      <c r="R133" s="9">
        <f t="shared" si="6"/>
        <v>104.01569113244553</v>
      </c>
      <c r="S133" s="9">
        <f t="shared" si="7"/>
        <v>102.92144110663777</v>
      </c>
      <c r="T133" s="9">
        <f t="shared" si="8"/>
        <v>99.42534668456005</v>
      </c>
      <c r="U133" s="9">
        <f t="shared" si="9"/>
        <v>94.95887959808678</v>
      </c>
      <c r="V133" s="9">
        <f t="shared" si="10"/>
        <v>89.5117167337669</v>
      </c>
      <c r="W133" s="9">
        <f t="shared" si="11"/>
        <v>90.78490072605896</v>
      </c>
      <c r="X133" s="9">
        <f t="shared" si="12"/>
        <v>93.59966966036956</v>
      </c>
    </row>
    <row r="134" spans="1:24" ht="12.75">
      <c r="A134" t="s">
        <v>52</v>
      </c>
      <c r="C134" t="s">
        <v>70</v>
      </c>
      <c r="D134">
        <v>269.43</v>
      </c>
      <c r="E134">
        <v>259.44</v>
      </c>
      <c r="F134">
        <v>266.35</v>
      </c>
      <c r="G134">
        <v>272.36</v>
      </c>
      <c r="H134">
        <v>265.53</v>
      </c>
      <c r="I134">
        <v>268.42</v>
      </c>
      <c r="J134">
        <v>255.4</v>
      </c>
      <c r="K134">
        <v>248.52</v>
      </c>
      <c r="L134">
        <v>238.16</v>
      </c>
      <c r="M134">
        <v>215.04</v>
      </c>
      <c r="N134">
        <v>229.14</v>
      </c>
      <c r="O134">
        <v>224.26</v>
      </c>
      <c r="P134" s="109"/>
      <c r="Q134" s="9">
        <f t="shared" si="5"/>
        <v>100</v>
      </c>
      <c r="R134" s="9">
        <f t="shared" si="6"/>
        <v>101.08838925921744</v>
      </c>
      <c r="S134" s="9">
        <f t="shared" si="7"/>
        <v>96.18498851353897</v>
      </c>
      <c r="T134" s="9">
        <f t="shared" si="8"/>
        <v>93.59394418709752</v>
      </c>
      <c r="U134" s="9">
        <f t="shared" si="9"/>
        <v>89.6923134862351</v>
      </c>
      <c r="V134" s="9">
        <f t="shared" si="10"/>
        <v>80.98519941249577</v>
      </c>
      <c r="W134" s="9">
        <f t="shared" si="11"/>
        <v>86.29533386058073</v>
      </c>
      <c r="X134" s="9">
        <f t="shared" si="12"/>
        <v>84.45750009415133</v>
      </c>
    </row>
    <row r="135" spans="1:24" ht="12.75">
      <c r="A135" t="s">
        <v>53</v>
      </c>
      <c r="C135" t="s">
        <v>70</v>
      </c>
      <c r="D135">
        <v>273.55</v>
      </c>
      <c r="E135">
        <v>273.12</v>
      </c>
      <c r="F135">
        <v>269.94</v>
      </c>
      <c r="G135">
        <v>259.71</v>
      </c>
      <c r="H135">
        <v>251.52</v>
      </c>
      <c r="I135">
        <v>256.11</v>
      </c>
      <c r="J135">
        <v>241.95</v>
      </c>
      <c r="K135">
        <v>242.71</v>
      </c>
      <c r="L135">
        <v>234.34</v>
      </c>
      <c r="M135">
        <v>227.31</v>
      </c>
      <c r="N135">
        <v>223.69</v>
      </c>
      <c r="O135">
        <v>214.5</v>
      </c>
      <c r="P135" s="109"/>
      <c r="Q135" s="9">
        <f t="shared" si="5"/>
        <v>100</v>
      </c>
      <c r="R135" s="9">
        <f t="shared" si="6"/>
        <v>101.82490458015268</v>
      </c>
      <c r="S135" s="9">
        <f t="shared" si="7"/>
        <v>96.19513358778626</v>
      </c>
      <c r="T135" s="9">
        <f t="shared" si="8"/>
        <v>96.49729643765903</v>
      </c>
      <c r="U135" s="9">
        <f t="shared" si="9"/>
        <v>93.16952926208651</v>
      </c>
      <c r="V135" s="9">
        <f t="shared" si="10"/>
        <v>90.37452290076335</v>
      </c>
      <c r="W135" s="9">
        <f t="shared" si="11"/>
        <v>88.93527353689566</v>
      </c>
      <c r="X135" s="9">
        <f t="shared" si="12"/>
        <v>85.28148854961832</v>
      </c>
    </row>
    <row r="136" spans="1:24" ht="12.75">
      <c r="A136" t="s">
        <v>54</v>
      </c>
      <c r="C136" t="s">
        <v>70</v>
      </c>
      <c r="D136">
        <v>386.37</v>
      </c>
      <c r="E136">
        <v>408</v>
      </c>
      <c r="F136">
        <v>420.03</v>
      </c>
      <c r="G136">
        <v>400.95</v>
      </c>
      <c r="H136">
        <v>401.04</v>
      </c>
      <c r="I136">
        <v>439.35</v>
      </c>
      <c r="J136">
        <v>438.06</v>
      </c>
      <c r="K136">
        <v>442.54</v>
      </c>
      <c r="L136">
        <v>486.35</v>
      </c>
      <c r="M136">
        <v>483.83</v>
      </c>
      <c r="N136">
        <v>488.63</v>
      </c>
      <c r="O136">
        <v>496.12</v>
      </c>
      <c r="P136" s="109"/>
      <c r="Q136" s="9">
        <f t="shared" si="5"/>
        <v>100</v>
      </c>
      <c r="R136" s="9">
        <f t="shared" si="6"/>
        <v>109.5526630760024</v>
      </c>
      <c r="S136" s="9">
        <f t="shared" si="7"/>
        <v>109.23099940155593</v>
      </c>
      <c r="T136" s="9">
        <f t="shared" si="8"/>
        <v>110.34809495312187</v>
      </c>
      <c r="U136" s="9">
        <f t="shared" si="9"/>
        <v>121.27219230001995</v>
      </c>
      <c r="V136" s="9">
        <f t="shared" si="10"/>
        <v>120.64382605226412</v>
      </c>
      <c r="W136" s="9">
        <f t="shared" si="11"/>
        <v>121.84071414322759</v>
      </c>
      <c r="X136" s="9">
        <f t="shared" si="12"/>
        <v>123.70835826850188</v>
      </c>
    </row>
    <row r="137" spans="1:24" ht="12.75">
      <c r="A137" t="s">
        <v>55</v>
      </c>
      <c r="C137" t="s">
        <v>70</v>
      </c>
      <c r="D137">
        <v>226.6</v>
      </c>
      <c r="E137">
        <v>223.6</v>
      </c>
      <c r="F137">
        <v>231.01</v>
      </c>
      <c r="G137">
        <v>216.92</v>
      </c>
      <c r="H137">
        <v>209.34</v>
      </c>
      <c r="I137">
        <v>194.92</v>
      </c>
      <c r="J137">
        <v>195.1</v>
      </c>
      <c r="K137">
        <v>198.49</v>
      </c>
      <c r="L137">
        <v>203.45</v>
      </c>
      <c r="M137">
        <v>193.09</v>
      </c>
      <c r="N137">
        <v>193.89</v>
      </c>
      <c r="O137">
        <v>186.88</v>
      </c>
      <c r="P137" s="109"/>
      <c r="Q137" s="9">
        <f t="shared" si="5"/>
        <v>100</v>
      </c>
      <c r="R137" s="9">
        <f t="shared" si="6"/>
        <v>93.11168434126301</v>
      </c>
      <c r="S137" s="9">
        <f t="shared" si="7"/>
        <v>93.19766886404891</v>
      </c>
      <c r="T137" s="9">
        <f t="shared" si="8"/>
        <v>94.81704404318334</v>
      </c>
      <c r="U137" s="9">
        <f t="shared" si="9"/>
        <v>97.18639533772809</v>
      </c>
      <c r="V137" s="9">
        <f t="shared" si="10"/>
        <v>92.23750835960638</v>
      </c>
      <c r="W137" s="9">
        <f t="shared" si="11"/>
        <v>92.61966179421037</v>
      </c>
      <c r="X137" s="9">
        <f t="shared" si="12"/>
        <v>89.27104232349288</v>
      </c>
    </row>
    <row r="138" spans="16:24" ht="12.75">
      <c r="P138" s="109"/>
      <c r="Q138" s="9"/>
      <c r="R138" s="9"/>
      <c r="S138" s="9"/>
      <c r="T138" s="9"/>
      <c r="U138" s="9"/>
      <c r="V138" s="9"/>
      <c r="W138" s="9"/>
      <c r="X138" s="9"/>
    </row>
    <row r="139" spans="1:24" ht="12.75">
      <c r="A139" t="s">
        <v>56</v>
      </c>
      <c r="C139" t="s">
        <v>70</v>
      </c>
      <c r="D139">
        <v>2142.08</v>
      </c>
      <c r="E139">
        <v>2134.28</v>
      </c>
      <c r="F139">
        <v>2305.53</v>
      </c>
      <c r="G139">
        <v>2192.15</v>
      </c>
      <c r="H139">
        <v>2326.04</v>
      </c>
      <c r="I139">
        <v>2543.78</v>
      </c>
      <c r="J139">
        <v>2392.28</v>
      </c>
      <c r="K139">
        <v>2250.68</v>
      </c>
      <c r="L139">
        <v>1986.6</v>
      </c>
      <c r="M139">
        <v>1900.65</v>
      </c>
      <c r="N139">
        <v>1902.67</v>
      </c>
      <c r="O139">
        <v>1781.33</v>
      </c>
      <c r="P139" s="109"/>
      <c r="Q139" s="9">
        <f aca="true" t="shared" si="13" ref="Q139:X141">H139/$H139*100</f>
        <v>100</v>
      </c>
      <c r="R139" s="9">
        <f t="shared" si="13"/>
        <v>109.36097401592406</v>
      </c>
      <c r="S139" s="9">
        <f t="shared" si="13"/>
        <v>102.84775842203919</v>
      </c>
      <c r="T139" s="9">
        <f t="shared" si="13"/>
        <v>96.76015889666557</v>
      </c>
      <c r="U139" s="9">
        <f t="shared" si="13"/>
        <v>85.40695774793211</v>
      </c>
      <c r="V139" s="9">
        <f t="shared" si="13"/>
        <v>81.71183642585682</v>
      </c>
      <c r="W139" s="9">
        <f t="shared" si="13"/>
        <v>81.79867930044196</v>
      </c>
      <c r="X139" s="9">
        <f t="shared" si="13"/>
        <v>76.58208801224399</v>
      </c>
    </row>
    <row r="140" spans="1:24" ht="12.75">
      <c r="A140" t="s">
        <v>57</v>
      </c>
      <c r="C140" t="s">
        <v>70</v>
      </c>
      <c r="D140">
        <v>2002.67</v>
      </c>
      <c r="E140">
        <v>1915.23</v>
      </c>
      <c r="F140">
        <v>1809.71</v>
      </c>
      <c r="G140">
        <v>1645.39</v>
      </c>
      <c r="H140">
        <v>1662.84</v>
      </c>
      <c r="I140">
        <v>1716.56</v>
      </c>
      <c r="J140">
        <v>1647.99</v>
      </c>
      <c r="K140">
        <v>1563.38</v>
      </c>
      <c r="L140">
        <v>1418.77</v>
      </c>
      <c r="M140">
        <v>1455.26</v>
      </c>
      <c r="N140">
        <v>1367.19</v>
      </c>
      <c r="O140">
        <v>1266.54</v>
      </c>
      <c r="P140" s="109"/>
      <c r="Q140" s="9">
        <f t="shared" si="13"/>
        <v>100</v>
      </c>
      <c r="R140" s="9">
        <f t="shared" si="13"/>
        <v>103.23061749777489</v>
      </c>
      <c r="S140" s="9">
        <f t="shared" si="13"/>
        <v>99.10694955618101</v>
      </c>
      <c r="T140" s="9">
        <f t="shared" si="13"/>
        <v>94.01866685910852</v>
      </c>
      <c r="U140" s="9">
        <f t="shared" si="13"/>
        <v>85.3220995405451</v>
      </c>
      <c r="V140" s="9">
        <f t="shared" si="13"/>
        <v>87.51653797118183</v>
      </c>
      <c r="W140" s="9">
        <f t="shared" si="13"/>
        <v>82.22017752760338</v>
      </c>
      <c r="X140" s="9">
        <f t="shared" si="13"/>
        <v>76.16728007505232</v>
      </c>
    </row>
    <row r="141" spans="1:24" ht="12.75">
      <c r="A141" t="s">
        <v>58</v>
      </c>
      <c r="C141" t="s">
        <v>70</v>
      </c>
      <c r="D141">
        <v>475.82</v>
      </c>
      <c r="E141">
        <v>462.01</v>
      </c>
      <c r="F141">
        <v>452.5</v>
      </c>
      <c r="G141">
        <v>469.39</v>
      </c>
      <c r="H141">
        <v>478.74</v>
      </c>
      <c r="I141">
        <v>486.32</v>
      </c>
      <c r="J141">
        <v>476.49</v>
      </c>
      <c r="K141">
        <v>470.49</v>
      </c>
      <c r="L141">
        <v>484.96</v>
      </c>
      <c r="M141">
        <v>491.98</v>
      </c>
      <c r="N141">
        <v>494.17</v>
      </c>
      <c r="O141">
        <v>478.58</v>
      </c>
      <c r="P141" s="109"/>
      <c r="Q141" s="9">
        <f t="shared" si="13"/>
        <v>100</v>
      </c>
      <c r="R141" s="9">
        <f t="shared" si="13"/>
        <v>101.58332288925094</v>
      </c>
      <c r="S141" s="9">
        <f t="shared" si="13"/>
        <v>99.53001629276852</v>
      </c>
      <c r="T141" s="9">
        <f t="shared" si="13"/>
        <v>98.2767264068179</v>
      </c>
      <c r="U141" s="9">
        <f t="shared" si="13"/>
        <v>101.29924384843547</v>
      </c>
      <c r="V141" s="9">
        <f t="shared" si="13"/>
        <v>102.7655930149977</v>
      </c>
      <c r="W141" s="9">
        <f t="shared" si="13"/>
        <v>103.2230438233697</v>
      </c>
      <c r="X141" s="9">
        <f t="shared" si="13"/>
        <v>99.96657893637465</v>
      </c>
    </row>
    <row r="144" ht="12.75">
      <c r="A144" t="s">
        <v>112</v>
      </c>
    </row>
    <row r="145" ht="12.75">
      <c r="A145" s="1" t="s">
        <v>80</v>
      </c>
    </row>
    <row r="146" ht="12.75">
      <c r="A146" s="1" t="s">
        <v>81</v>
      </c>
    </row>
    <row r="148" spans="3:19" ht="12.75">
      <c r="C148">
        <v>1990</v>
      </c>
      <c r="D148">
        <v>1991</v>
      </c>
      <c r="E148">
        <v>1992</v>
      </c>
      <c r="F148">
        <v>1993</v>
      </c>
      <c r="G148">
        <v>1994</v>
      </c>
      <c r="H148">
        <v>1995</v>
      </c>
      <c r="I148">
        <v>1996</v>
      </c>
      <c r="J148">
        <v>1997</v>
      </c>
      <c r="K148">
        <v>1998</v>
      </c>
      <c r="L148">
        <v>1999</v>
      </c>
      <c r="M148">
        <v>2000</v>
      </c>
      <c r="N148">
        <v>2001</v>
      </c>
      <c r="O148">
        <v>2002</v>
      </c>
      <c r="P148">
        <v>2003</v>
      </c>
      <c r="Q148">
        <v>2004</v>
      </c>
      <c r="R148">
        <v>2005</v>
      </c>
      <c r="S148">
        <v>2006</v>
      </c>
    </row>
    <row r="150" spans="1:19" ht="12.75">
      <c r="A150" t="s">
        <v>82</v>
      </c>
      <c r="D150">
        <v>1.8330767672047</v>
      </c>
      <c r="E150">
        <v>1.5306547475293808</v>
      </c>
      <c r="F150">
        <v>-0.9618710587233403</v>
      </c>
      <c r="G150">
        <v>3.2269695180042968</v>
      </c>
      <c r="H150">
        <v>2.3705734350149443</v>
      </c>
      <c r="I150">
        <v>1.175596468131035</v>
      </c>
      <c r="J150">
        <v>3.462350701529937</v>
      </c>
      <c r="K150">
        <v>2.0307412421692206</v>
      </c>
      <c r="L150">
        <v>3.1914603844279688</v>
      </c>
      <c r="M150">
        <v>3.877142806864353</v>
      </c>
      <c r="N150">
        <v>0.718687405263374</v>
      </c>
      <c r="O150">
        <v>0.9038629428207434</v>
      </c>
      <c r="P150">
        <v>1.2587959343236976</v>
      </c>
      <c r="Q150">
        <v>2.467713171458241</v>
      </c>
      <c r="R150">
        <v>2.4966434738038057</v>
      </c>
      <c r="S150">
        <v>2.5944364415318777</v>
      </c>
    </row>
    <row r="151" spans="1:19" ht="12.75">
      <c r="A151" t="s">
        <v>83</v>
      </c>
      <c r="D151">
        <v>-11.614942358231051</v>
      </c>
      <c r="E151">
        <v>-0.506542350812389</v>
      </c>
      <c r="F151">
        <v>0.061904250052369214</v>
      </c>
      <c r="G151">
        <v>2.2194900489125313</v>
      </c>
      <c r="H151">
        <v>5.9375872554163545</v>
      </c>
      <c r="I151">
        <v>4.159050263826969</v>
      </c>
      <c r="J151">
        <v>-0.7270496916568336</v>
      </c>
      <c r="K151">
        <v>-1.1477844140806992</v>
      </c>
      <c r="L151">
        <v>1.2076706597730524</v>
      </c>
      <c r="M151">
        <v>3.8902714872481647</v>
      </c>
      <c r="N151">
        <v>2.638841132831482</v>
      </c>
      <c r="O151">
        <v>1.4897144065062484</v>
      </c>
      <c r="P151">
        <v>3.1131013717451195</v>
      </c>
      <c r="Q151">
        <v>3.763663457387012</v>
      </c>
      <c r="R151">
        <v>3.8020666722069496</v>
      </c>
      <c r="S151">
        <v>4.014520489353646</v>
      </c>
    </row>
    <row r="152" spans="1:19" ht="12.75">
      <c r="A152" t="s">
        <v>84</v>
      </c>
      <c r="D152">
        <v>1.1149469712354199</v>
      </c>
      <c r="E152">
        <v>0.6107133987669044</v>
      </c>
      <c r="F152">
        <v>-0.001395170135620738</v>
      </c>
      <c r="G152">
        <v>5.466030889497753</v>
      </c>
      <c r="H152">
        <v>2.752812647552072</v>
      </c>
      <c r="I152">
        <v>2.51862826266942</v>
      </c>
      <c r="J152">
        <v>2.9696055209295302</v>
      </c>
      <c r="K152">
        <v>2.467988017963685</v>
      </c>
      <c r="L152">
        <v>2.6351447855591514</v>
      </c>
      <c r="M152">
        <v>2.8321579136106667</v>
      </c>
      <c r="N152">
        <v>1.5572964874948747</v>
      </c>
      <c r="O152">
        <v>1.0172381246054574</v>
      </c>
      <c r="P152">
        <v>0.5081902339535427</v>
      </c>
      <c r="Q152">
        <v>2.257037045761612</v>
      </c>
      <c r="R152">
        <v>2.3819670809384963</v>
      </c>
      <c r="S152">
        <v>1.9774705926786762</v>
      </c>
    </row>
    <row r="153" spans="1:19" ht="14.25" customHeight="1">
      <c r="A153" t="s">
        <v>107</v>
      </c>
      <c r="D153">
        <v>5.095971884293049</v>
      </c>
      <c r="E153">
        <v>2.2387187280804355</v>
      </c>
      <c r="F153">
        <v>-1.0862729403693372</v>
      </c>
      <c r="G153">
        <v>2.3466851627073737</v>
      </c>
      <c r="H153">
        <v>1.7281301180324116</v>
      </c>
      <c r="I153">
        <v>0.7661133625714633</v>
      </c>
      <c r="J153">
        <v>1.3938625971021024</v>
      </c>
      <c r="K153">
        <v>1.9560965007606956</v>
      </c>
      <c r="L153">
        <v>2.0464719675975296</v>
      </c>
      <c r="M153">
        <v>2.8566952162105697</v>
      </c>
      <c r="N153">
        <v>0.8377760853008454</v>
      </c>
      <c r="O153">
        <v>0.08056394763342745</v>
      </c>
      <c r="P153">
        <v>-0.12074864157777254</v>
      </c>
      <c r="Q153">
        <v>1.8891179730001983</v>
      </c>
      <c r="R153">
        <v>1.5051761658486207</v>
      </c>
      <c r="S153">
        <v>1.7051425337815784</v>
      </c>
    </row>
    <row r="154" spans="1:19" ht="12.75">
      <c r="A154" t="s">
        <v>86</v>
      </c>
      <c r="D154" t="e">
        <v>#N/A</v>
      </c>
      <c r="E154" t="e">
        <v>#N/A</v>
      </c>
      <c r="F154" t="e">
        <v>#N/A</v>
      </c>
      <c r="G154">
        <v>-1.6042900778815983</v>
      </c>
      <c r="H154">
        <v>4.540479674619191</v>
      </c>
      <c r="I154">
        <v>4.514405231428498</v>
      </c>
      <c r="J154">
        <v>10.523396801888453</v>
      </c>
      <c r="K154">
        <v>5.206493069336782</v>
      </c>
      <c r="L154">
        <v>-0.0767885720267314</v>
      </c>
      <c r="M154">
        <v>7.80467485635048</v>
      </c>
      <c r="N154">
        <v>6.393438175325872</v>
      </c>
      <c r="O154">
        <v>7.244466170518837</v>
      </c>
      <c r="P154">
        <v>5.144480858555234</v>
      </c>
      <c r="Q154">
        <v>5.900319998817571</v>
      </c>
      <c r="R154">
        <v>5.956262836111592</v>
      </c>
      <c r="S154">
        <v>6.227921326750252</v>
      </c>
    </row>
    <row r="155" spans="1:19" ht="12.75">
      <c r="A155" t="s">
        <v>87</v>
      </c>
      <c r="D155">
        <v>3.1016781794081627</v>
      </c>
      <c r="E155">
        <v>0.6971606059264168</v>
      </c>
      <c r="F155">
        <v>-1.5991286687967121</v>
      </c>
      <c r="G155">
        <v>1.9998475537259086</v>
      </c>
      <c r="H155">
        <v>2.0998119647638536</v>
      </c>
      <c r="I155">
        <v>2.3584020418631946</v>
      </c>
      <c r="J155">
        <v>3.637608174839868</v>
      </c>
      <c r="K155">
        <v>3.3636835401235965</v>
      </c>
      <c r="L155">
        <v>3.4196713829301784</v>
      </c>
      <c r="M155">
        <v>4.476924434833451</v>
      </c>
      <c r="N155">
        <v>4.271662367765905</v>
      </c>
      <c r="O155">
        <v>3.6274636597870114</v>
      </c>
      <c r="P155">
        <v>4.497088296364571</v>
      </c>
      <c r="Q155">
        <v>3.8316358500977366</v>
      </c>
      <c r="R155">
        <v>3.2943643436897263</v>
      </c>
      <c r="S155">
        <v>3.270917609675128</v>
      </c>
    </row>
    <row r="156" spans="1:19" ht="12.75">
      <c r="A156" t="s">
        <v>88</v>
      </c>
      <c r="D156">
        <v>2.5437413231196304</v>
      </c>
      <c r="E156">
        <v>0.9309002222830376</v>
      </c>
      <c r="F156">
        <v>-1.032668670801773</v>
      </c>
      <c r="G156">
        <v>2.382954998774389</v>
      </c>
      <c r="H156">
        <v>2.757265783803331</v>
      </c>
      <c r="I156">
        <v>2.437954703792955</v>
      </c>
      <c r="J156">
        <v>4.026018044053159</v>
      </c>
      <c r="K156">
        <v>4.344573463118939</v>
      </c>
      <c r="L156">
        <v>4.224692418151088</v>
      </c>
      <c r="M156">
        <v>4.403897931589085</v>
      </c>
      <c r="N156">
        <v>2.7954139126921573</v>
      </c>
      <c r="O156">
        <v>2.2323396315124366</v>
      </c>
      <c r="P156">
        <v>2.4979744938929516</v>
      </c>
      <c r="Q156">
        <v>2.5908727627086625</v>
      </c>
      <c r="R156">
        <v>2.577521057136223</v>
      </c>
      <c r="S156">
        <v>2.654925106457817</v>
      </c>
    </row>
    <row r="157" spans="1:19" ht="12.75">
      <c r="A157" t="s">
        <v>89</v>
      </c>
      <c r="D157">
        <v>0.9961268177285154</v>
      </c>
      <c r="E157">
        <v>1.4918623681669851</v>
      </c>
      <c r="F157">
        <v>-0.8872160821512431</v>
      </c>
      <c r="G157">
        <v>2.0660195538697135</v>
      </c>
      <c r="H157">
        <v>1.6701148881442807</v>
      </c>
      <c r="I157">
        <v>1.1029327773683484</v>
      </c>
      <c r="J157">
        <v>1.9044526497969727</v>
      </c>
      <c r="K157">
        <v>3.401251601458566</v>
      </c>
      <c r="L157">
        <v>3.213124128810896</v>
      </c>
      <c r="M157">
        <v>3.7930450708343777</v>
      </c>
      <c r="N157">
        <v>2.095639015688744</v>
      </c>
      <c r="O157">
        <v>1.1849822848125857</v>
      </c>
      <c r="P157">
        <v>0.46749462639541495</v>
      </c>
      <c r="Q157">
        <v>2.4367407934429597</v>
      </c>
      <c r="R157">
        <v>2.1530938003812006</v>
      </c>
      <c r="S157">
        <v>2.21439065610618</v>
      </c>
    </row>
    <row r="158" spans="1:19" ht="12.75">
      <c r="A158" t="s">
        <v>90</v>
      </c>
      <c r="D158">
        <v>1.929653827457134</v>
      </c>
      <c r="E158">
        <v>3.3432525925620515</v>
      </c>
      <c r="F158">
        <v>2.6926260646293665</v>
      </c>
      <c r="G158">
        <v>5.755829339617069</v>
      </c>
      <c r="H158">
        <v>9.8059120480791</v>
      </c>
      <c r="I158">
        <v>8.114375209074609</v>
      </c>
      <c r="J158">
        <v>10.833831440525987</v>
      </c>
      <c r="K158">
        <v>8.877856117504312</v>
      </c>
      <c r="L158">
        <v>11.101156006206136</v>
      </c>
      <c r="M158">
        <v>9.916012666942065</v>
      </c>
      <c r="N158">
        <v>6.008331782457432</v>
      </c>
      <c r="O158">
        <v>6.133018230925069</v>
      </c>
      <c r="P158">
        <v>3.6538090421143865</v>
      </c>
      <c r="Q158">
        <v>5.223642113696525</v>
      </c>
      <c r="R158">
        <v>4.8186257601817495</v>
      </c>
      <c r="S158">
        <v>4.992553805099731</v>
      </c>
    </row>
    <row r="159" spans="1:19" ht="12.75">
      <c r="A159" t="s">
        <v>91</v>
      </c>
      <c r="D159">
        <v>1.3901595009684353</v>
      </c>
      <c r="E159">
        <v>0.7605653045940963</v>
      </c>
      <c r="F159">
        <v>-0.8837445715729864</v>
      </c>
      <c r="G159">
        <v>2.207456808052277</v>
      </c>
      <c r="H159">
        <v>2.9238730074136132</v>
      </c>
      <c r="I159">
        <v>1.0930888239295111</v>
      </c>
      <c r="J159">
        <v>2.0262898053858613</v>
      </c>
      <c r="K159">
        <v>1.793984371200641</v>
      </c>
      <c r="L159">
        <v>1.663709150683057</v>
      </c>
      <c r="M159">
        <v>3.0270258540537887</v>
      </c>
      <c r="N159">
        <v>1.7642206685580808</v>
      </c>
      <c r="O159">
        <v>0.359666299220307</v>
      </c>
      <c r="P159">
        <v>0.25718129226510733</v>
      </c>
      <c r="Q159">
        <v>1.2810681886186615</v>
      </c>
      <c r="R159">
        <v>1.794274054272793</v>
      </c>
      <c r="S159">
        <v>1.7726326791529967</v>
      </c>
    </row>
    <row r="160" spans="1:19" ht="12.75">
      <c r="A160" t="s">
        <v>92</v>
      </c>
      <c r="D160">
        <v>0.7400468384074932</v>
      </c>
      <c r="E160">
        <v>9.686318269171167</v>
      </c>
      <c r="F160">
        <v>0.7008223358860644</v>
      </c>
      <c r="G160">
        <v>5.898695103128948</v>
      </c>
      <c r="H160">
        <v>6.526750934096492</v>
      </c>
      <c r="I160">
        <v>1.8980099502487802</v>
      </c>
      <c r="J160">
        <v>2.2996362571100715</v>
      </c>
      <c r="K160">
        <v>4.791790955733211</v>
      </c>
      <c r="L160">
        <v>4.722974973242544</v>
      </c>
      <c r="M160">
        <v>4.986191749842361</v>
      </c>
      <c r="N160">
        <v>3.99130074565035</v>
      </c>
      <c r="O160">
        <v>1.9957376461449572</v>
      </c>
      <c r="P160">
        <v>2.001601281024823</v>
      </c>
      <c r="Q160">
        <v>3.4740016081479475</v>
      </c>
      <c r="R160">
        <v>3.85179193322458</v>
      </c>
      <c r="S160">
        <v>4.187441932141978</v>
      </c>
    </row>
    <row r="161" spans="1:19" ht="12.75">
      <c r="A161" t="s">
        <v>93</v>
      </c>
      <c r="D161">
        <v>-12.599973993861735</v>
      </c>
      <c r="E161">
        <v>-32.100062816740426</v>
      </c>
      <c r="F161">
        <v>-11.400052169376584</v>
      </c>
      <c r="G161">
        <v>2.200222181222955</v>
      </c>
      <c r="H161">
        <v>-0.8999354719763986</v>
      </c>
      <c r="I161">
        <v>3.790565445391425</v>
      </c>
      <c r="J161">
        <v>8.282640437060529</v>
      </c>
      <c r="K161">
        <v>4.7242981146260465</v>
      </c>
      <c r="L161">
        <v>3.287142537244625</v>
      </c>
      <c r="M161">
        <v>6.891120675912643</v>
      </c>
      <c r="N161">
        <v>8.008912379497946</v>
      </c>
      <c r="O161">
        <v>6.446846996120015</v>
      </c>
      <c r="P161">
        <v>7.455767135370728</v>
      </c>
      <c r="Q161">
        <v>7.464487813357024</v>
      </c>
      <c r="R161">
        <v>6.6884244346264055</v>
      </c>
      <c r="S161">
        <v>6.745097246507159</v>
      </c>
    </row>
    <row r="162" spans="1:19" ht="12.75">
      <c r="A162" t="s">
        <v>94</v>
      </c>
      <c r="D162">
        <v>-5.676659721434973</v>
      </c>
      <c r="E162">
        <v>-21.2583822552065</v>
      </c>
      <c r="F162">
        <v>-16.227522331612075</v>
      </c>
      <c r="G162">
        <v>-9.765994411289237</v>
      </c>
      <c r="H162">
        <v>3.2899920484501743</v>
      </c>
      <c r="I162">
        <v>4.677128054571211</v>
      </c>
      <c r="J162">
        <v>7.007971759461862</v>
      </c>
      <c r="K162">
        <v>7.2790863270178585</v>
      </c>
      <c r="L162">
        <v>-1.6956066811817272</v>
      </c>
      <c r="M162">
        <v>3.917824253723845</v>
      </c>
      <c r="N162">
        <v>6.376897546231919</v>
      </c>
      <c r="O162">
        <v>6.761932819647054</v>
      </c>
      <c r="P162">
        <v>9.694754798208983</v>
      </c>
      <c r="Q162">
        <v>7.133707030367087</v>
      </c>
      <c r="R162">
        <v>6.4324051352873335</v>
      </c>
      <c r="S162">
        <v>5.948723496305219</v>
      </c>
    </row>
    <row r="163" spans="1:19" ht="12.75">
      <c r="A163" t="s">
        <v>95</v>
      </c>
      <c r="D163">
        <v>8.644252443843502</v>
      </c>
      <c r="E163">
        <v>1.8196421928370787</v>
      </c>
      <c r="F163">
        <v>4.200594212983355</v>
      </c>
      <c r="G163">
        <v>3.820956609813453</v>
      </c>
      <c r="H163">
        <v>1.4322042159413018</v>
      </c>
      <c r="I163">
        <v>3.3355127145706875</v>
      </c>
      <c r="J163">
        <v>8.31076617988009</v>
      </c>
      <c r="K163">
        <v>6.889865196525857</v>
      </c>
      <c r="L163">
        <v>7.810386945537684</v>
      </c>
      <c r="M163">
        <v>9.023341609834157</v>
      </c>
      <c r="N163">
        <v>1.5486863772857795</v>
      </c>
      <c r="O163">
        <v>2.4651324484710857</v>
      </c>
      <c r="P163">
        <v>2.919294652485216</v>
      </c>
      <c r="Q163">
        <v>3.9698492462311386</v>
      </c>
      <c r="R163">
        <v>3.4847752537457755</v>
      </c>
      <c r="S163">
        <v>3.5869412918593246</v>
      </c>
    </row>
    <row r="164" spans="1:19" ht="12.75">
      <c r="A164" t="s">
        <v>96</v>
      </c>
      <c r="D164">
        <v>-11.896338227489823</v>
      </c>
      <c r="E164">
        <v>-2.097944257082085</v>
      </c>
      <c r="F164">
        <v>-0.6000028478221786</v>
      </c>
      <c r="G164">
        <v>2.900006418371781</v>
      </c>
      <c r="H164">
        <v>1.4999974688469253</v>
      </c>
      <c r="I164">
        <v>1.3200097184880688</v>
      </c>
      <c r="J164">
        <v>4.566196318488824</v>
      </c>
      <c r="K164">
        <v>4.859935050134401</v>
      </c>
      <c r="L164">
        <v>4.153589346575726</v>
      </c>
      <c r="M164">
        <v>5.204302647783243</v>
      </c>
      <c r="N164">
        <v>3.849473919024682</v>
      </c>
      <c r="O164">
        <v>3.49857752001288</v>
      </c>
      <c r="P164">
        <v>3.049426607354633</v>
      </c>
      <c r="Q164">
        <v>3.904459719507347</v>
      </c>
      <c r="R164">
        <v>3.695303342401113</v>
      </c>
      <c r="S164">
        <v>3.7817956616118753</v>
      </c>
    </row>
    <row r="165" spans="1:19" ht="12.75">
      <c r="A165" t="s">
        <v>97</v>
      </c>
      <c r="D165" t="e">
        <v>#N/A</v>
      </c>
      <c r="E165">
        <v>4.686327077748009</v>
      </c>
      <c r="F165">
        <v>4.486785494775636</v>
      </c>
      <c r="G165">
        <v>5.715686274509824</v>
      </c>
      <c r="H165">
        <v>6.233886673467515</v>
      </c>
      <c r="I165">
        <v>3.9877086388714345</v>
      </c>
      <c r="J165">
        <v>4.854768300873058</v>
      </c>
      <c r="K165">
        <v>3.424257223605509</v>
      </c>
      <c r="L165">
        <v>4.059451927542979</v>
      </c>
      <c r="M165">
        <v>6.413289293578517</v>
      </c>
      <c r="N165">
        <v>-2.1513546885759682</v>
      </c>
      <c r="O165">
        <v>1.8006649355692073</v>
      </c>
      <c r="P165">
        <v>0.18832391713745622</v>
      </c>
      <c r="Q165">
        <v>1.025807276718127</v>
      </c>
      <c r="R165">
        <v>1.5061588826868366</v>
      </c>
      <c r="S165">
        <v>1.7842848358991636</v>
      </c>
    </row>
    <row r="166" spans="1:19" ht="12.75">
      <c r="A166" t="s">
        <v>98</v>
      </c>
      <c r="D166">
        <v>2.405294068017305</v>
      </c>
      <c r="E166">
        <v>1.489447063374949</v>
      </c>
      <c r="F166">
        <v>0.6512025186889758</v>
      </c>
      <c r="G166">
        <v>2.864637212580723</v>
      </c>
      <c r="H166">
        <v>3.0330406087217376</v>
      </c>
      <c r="I166">
        <v>3.0393769045736097</v>
      </c>
      <c r="J166">
        <v>3.838558341013232</v>
      </c>
      <c r="K166">
        <v>4.349466405667757</v>
      </c>
      <c r="L166">
        <v>3.9956969872984027</v>
      </c>
      <c r="M166">
        <v>3.4665921959643464</v>
      </c>
      <c r="N166">
        <v>1.4269346656164084</v>
      </c>
      <c r="O166">
        <v>0.568337646327266</v>
      </c>
      <c r="P166">
        <v>-0.8783345933686126</v>
      </c>
      <c r="Q166">
        <v>1.4403902747113673</v>
      </c>
      <c r="R166">
        <v>1.6582488419899954</v>
      </c>
      <c r="S166">
        <v>2.40865256427516</v>
      </c>
    </row>
    <row r="167" spans="1:19" ht="12.75">
      <c r="A167" t="s">
        <v>99</v>
      </c>
      <c r="D167">
        <v>3.5967808063457785</v>
      </c>
      <c r="E167">
        <v>2.361422417948922</v>
      </c>
      <c r="F167">
        <v>0.333200569806702</v>
      </c>
      <c r="G167">
        <v>2.660912658960002</v>
      </c>
      <c r="H167">
        <v>1.9098966638917858</v>
      </c>
      <c r="I167">
        <v>2.6191514568676855</v>
      </c>
      <c r="J167">
        <v>1.8394447833181449</v>
      </c>
      <c r="K167">
        <v>3.560935037374602</v>
      </c>
      <c r="L167">
        <v>3.3213465858720648</v>
      </c>
      <c r="M167">
        <v>3.3562255668157404</v>
      </c>
      <c r="N167">
        <v>0.7172153521686653</v>
      </c>
      <c r="O167">
        <v>1.1659154680451644</v>
      </c>
      <c r="P167">
        <v>0.7577756864182605</v>
      </c>
      <c r="Q167">
        <v>1.8618979033188543</v>
      </c>
      <c r="R167">
        <v>2.37996945694392</v>
      </c>
      <c r="S167">
        <v>2.403660040008204</v>
      </c>
    </row>
    <row r="168" spans="1:19" ht="12.75">
      <c r="A168" t="s">
        <v>100</v>
      </c>
      <c r="D168">
        <v>-7.015568172353481</v>
      </c>
      <c r="E168">
        <v>2.514961567386309</v>
      </c>
      <c r="F168">
        <v>3.738308910530619</v>
      </c>
      <c r="G168">
        <v>5.292809233559548</v>
      </c>
      <c r="H168">
        <v>6.951860963447332</v>
      </c>
      <c r="I168">
        <v>5.999992110863017</v>
      </c>
      <c r="J168">
        <v>6.8000043510483055</v>
      </c>
      <c r="K168">
        <v>4.800001908354434</v>
      </c>
      <c r="L168">
        <v>4.099996792879401</v>
      </c>
      <c r="M168">
        <v>3.9510055286738233</v>
      </c>
      <c r="N168">
        <v>1.0165269440698843</v>
      </c>
      <c r="O168">
        <v>1.370069285132347</v>
      </c>
      <c r="P168">
        <v>3.7674600346384812</v>
      </c>
      <c r="Q168">
        <v>5.816738916234243</v>
      </c>
      <c r="R168">
        <v>4.851067049780244</v>
      </c>
      <c r="S168">
        <v>4.546238197381891</v>
      </c>
    </row>
    <row r="169" spans="1:19" ht="12.75">
      <c r="A169" t="s">
        <v>101</v>
      </c>
      <c r="D169">
        <v>4.368205832136685</v>
      </c>
      <c r="E169">
        <v>1.0894770780911278</v>
      </c>
      <c r="F169">
        <v>-2.043282190454454</v>
      </c>
      <c r="G169">
        <v>0.9648448058566794</v>
      </c>
      <c r="H169">
        <v>4.282776502846253</v>
      </c>
      <c r="I169">
        <v>3.5449831677325294</v>
      </c>
      <c r="J169">
        <v>3.960106198666069</v>
      </c>
      <c r="K169">
        <v>4.580462379247541</v>
      </c>
      <c r="L169">
        <v>3.800891948505236</v>
      </c>
      <c r="M169">
        <v>3.3788140429410918</v>
      </c>
      <c r="N169">
        <v>1.6289163635172077</v>
      </c>
      <c r="O169">
        <v>0.38404911313978385</v>
      </c>
      <c r="P169">
        <v>-1.1996402083258029</v>
      </c>
      <c r="Q169">
        <v>1.2790278250532028</v>
      </c>
      <c r="R169">
        <v>2.1503893062914115</v>
      </c>
      <c r="S169">
        <v>2.3772266458457647</v>
      </c>
    </row>
    <row r="170" spans="1:19" ht="12.75">
      <c r="A170" t="s">
        <v>102</v>
      </c>
      <c r="D170">
        <v>-8.900108073006962</v>
      </c>
      <c r="E170">
        <v>-5.463699880097062</v>
      </c>
      <c r="F170">
        <v>2.843418895601779</v>
      </c>
      <c r="G170">
        <v>5.327489108976247</v>
      </c>
      <c r="H170">
        <v>4.107158927419108</v>
      </c>
      <c r="I170">
        <v>3.6425540889482244</v>
      </c>
      <c r="J170">
        <v>4.762025209489762</v>
      </c>
      <c r="K170">
        <v>3.5636507330221834</v>
      </c>
      <c r="L170">
        <v>5.55419956190244</v>
      </c>
      <c r="M170">
        <v>3.8914794982429335</v>
      </c>
      <c r="N170">
        <v>2.67869624323418</v>
      </c>
      <c r="O170">
        <v>3.325368766225534</v>
      </c>
      <c r="P170">
        <v>2.5244409885871955</v>
      </c>
      <c r="Q170">
        <v>3.9502862590023557</v>
      </c>
      <c r="R170">
        <v>3.5812787081560105</v>
      </c>
      <c r="S170">
        <v>3.8467778504685635</v>
      </c>
    </row>
    <row r="171" spans="1:19" ht="12.75">
      <c r="A171" t="s">
        <v>103</v>
      </c>
      <c r="D171" t="e">
        <v>#N/A</v>
      </c>
      <c r="E171" t="e">
        <v>#N/A</v>
      </c>
      <c r="F171">
        <v>7.178474399164059</v>
      </c>
      <c r="G171">
        <v>6.205530282792782</v>
      </c>
      <c r="H171">
        <v>5.8434953752152685</v>
      </c>
      <c r="I171">
        <v>6.146205910820779</v>
      </c>
      <c r="J171">
        <v>4.61094724112856</v>
      </c>
      <c r="K171">
        <v>4.210881495147234</v>
      </c>
      <c r="L171">
        <v>1.4708285177640112</v>
      </c>
      <c r="M171">
        <v>2.0356940786120603</v>
      </c>
      <c r="N171">
        <v>3.7854405464609053</v>
      </c>
      <c r="O171">
        <v>4.616339655016066</v>
      </c>
      <c r="P171">
        <v>3.9920686671013783</v>
      </c>
      <c r="Q171">
        <v>4.860650064271899</v>
      </c>
      <c r="R171">
        <v>4.496224469552046</v>
      </c>
      <c r="S171">
        <v>5.184761552064998</v>
      </c>
    </row>
    <row r="172" spans="1:19" ht="12.75">
      <c r="A172" t="s">
        <v>104</v>
      </c>
      <c r="D172">
        <v>-6.387354923742916</v>
      </c>
      <c r="E172">
        <v>-3.81041624562497</v>
      </c>
      <c r="F172">
        <v>-1.2423557946044328</v>
      </c>
      <c r="G172">
        <v>3.9352362614634817</v>
      </c>
      <c r="H172">
        <v>3.4458606507309586</v>
      </c>
      <c r="I172">
        <v>3.893346769960737</v>
      </c>
      <c r="J172">
        <v>6.253202962325877</v>
      </c>
      <c r="K172">
        <v>4.999737066650889</v>
      </c>
      <c r="L172">
        <v>3.371496386802675</v>
      </c>
      <c r="M172">
        <v>5.119258637801094</v>
      </c>
      <c r="N172">
        <v>1.0657317364776597</v>
      </c>
      <c r="O172">
        <v>2.273210261517211</v>
      </c>
      <c r="P172">
        <v>1.8762760693906033</v>
      </c>
      <c r="Q172">
        <v>3.003912767864314</v>
      </c>
      <c r="R172">
        <v>3.0513987626132</v>
      </c>
      <c r="S172">
        <v>2.7411377416789673</v>
      </c>
    </row>
    <row r="173" spans="1:19" ht="12.75">
      <c r="A173" t="s">
        <v>105</v>
      </c>
      <c r="D173">
        <v>-1.0794608812913498</v>
      </c>
      <c r="E173">
        <v>-1.2846230436274086</v>
      </c>
      <c r="F173">
        <v>-1.9952833455003982</v>
      </c>
      <c r="G173">
        <v>4.164796184142183</v>
      </c>
      <c r="H173">
        <v>4.053234406089445</v>
      </c>
      <c r="I173">
        <v>1.291056394358292</v>
      </c>
      <c r="J173">
        <v>2.4376793992135326</v>
      </c>
      <c r="K173">
        <v>3.645477247820006</v>
      </c>
      <c r="L173">
        <v>4.578385791251649</v>
      </c>
      <c r="M173">
        <v>4.326849932923493</v>
      </c>
      <c r="N173">
        <v>0.9242010600937212</v>
      </c>
      <c r="O173">
        <v>2.098587262016771</v>
      </c>
      <c r="P173">
        <v>1.5778576628518337</v>
      </c>
      <c r="Q173">
        <v>3.7446465049034927</v>
      </c>
      <c r="R173">
        <v>3.1468042812295094</v>
      </c>
      <c r="S173">
        <v>2.862320452245126</v>
      </c>
    </row>
    <row r="174" spans="1:19" ht="12.75">
      <c r="A174" t="s">
        <v>106</v>
      </c>
      <c r="D174">
        <v>-1.3649736062409268</v>
      </c>
      <c r="E174">
        <v>0.19517715009560455</v>
      </c>
      <c r="F174">
        <v>2.331876874573502</v>
      </c>
      <c r="G174">
        <v>4.4260504907567055</v>
      </c>
      <c r="H174">
        <v>2.8525321327534936</v>
      </c>
      <c r="I174">
        <v>2.817096296011079</v>
      </c>
      <c r="J174">
        <v>3.277289977847153</v>
      </c>
      <c r="K174">
        <v>3.093067368292224</v>
      </c>
      <c r="L174">
        <v>2.857601347081129</v>
      </c>
      <c r="M174">
        <v>3.859618002645826</v>
      </c>
      <c r="N174">
        <v>2.301795280969854</v>
      </c>
      <c r="O174">
        <v>1.7683637581476175</v>
      </c>
      <c r="P174">
        <v>2.245891854071358</v>
      </c>
      <c r="Q174">
        <v>3.262846770498906</v>
      </c>
      <c r="R174">
        <v>2.843006581952423</v>
      </c>
      <c r="S174">
        <v>2.846325369738345</v>
      </c>
    </row>
    <row r="175" spans="1:19" ht="12.75">
      <c r="A175" t="s">
        <v>115</v>
      </c>
      <c r="D175">
        <v>0.09740216393407941</v>
      </c>
      <c r="E175">
        <v>-3.301076030196093</v>
      </c>
      <c r="F175">
        <v>0.7925997250698202</v>
      </c>
      <c r="G175">
        <v>4.031592331256606</v>
      </c>
      <c r="H175">
        <v>0.08115083686921487</v>
      </c>
      <c r="I175">
        <v>5.219962729877059</v>
      </c>
      <c r="J175">
        <v>4.666877310035211</v>
      </c>
      <c r="K175">
        <v>5.592671975018626</v>
      </c>
      <c r="L175">
        <v>4.188808446861647</v>
      </c>
      <c r="M175">
        <v>5.597051474757153</v>
      </c>
      <c r="N175">
        <v>2.6773942519009664</v>
      </c>
      <c r="O175">
        <v>-0.5326775762353742</v>
      </c>
      <c r="P175">
        <v>4.02450158397305</v>
      </c>
      <c r="Q175">
        <v>3.8000000000000256</v>
      </c>
      <c r="R175">
        <v>4.8</v>
      </c>
      <c r="S175" t="e">
        <v>#N/A</v>
      </c>
    </row>
    <row r="176" spans="1:19" ht="12.75">
      <c r="A176" t="s">
        <v>114</v>
      </c>
      <c r="D176">
        <v>3.6162444343667444</v>
      </c>
      <c r="E176">
        <v>3.3000481187077435</v>
      </c>
      <c r="F176">
        <v>2.7253184272546305</v>
      </c>
      <c r="G176">
        <v>5.256232394861304</v>
      </c>
      <c r="H176">
        <v>4.357327093419494</v>
      </c>
      <c r="I176">
        <v>5.254174911594811</v>
      </c>
      <c r="J176">
        <v>5.188709840883732</v>
      </c>
      <c r="K176">
        <v>2.629451670059768</v>
      </c>
      <c r="L176">
        <v>2.133332331945148</v>
      </c>
      <c r="M176">
        <v>2.837086087845342</v>
      </c>
      <c r="N176">
        <v>2.726369955764185</v>
      </c>
      <c r="O176">
        <v>1.3767762223098279</v>
      </c>
      <c r="P176">
        <v>0.41824664278318213</v>
      </c>
      <c r="Q176">
        <v>2.812196841812864</v>
      </c>
      <c r="R176">
        <v>3.3270234612516436</v>
      </c>
      <c r="S176">
        <v>3.099210956338294</v>
      </c>
    </row>
    <row r="177" spans="1:19" ht="12.75">
      <c r="A177" t="s">
        <v>113</v>
      </c>
      <c r="D177">
        <v>-0.8292023193312792</v>
      </c>
      <c r="E177">
        <v>0.026871362908531538</v>
      </c>
      <c r="F177">
        <v>-0.22939502647247867</v>
      </c>
      <c r="G177">
        <v>1.066460324616414</v>
      </c>
      <c r="H177">
        <v>0.3792316861074063</v>
      </c>
      <c r="I177">
        <v>0.5218072119017148</v>
      </c>
      <c r="J177">
        <v>1.9075766001679373</v>
      </c>
      <c r="K177">
        <v>2.793122919059954</v>
      </c>
      <c r="L177">
        <v>1.3134187680609255</v>
      </c>
      <c r="M177">
        <v>3.6641481693094224</v>
      </c>
      <c r="N177">
        <v>1.0333997273540563</v>
      </c>
      <c r="O177">
        <v>0.15518337462432363</v>
      </c>
      <c r="P177">
        <v>-0.9695817490494307</v>
      </c>
      <c r="Q177">
        <v>1.5775580725667204</v>
      </c>
      <c r="R177">
        <v>2.276904468289165</v>
      </c>
      <c r="S177">
        <v>2.0012380697199683</v>
      </c>
    </row>
    <row r="178" spans="1:19" ht="12.75">
      <c r="A178" t="s">
        <v>108</v>
      </c>
      <c r="D178" t="e">
        <v>#N/A</v>
      </c>
      <c r="E178">
        <v>-7.251875203826497</v>
      </c>
      <c r="F178">
        <v>-1.4803267736377745</v>
      </c>
      <c r="G178">
        <v>1.8178357285619118</v>
      </c>
      <c r="H178">
        <v>2.8603477285473966</v>
      </c>
      <c r="I178">
        <v>-9.396583060705199</v>
      </c>
      <c r="J178">
        <v>-5.371113340020061</v>
      </c>
      <c r="K178">
        <v>3.8952779691557637</v>
      </c>
      <c r="L178">
        <v>2.3451846561926226</v>
      </c>
      <c r="M178">
        <v>5.390318360226787</v>
      </c>
      <c r="N178">
        <v>4.076565658954134</v>
      </c>
      <c r="O178">
        <v>4.902929716343496</v>
      </c>
      <c r="P178">
        <v>4.277437868861345</v>
      </c>
      <c r="Q178">
        <v>5.509686151373394</v>
      </c>
      <c r="R178">
        <v>5.970527778865642</v>
      </c>
      <c r="S178">
        <v>4.497739543825108</v>
      </c>
    </row>
    <row r="179" spans="1:19" ht="12.75">
      <c r="A179" t="s">
        <v>109</v>
      </c>
      <c r="D179">
        <v>-13.080795259395718</v>
      </c>
      <c r="E179">
        <v>-8.724014228839227</v>
      </c>
      <c r="F179">
        <v>1.5210103018735488</v>
      </c>
      <c r="G179">
        <v>3.9346256588713047</v>
      </c>
      <c r="H179">
        <v>7.139280662209768</v>
      </c>
      <c r="I179">
        <v>3.9480659930394735</v>
      </c>
      <c r="J179">
        <v>-6.053073858669677</v>
      </c>
      <c r="K179">
        <v>-4.817532118350032</v>
      </c>
      <c r="L179">
        <v>-1.150018591071622</v>
      </c>
      <c r="M179">
        <v>2.1489827755819313</v>
      </c>
      <c r="N179">
        <v>5.745043136945238</v>
      </c>
      <c r="O179">
        <v>4.953354964598944</v>
      </c>
      <c r="P179">
        <v>4.850399652915516</v>
      </c>
      <c r="Q179">
        <v>7.2137938190421025</v>
      </c>
      <c r="R179">
        <v>5.571054989911528</v>
      </c>
      <c r="S179">
        <v>5.140806497916062</v>
      </c>
    </row>
    <row r="180" spans="1:19" ht="12.75">
      <c r="A180" t="s">
        <v>110</v>
      </c>
      <c r="D180">
        <v>0.9265137354422137</v>
      </c>
      <c r="E180">
        <v>5.984286355563873</v>
      </c>
      <c r="F180">
        <v>8.042020590044508</v>
      </c>
      <c r="G180">
        <v>-5.455663156806589</v>
      </c>
      <c r="H180">
        <v>7.191218563082691</v>
      </c>
      <c r="I180">
        <v>7.005319426939649</v>
      </c>
      <c r="J180">
        <v>7.528799996399926</v>
      </c>
      <c r="K180">
        <v>3.0918642839702803</v>
      </c>
      <c r="L180">
        <v>-4.708945873889725</v>
      </c>
      <c r="M180">
        <v>7.359725326268696</v>
      </c>
      <c r="N180">
        <v>-7.495449393680742</v>
      </c>
      <c r="O180">
        <v>7.941810289028273</v>
      </c>
      <c r="P180">
        <v>5.794418892170383</v>
      </c>
      <c r="Q180">
        <v>8.534884647567441</v>
      </c>
      <c r="R180">
        <v>4.970079665185945</v>
      </c>
      <c r="S180">
        <v>5.337707394868629</v>
      </c>
    </row>
    <row r="181" ht="12.75">
      <c r="A181" t="s">
        <v>118</v>
      </c>
    </row>
    <row r="182" ht="12.75">
      <c r="A182" t="s">
        <v>111</v>
      </c>
    </row>
    <row r="183" spans="4:19" ht="12.75">
      <c r="D183" s="5"/>
      <c r="E183" s="5"/>
      <c r="F183" s="5"/>
      <c r="G183" s="5"/>
      <c r="H183" s="5"/>
      <c r="I183" s="5"/>
      <c r="J183" s="5"/>
      <c r="K183" s="5"/>
      <c r="L183" s="5"/>
      <c r="M183" s="5"/>
      <c r="N183" s="5"/>
      <c r="O183" s="5"/>
      <c r="P183" s="5"/>
      <c r="Q183" s="5"/>
      <c r="R183" s="5"/>
      <c r="S183" s="5"/>
    </row>
    <row r="184" spans="3:19" ht="12.75">
      <c r="C184" s="110"/>
      <c r="D184" s="110"/>
      <c r="E184" s="110"/>
      <c r="F184" s="110"/>
      <c r="G184" s="110"/>
      <c r="H184" s="110"/>
      <c r="I184" s="110"/>
      <c r="J184" s="110"/>
      <c r="K184" s="110"/>
      <c r="L184" s="110"/>
      <c r="M184" s="110"/>
      <c r="N184" s="110"/>
      <c r="O184" s="110"/>
      <c r="P184" s="110"/>
      <c r="Q184" s="110"/>
      <c r="R184" s="110"/>
      <c r="S184" s="110"/>
    </row>
    <row r="185" ht="12.75">
      <c r="A185" s="1" t="s">
        <v>116</v>
      </c>
    </row>
    <row r="186" spans="3:19" ht="12.75">
      <c r="C186">
        <v>1990</v>
      </c>
      <c r="D186">
        <v>1991</v>
      </c>
      <c r="E186">
        <v>1992</v>
      </c>
      <c r="F186">
        <v>1993</v>
      </c>
      <c r="G186">
        <v>1994</v>
      </c>
      <c r="H186">
        <v>1995</v>
      </c>
      <c r="I186">
        <v>1996</v>
      </c>
      <c r="J186">
        <v>1997</v>
      </c>
      <c r="K186">
        <v>1998</v>
      </c>
      <c r="L186">
        <v>1999</v>
      </c>
      <c r="M186">
        <v>2000</v>
      </c>
      <c r="N186">
        <v>2001</v>
      </c>
      <c r="O186">
        <v>2002</v>
      </c>
      <c r="P186">
        <v>2003</v>
      </c>
      <c r="Q186">
        <v>2004</v>
      </c>
      <c r="R186">
        <v>2005</v>
      </c>
      <c r="S186">
        <v>2006</v>
      </c>
    </row>
    <row r="187" spans="1:19" ht="12.75">
      <c r="A187" s="83" t="s">
        <v>255</v>
      </c>
      <c r="C187" s="72">
        <f aca="true" t="shared" si="14" ref="C187:R187">SUM(C191:C221)</f>
        <v>6750290.378577261</v>
      </c>
      <c r="D187" s="72">
        <f t="shared" si="14"/>
        <v>6880317.377732641</v>
      </c>
      <c r="E187" s="72">
        <f t="shared" si="14"/>
        <v>6978570.349249712</v>
      </c>
      <c r="F187" s="72">
        <f t="shared" si="14"/>
        <v>6977416.081859161</v>
      </c>
      <c r="G187" s="72">
        <f t="shared" si="14"/>
        <v>7168186.595432368</v>
      </c>
      <c r="H187" s="72">
        <f t="shared" si="14"/>
        <v>7354405.925475091</v>
      </c>
      <c r="I187" s="72">
        <f t="shared" si="14"/>
        <v>7492453.854916209</v>
      </c>
      <c r="J187" s="72">
        <f t="shared" si="14"/>
        <v>7692513.824503542</v>
      </c>
      <c r="K187" s="72">
        <f t="shared" si="14"/>
        <v>7919271.657472596</v>
      </c>
      <c r="L187" s="72">
        <f t="shared" si="14"/>
        <v>8135282.800000002</v>
      </c>
      <c r="M187" s="72">
        <f t="shared" si="14"/>
        <v>8433706.5</v>
      </c>
      <c r="N187" s="72">
        <f t="shared" si="14"/>
        <v>8563742.5</v>
      </c>
      <c r="O187" s="72">
        <f t="shared" si="14"/>
        <v>8663240.6</v>
      </c>
      <c r="P187" s="72">
        <f t="shared" si="14"/>
        <v>8738426.8</v>
      </c>
      <c r="Q187" s="72">
        <f t="shared" si="14"/>
        <v>8954065.3</v>
      </c>
      <c r="R187" s="72">
        <f t="shared" si="14"/>
        <v>9164024.1</v>
      </c>
      <c r="S187" s="72"/>
    </row>
    <row r="188" spans="1:19" ht="12.75">
      <c r="A188" s="83" t="s">
        <v>117</v>
      </c>
      <c r="C188">
        <f aca="true" t="shared" si="15" ref="C188:S188">SUM(C191:C215)</f>
        <v>6326043.009577261</v>
      </c>
      <c r="D188">
        <f t="shared" si="15"/>
        <v>6432383.184732641</v>
      </c>
      <c r="E188">
        <f t="shared" si="15"/>
        <v>6507809.678249713</v>
      </c>
      <c r="F188">
        <f t="shared" si="15"/>
        <v>6482136.091859161</v>
      </c>
      <c r="G188">
        <f t="shared" si="15"/>
        <v>6662954.643432368</v>
      </c>
      <c r="H188">
        <f t="shared" si="15"/>
        <v>6828420.839475092</v>
      </c>
      <c r="I188">
        <f t="shared" si="15"/>
        <v>6947396.835916209</v>
      </c>
      <c r="J188">
        <f t="shared" si="15"/>
        <v>7125642.663503542</v>
      </c>
      <c r="K188">
        <f t="shared" si="15"/>
        <v>7335033.553472595</v>
      </c>
      <c r="L188">
        <f t="shared" si="15"/>
        <v>7548083.300000001</v>
      </c>
      <c r="M188">
        <f t="shared" si="15"/>
        <v>7818688.600000001</v>
      </c>
      <c r="N188">
        <f t="shared" si="15"/>
        <v>7951901.700000001</v>
      </c>
      <c r="O188">
        <f t="shared" si="15"/>
        <v>8037000.5</v>
      </c>
      <c r="P188">
        <f t="shared" si="15"/>
        <v>8107826.1</v>
      </c>
      <c r="Q188">
        <f t="shared" si="15"/>
        <v>8297961.1</v>
      </c>
      <c r="R188">
        <f t="shared" si="15"/>
        <v>8484943.399999999</v>
      </c>
      <c r="S188">
        <f t="shared" si="15"/>
        <v>8683881.399999999</v>
      </c>
    </row>
    <row r="189" spans="1:19" ht="12.75">
      <c r="A189" s="83" t="s">
        <v>258</v>
      </c>
      <c r="C189" s="72">
        <f aca="true" t="shared" si="16" ref="C189:S189">C191+C193+C194+C196+C197+C198+C199+C200+C204+C207+C208+C210+C213+C214+C215</f>
        <v>6096464.700077171</v>
      </c>
      <c r="D189" s="72">
        <f t="shared" si="16"/>
        <v>6221766.599999999</v>
      </c>
      <c r="E189" s="72">
        <f t="shared" si="16"/>
        <v>6299736.300000001</v>
      </c>
      <c r="F189" s="72">
        <f t="shared" si="16"/>
        <v>6270993.500000001</v>
      </c>
      <c r="G189" s="72">
        <f t="shared" si="16"/>
        <v>6443543.500000001</v>
      </c>
      <c r="H189" s="72">
        <f t="shared" si="16"/>
        <v>6596930.999999999</v>
      </c>
      <c r="I189" s="72">
        <f t="shared" si="16"/>
        <v>6705266.400000002</v>
      </c>
      <c r="J189" s="72">
        <f t="shared" si="16"/>
        <v>6871993.899999999</v>
      </c>
      <c r="K189" s="72">
        <f t="shared" si="16"/>
        <v>7071969</v>
      </c>
      <c r="L189" s="72">
        <f t="shared" si="16"/>
        <v>7276133.1</v>
      </c>
      <c r="M189" s="72">
        <f t="shared" si="16"/>
        <v>7535443.6000000015</v>
      </c>
      <c r="N189" s="72">
        <f t="shared" si="16"/>
        <v>7662043.4</v>
      </c>
      <c r="O189" s="72">
        <f t="shared" si="16"/>
        <v>7740269.4</v>
      </c>
      <c r="P189" s="72">
        <f t="shared" si="16"/>
        <v>7800096.699999999</v>
      </c>
      <c r="Q189" s="72">
        <f t="shared" si="16"/>
        <v>7974955.3</v>
      </c>
      <c r="R189" s="72">
        <f t="shared" si="16"/>
        <v>8147602.1</v>
      </c>
      <c r="S189" s="72">
        <f t="shared" si="16"/>
        <v>8331644.800000001</v>
      </c>
    </row>
    <row r="190" spans="1:19" ht="12.75">
      <c r="A190" s="83" t="s">
        <v>259</v>
      </c>
      <c r="C190" s="72">
        <f aca="true" t="shared" si="17" ref="C190:S190">C192+C195+C201+C202+C203+C205+C206+C209+C211+C212</f>
        <v>229578.30950008883</v>
      </c>
      <c r="D190" s="72">
        <f t="shared" si="17"/>
        <v>210616.58473264208</v>
      </c>
      <c r="E190" s="72">
        <f t="shared" si="17"/>
        <v>208073.3782497103</v>
      </c>
      <c r="F190" s="72">
        <f t="shared" si="17"/>
        <v>211142.59185915958</v>
      </c>
      <c r="G190" s="72">
        <f t="shared" si="17"/>
        <v>219411.1434323669</v>
      </c>
      <c r="H190" s="72">
        <f t="shared" si="17"/>
        <v>231489.8394750937</v>
      </c>
      <c r="I190" s="72">
        <f t="shared" si="17"/>
        <v>242130.43591620543</v>
      </c>
      <c r="J190" s="72">
        <f t="shared" si="17"/>
        <v>253648.76350354103</v>
      </c>
      <c r="K190" s="72">
        <f t="shared" si="17"/>
        <v>263064.5534725942</v>
      </c>
      <c r="L190" s="72">
        <f t="shared" si="17"/>
        <v>271950.2</v>
      </c>
      <c r="M190" s="72">
        <f t="shared" si="17"/>
        <v>283244.99999999994</v>
      </c>
      <c r="N190" s="72">
        <f t="shared" si="17"/>
        <v>289858.3</v>
      </c>
      <c r="O190" s="72">
        <f t="shared" si="17"/>
        <v>296731.1</v>
      </c>
      <c r="P190" s="72">
        <f t="shared" si="17"/>
        <v>307729.39999999997</v>
      </c>
      <c r="Q190" s="72">
        <f t="shared" si="17"/>
        <v>323005.80000000005</v>
      </c>
      <c r="R190" s="72">
        <f t="shared" si="17"/>
        <v>337341.3</v>
      </c>
      <c r="S190" s="72">
        <f t="shared" si="17"/>
        <v>352236.6</v>
      </c>
    </row>
    <row r="191" spans="1:19" ht="12.75">
      <c r="A191" t="s">
        <v>82</v>
      </c>
      <c r="C191">
        <f aca="true" t="shared" si="18" ref="C191:S191">C64</f>
        <v>195434.3</v>
      </c>
      <c r="D191">
        <f t="shared" si="18"/>
        <v>199016.8</v>
      </c>
      <c r="E191">
        <f t="shared" si="18"/>
        <v>202063</v>
      </c>
      <c r="F191">
        <f t="shared" si="18"/>
        <v>200119.5</v>
      </c>
      <c r="G191">
        <f t="shared" si="18"/>
        <v>206577.3</v>
      </c>
      <c r="H191">
        <f t="shared" si="18"/>
        <v>211503.6</v>
      </c>
      <c r="I191">
        <f t="shared" si="18"/>
        <v>213990.2</v>
      </c>
      <c r="J191">
        <f t="shared" si="18"/>
        <v>221399.3</v>
      </c>
      <c r="K191">
        <f t="shared" si="18"/>
        <v>225895</v>
      </c>
      <c r="L191">
        <f t="shared" si="18"/>
        <v>233104.8</v>
      </c>
      <c r="M191">
        <f t="shared" si="18"/>
        <v>242142</v>
      </c>
      <c r="N191">
        <f t="shared" si="18"/>
        <v>243882.5</v>
      </c>
      <c r="O191">
        <f t="shared" si="18"/>
        <v>246086.8</v>
      </c>
      <c r="P191">
        <f t="shared" si="18"/>
        <v>249184.9</v>
      </c>
      <c r="Q191">
        <f t="shared" si="18"/>
        <v>255334</v>
      </c>
      <c r="R191">
        <f t="shared" si="18"/>
        <v>261708.8</v>
      </c>
      <c r="S191">
        <f t="shared" si="18"/>
        <v>268498.7</v>
      </c>
    </row>
    <row r="192" spans="1:19" ht="12.75">
      <c r="A192" t="s">
        <v>83</v>
      </c>
      <c r="C192" s="4">
        <f>D192/(1+D151/100)</f>
        <v>44364.02903097573</v>
      </c>
      <c r="D192" s="4">
        <f>E192/(1+E151/100)</f>
        <v>39211.17263123901</v>
      </c>
      <c r="E192" s="4">
        <f>F192/(1+F151/100)</f>
        <v>39012.551435611625</v>
      </c>
      <c r="F192" s="4">
        <f>G192/(1+G151/100)</f>
        <v>39036.701863004135</v>
      </c>
      <c r="G192" s="4">
        <f>H192/(1+H151/100)</f>
        <v>39903.11757627717</v>
      </c>
      <c r="H192">
        <f aca="true" t="shared" si="19" ref="H192:S192">H65</f>
        <v>42272.4</v>
      </c>
      <c r="I192">
        <f t="shared" si="19"/>
        <v>44030.5</v>
      </c>
      <c r="J192">
        <f t="shared" si="19"/>
        <v>43710.4</v>
      </c>
      <c r="K192">
        <f t="shared" si="19"/>
        <v>43208.7</v>
      </c>
      <c r="L192">
        <f t="shared" si="19"/>
        <v>43730.5</v>
      </c>
      <c r="M192">
        <f t="shared" si="19"/>
        <v>45431.7</v>
      </c>
      <c r="N192">
        <f t="shared" si="19"/>
        <v>46630.6</v>
      </c>
      <c r="O192">
        <f t="shared" si="19"/>
        <v>47325.3</v>
      </c>
      <c r="P192">
        <f t="shared" si="19"/>
        <v>49084.2</v>
      </c>
      <c r="Q192">
        <f t="shared" si="19"/>
        <v>50931.6</v>
      </c>
      <c r="R192">
        <f t="shared" si="19"/>
        <v>52868</v>
      </c>
      <c r="S192">
        <f t="shared" si="19"/>
        <v>54990.4</v>
      </c>
    </row>
    <row r="193" spans="1:19" ht="12.75">
      <c r="A193" t="s">
        <v>84</v>
      </c>
      <c r="C193">
        <f>C66</f>
        <v>124988.1</v>
      </c>
      <c r="D193">
        <f>D66</f>
        <v>126381.6</v>
      </c>
      <c r="E193">
        <f>E66</f>
        <v>127153.5</v>
      </c>
      <c r="F193">
        <f>F66</f>
        <v>127151.7</v>
      </c>
      <c r="G193">
        <f>G66</f>
        <v>134101.8</v>
      </c>
      <c r="H193">
        <f aca="true" t="shared" si="20" ref="H193:S193">H66</f>
        <v>137793.4</v>
      </c>
      <c r="I193">
        <f t="shared" si="20"/>
        <v>141263.9</v>
      </c>
      <c r="J193">
        <f t="shared" si="20"/>
        <v>145458.9</v>
      </c>
      <c r="K193">
        <f t="shared" si="20"/>
        <v>149048.8</v>
      </c>
      <c r="L193">
        <f t="shared" si="20"/>
        <v>152976.5</v>
      </c>
      <c r="M193">
        <f t="shared" si="20"/>
        <v>157309</v>
      </c>
      <c r="N193">
        <f t="shared" si="20"/>
        <v>159758.8</v>
      </c>
      <c r="O193">
        <f t="shared" si="20"/>
        <v>161383.9</v>
      </c>
      <c r="P193">
        <f t="shared" si="20"/>
        <v>162098.5</v>
      </c>
      <c r="Q193">
        <f t="shared" si="20"/>
        <v>165757.2</v>
      </c>
      <c r="R193">
        <f t="shared" si="20"/>
        <v>169705.4</v>
      </c>
      <c r="S193">
        <f t="shared" si="20"/>
        <v>173061.3</v>
      </c>
    </row>
    <row r="194" spans="1:19" ht="12.75">
      <c r="A194" t="s">
        <v>107</v>
      </c>
      <c r="C194" s="4">
        <f>D194/(1+D153/100)</f>
        <v>1699153.8000771704</v>
      </c>
      <c r="D194">
        <f>D67</f>
        <v>1785742.2</v>
      </c>
      <c r="E194">
        <f>E67</f>
        <v>1825720</v>
      </c>
      <c r="F194">
        <f>F67</f>
        <v>1805887.7</v>
      </c>
      <c r="G194">
        <f>G67</f>
        <v>1848266.2</v>
      </c>
      <c r="H194">
        <f aca="true" t="shared" si="21" ref="H194:S194">H67</f>
        <v>1880206.6</v>
      </c>
      <c r="I194">
        <f t="shared" si="21"/>
        <v>1894611.1</v>
      </c>
      <c r="J194">
        <f t="shared" si="21"/>
        <v>1921019.4</v>
      </c>
      <c r="K194">
        <f t="shared" si="21"/>
        <v>1958596.4</v>
      </c>
      <c r="L194">
        <f t="shared" si="21"/>
        <v>1998678.5</v>
      </c>
      <c r="M194">
        <f t="shared" si="21"/>
        <v>2055774.7</v>
      </c>
      <c r="N194">
        <f t="shared" si="21"/>
        <v>2072997.5</v>
      </c>
      <c r="O194">
        <f t="shared" si="21"/>
        <v>2074667.5</v>
      </c>
      <c r="P194">
        <f t="shared" si="21"/>
        <v>2072162.4</v>
      </c>
      <c r="Q194">
        <f t="shared" si="21"/>
        <v>2106608</v>
      </c>
      <c r="R194">
        <f t="shared" si="21"/>
        <v>2138316.2</v>
      </c>
      <c r="S194">
        <f t="shared" si="21"/>
        <v>2174777.5</v>
      </c>
    </row>
    <row r="195" spans="1:19" ht="12.75">
      <c r="A195" t="s">
        <v>119</v>
      </c>
      <c r="C195" s="6">
        <f>F195</f>
        <v>2794.8</v>
      </c>
      <c r="D195" s="6">
        <f>F195</f>
        <v>2794.8</v>
      </c>
      <c r="E195" s="6">
        <f>F195</f>
        <v>2794.8</v>
      </c>
      <c r="F195">
        <f aca="true" t="shared" si="22" ref="F195:G205">F68</f>
        <v>2794.8</v>
      </c>
      <c r="G195">
        <f t="shared" si="22"/>
        <v>2750</v>
      </c>
      <c r="H195">
        <f aca="true" t="shared" si="23" ref="H195:S195">H68</f>
        <v>2874.9</v>
      </c>
      <c r="I195">
        <f t="shared" si="23"/>
        <v>3004.7</v>
      </c>
      <c r="J195">
        <f t="shared" si="23"/>
        <v>3320.8</v>
      </c>
      <c r="K195">
        <f t="shared" si="23"/>
        <v>3493.7</v>
      </c>
      <c r="L195">
        <f t="shared" si="23"/>
        <v>3491.1</v>
      </c>
      <c r="M195">
        <f t="shared" si="23"/>
        <v>3763.5</v>
      </c>
      <c r="N195">
        <f t="shared" si="23"/>
        <v>4004.1</v>
      </c>
      <c r="O195">
        <f t="shared" si="23"/>
        <v>4294.2</v>
      </c>
      <c r="P195">
        <f t="shared" si="23"/>
        <v>4515.1</v>
      </c>
      <c r="Q195">
        <f t="shared" si="23"/>
        <v>4781.6</v>
      </c>
      <c r="R195">
        <f t="shared" si="23"/>
        <v>5066.4</v>
      </c>
      <c r="S195">
        <f t="shared" si="23"/>
        <v>5381.9</v>
      </c>
    </row>
    <row r="196" spans="1:19" ht="12.75">
      <c r="A196" t="s">
        <v>87</v>
      </c>
      <c r="C196">
        <f aca="true" t="shared" si="24" ref="C196:E204">C69</f>
        <v>84488.3</v>
      </c>
      <c r="D196">
        <f t="shared" si="24"/>
        <v>87108.9</v>
      </c>
      <c r="E196">
        <f t="shared" si="24"/>
        <v>87716.2</v>
      </c>
      <c r="F196">
        <f t="shared" si="22"/>
        <v>86313.5</v>
      </c>
      <c r="G196">
        <f t="shared" si="22"/>
        <v>88039.6</v>
      </c>
      <c r="H196">
        <f aca="true" t="shared" si="25" ref="H196:S196">H69</f>
        <v>89888.3</v>
      </c>
      <c r="I196">
        <f t="shared" si="25"/>
        <v>92008.2</v>
      </c>
      <c r="J196">
        <f t="shared" si="25"/>
        <v>95355.1</v>
      </c>
      <c r="K196">
        <f t="shared" si="25"/>
        <v>98562.6</v>
      </c>
      <c r="L196">
        <f t="shared" si="25"/>
        <v>101933.1</v>
      </c>
      <c r="M196">
        <f t="shared" si="25"/>
        <v>106496.5</v>
      </c>
      <c r="N196">
        <f t="shared" si="25"/>
        <v>111045.7</v>
      </c>
      <c r="O196">
        <f t="shared" si="25"/>
        <v>115073.9</v>
      </c>
      <c r="P196">
        <f t="shared" si="25"/>
        <v>120248.8</v>
      </c>
      <c r="Q196">
        <f t="shared" si="25"/>
        <v>124856.3</v>
      </c>
      <c r="R196">
        <f t="shared" si="25"/>
        <v>128969.5</v>
      </c>
      <c r="S196">
        <f t="shared" si="25"/>
        <v>133188</v>
      </c>
    </row>
    <row r="197" spans="1:19" ht="12.75">
      <c r="A197" t="s">
        <v>88</v>
      </c>
      <c r="C197">
        <f t="shared" si="24"/>
        <v>414690.7</v>
      </c>
      <c r="D197">
        <f t="shared" si="24"/>
        <v>425238</v>
      </c>
      <c r="E197">
        <f t="shared" si="24"/>
        <v>429193.8</v>
      </c>
      <c r="F197">
        <f t="shared" si="22"/>
        <v>424767.4</v>
      </c>
      <c r="G197">
        <f t="shared" si="22"/>
        <v>434889.5</v>
      </c>
      <c r="H197">
        <f aca="true" t="shared" si="26" ref="H197:S197">H70</f>
        <v>446881.1</v>
      </c>
      <c r="I197">
        <f t="shared" si="26"/>
        <v>457772.7</v>
      </c>
      <c r="J197">
        <f t="shared" si="26"/>
        <v>476203.8</v>
      </c>
      <c r="K197">
        <f t="shared" si="26"/>
        <v>496896.9</v>
      </c>
      <c r="L197">
        <f t="shared" si="26"/>
        <v>517885</v>
      </c>
      <c r="M197">
        <f t="shared" si="26"/>
        <v>540694.2</v>
      </c>
      <c r="N197">
        <f t="shared" si="26"/>
        <v>555806.7</v>
      </c>
      <c r="O197">
        <f t="shared" si="26"/>
        <v>568214.2</v>
      </c>
      <c r="P197">
        <f t="shared" si="26"/>
        <v>582408.1</v>
      </c>
      <c r="Q197">
        <f t="shared" si="26"/>
        <v>597497.5</v>
      </c>
      <c r="R197">
        <f t="shared" si="26"/>
        <v>612898.1</v>
      </c>
      <c r="S197">
        <f t="shared" si="26"/>
        <v>629170.1</v>
      </c>
    </row>
    <row r="198" spans="1:19" ht="12.75">
      <c r="A198" t="s">
        <v>89</v>
      </c>
      <c r="C198">
        <f t="shared" si="24"/>
        <v>1126971.5</v>
      </c>
      <c r="D198">
        <f t="shared" si="24"/>
        <v>1138197.1</v>
      </c>
      <c r="E198">
        <f t="shared" si="24"/>
        <v>1155176.6</v>
      </c>
      <c r="F198">
        <f t="shared" si="22"/>
        <v>1144928</v>
      </c>
      <c r="G198">
        <f t="shared" si="22"/>
        <v>1168582.6</v>
      </c>
      <c r="H198">
        <f aca="true" t="shared" si="27" ref="H198:S198">H71</f>
        <v>1188100.5</v>
      </c>
      <c r="I198">
        <f t="shared" si="27"/>
        <v>1201204.5</v>
      </c>
      <c r="J198">
        <f t="shared" si="27"/>
        <v>1224080.5</v>
      </c>
      <c r="K198">
        <f t="shared" si="27"/>
        <v>1265715.3</v>
      </c>
      <c r="L198">
        <f t="shared" si="27"/>
        <v>1306383.7</v>
      </c>
      <c r="M198">
        <f t="shared" si="27"/>
        <v>1355935.8</v>
      </c>
      <c r="N198">
        <f t="shared" si="27"/>
        <v>1384351.4</v>
      </c>
      <c r="O198">
        <f t="shared" si="27"/>
        <v>1400755.3</v>
      </c>
      <c r="P198">
        <f t="shared" si="27"/>
        <v>1407303.9</v>
      </c>
      <c r="Q198">
        <f t="shared" si="27"/>
        <v>1441596.3</v>
      </c>
      <c r="R198">
        <f t="shared" si="27"/>
        <v>1472635.2</v>
      </c>
      <c r="S198">
        <f t="shared" si="27"/>
        <v>1505245.1</v>
      </c>
    </row>
    <row r="199" spans="1:19" ht="12.75">
      <c r="A199" t="s">
        <v>90</v>
      </c>
      <c r="C199">
        <f t="shared" si="24"/>
        <v>40447.2</v>
      </c>
      <c r="D199">
        <f t="shared" si="24"/>
        <v>41227.7</v>
      </c>
      <c r="E199">
        <f t="shared" si="24"/>
        <v>42606</v>
      </c>
      <c r="F199">
        <f t="shared" si="22"/>
        <v>43753.2</v>
      </c>
      <c r="G199">
        <f t="shared" si="22"/>
        <v>46271.6</v>
      </c>
      <c r="H199">
        <f aca="true" t="shared" si="28" ref="H199:S199">H72</f>
        <v>50809</v>
      </c>
      <c r="I199">
        <f t="shared" si="28"/>
        <v>54931.7</v>
      </c>
      <c r="J199">
        <f t="shared" si="28"/>
        <v>60883</v>
      </c>
      <c r="K199">
        <f t="shared" si="28"/>
        <v>66288.1</v>
      </c>
      <c r="L199">
        <f t="shared" si="28"/>
        <v>73646.8</v>
      </c>
      <c r="M199">
        <f t="shared" si="28"/>
        <v>80949.7</v>
      </c>
      <c r="N199">
        <f t="shared" si="28"/>
        <v>85813.4</v>
      </c>
      <c r="O199">
        <f t="shared" si="28"/>
        <v>91076.4</v>
      </c>
      <c r="P199">
        <f t="shared" si="28"/>
        <v>94404.1</v>
      </c>
      <c r="Q199">
        <f t="shared" si="28"/>
        <v>99335.5</v>
      </c>
      <c r="R199">
        <f t="shared" si="28"/>
        <v>104122.1</v>
      </c>
      <c r="S199">
        <f t="shared" si="28"/>
        <v>109320.4</v>
      </c>
    </row>
    <row r="200" spans="1:19" ht="12.75">
      <c r="A200" t="s">
        <v>91</v>
      </c>
      <c r="C200">
        <f t="shared" si="24"/>
        <v>787686.6</v>
      </c>
      <c r="D200">
        <f t="shared" si="24"/>
        <v>798636.7</v>
      </c>
      <c r="E200">
        <f t="shared" si="24"/>
        <v>804710.9</v>
      </c>
      <c r="F200">
        <f t="shared" si="22"/>
        <v>797599.3</v>
      </c>
      <c r="G200">
        <f t="shared" si="22"/>
        <v>815205.9</v>
      </c>
      <c r="H200">
        <f aca="true" t="shared" si="29" ref="H200:S200">H73</f>
        <v>839041.5</v>
      </c>
      <c r="I200">
        <f t="shared" si="29"/>
        <v>848213</v>
      </c>
      <c r="J200">
        <f t="shared" si="29"/>
        <v>865400.3</v>
      </c>
      <c r="K200">
        <f t="shared" si="29"/>
        <v>880925.4</v>
      </c>
      <c r="L200">
        <f t="shared" si="29"/>
        <v>895581.4</v>
      </c>
      <c r="M200">
        <f t="shared" si="29"/>
        <v>922690.9</v>
      </c>
      <c r="N200">
        <f t="shared" si="29"/>
        <v>938969.2</v>
      </c>
      <c r="O200">
        <f t="shared" si="29"/>
        <v>942346.4</v>
      </c>
      <c r="P200">
        <f t="shared" si="29"/>
        <v>944769.9</v>
      </c>
      <c r="Q200">
        <f t="shared" si="29"/>
        <v>956873.1</v>
      </c>
      <c r="R200">
        <f t="shared" si="29"/>
        <v>974042</v>
      </c>
      <c r="S200">
        <f t="shared" si="29"/>
        <v>991308.2</v>
      </c>
    </row>
    <row r="201" spans="1:19" ht="12.75">
      <c r="A201" t="s">
        <v>92</v>
      </c>
      <c r="C201">
        <f t="shared" si="24"/>
        <v>5413.1</v>
      </c>
      <c r="D201">
        <f t="shared" si="24"/>
        <v>5453.2</v>
      </c>
      <c r="E201">
        <f t="shared" si="24"/>
        <v>5981.4</v>
      </c>
      <c r="F201">
        <f t="shared" si="22"/>
        <v>6023.3</v>
      </c>
      <c r="G201">
        <f t="shared" si="22"/>
        <v>6378.6</v>
      </c>
      <c r="H201">
        <f aca="true" t="shared" si="30" ref="H201:S201">H74</f>
        <v>7011.6</v>
      </c>
      <c r="I201">
        <f t="shared" si="30"/>
        <v>7137.9</v>
      </c>
      <c r="J201">
        <f t="shared" si="30"/>
        <v>7301.7</v>
      </c>
      <c r="K201">
        <f t="shared" si="30"/>
        <v>7664.7</v>
      </c>
      <c r="L201">
        <f t="shared" si="30"/>
        <v>8032.4</v>
      </c>
      <c r="M201">
        <f t="shared" si="30"/>
        <v>8437.9</v>
      </c>
      <c r="N201">
        <f t="shared" si="30"/>
        <v>8780.1</v>
      </c>
      <c r="O201">
        <f t="shared" si="30"/>
        <v>8965.6</v>
      </c>
      <c r="P201">
        <f t="shared" si="30"/>
        <v>9131.6</v>
      </c>
      <c r="Q201">
        <f t="shared" si="30"/>
        <v>9448.8</v>
      </c>
      <c r="R201">
        <f t="shared" si="30"/>
        <v>9812.7</v>
      </c>
      <c r="S201">
        <f t="shared" si="30"/>
        <v>10223.6</v>
      </c>
    </row>
    <row r="202" spans="1:19" ht="12.75">
      <c r="A202" t="s">
        <v>93</v>
      </c>
      <c r="C202">
        <f t="shared" si="24"/>
        <v>7026.5</v>
      </c>
      <c r="D202">
        <f t="shared" si="24"/>
        <v>6141.1</v>
      </c>
      <c r="E202">
        <f t="shared" si="24"/>
        <v>4169.8</v>
      </c>
      <c r="F202">
        <f t="shared" si="22"/>
        <v>3694.5</v>
      </c>
      <c r="G202">
        <f t="shared" si="22"/>
        <v>3775.8</v>
      </c>
      <c r="H202">
        <f aca="true" t="shared" si="31" ref="H202:S202">H75</f>
        <v>3741.8</v>
      </c>
      <c r="I202">
        <f t="shared" si="31"/>
        <v>3883.6</v>
      </c>
      <c r="J202">
        <f t="shared" si="31"/>
        <v>4205.3</v>
      </c>
      <c r="K202">
        <f t="shared" si="31"/>
        <v>4403.9</v>
      </c>
      <c r="L202">
        <f t="shared" si="31"/>
        <v>4548.7</v>
      </c>
      <c r="M202">
        <f t="shared" si="31"/>
        <v>4862.2</v>
      </c>
      <c r="N202">
        <f t="shared" si="31"/>
        <v>5251.6</v>
      </c>
      <c r="O202">
        <f t="shared" si="31"/>
        <v>5590.1</v>
      </c>
      <c r="P202">
        <f t="shared" si="31"/>
        <v>6006.9</v>
      </c>
      <c r="Q202">
        <f t="shared" si="31"/>
        <v>6455.3</v>
      </c>
      <c r="R202">
        <f t="shared" si="31"/>
        <v>6887.1</v>
      </c>
      <c r="S202">
        <f t="shared" si="31"/>
        <v>7351.6</v>
      </c>
    </row>
    <row r="203" spans="1:19" ht="12.75">
      <c r="A203" t="s">
        <v>94</v>
      </c>
      <c r="C203">
        <f t="shared" si="24"/>
        <v>8426.9</v>
      </c>
      <c r="D203">
        <f t="shared" si="24"/>
        <v>7948.6</v>
      </c>
      <c r="E203">
        <f t="shared" si="24"/>
        <v>6258.9</v>
      </c>
      <c r="F203">
        <f t="shared" si="22"/>
        <v>5243.2</v>
      </c>
      <c r="G203">
        <f t="shared" si="22"/>
        <v>4731.1</v>
      </c>
      <c r="H203">
        <f aca="true" t="shared" si="32" ref="H203:S203">H76</f>
        <v>4886.8</v>
      </c>
      <c r="I203">
        <f t="shared" si="32"/>
        <v>5115.4</v>
      </c>
      <c r="J203">
        <f t="shared" si="32"/>
        <v>5473.8</v>
      </c>
      <c r="K203">
        <f t="shared" si="32"/>
        <v>5872.3</v>
      </c>
      <c r="L203">
        <f t="shared" si="32"/>
        <v>5772.7</v>
      </c>
      <c r="M203">
        <f t="shared" si="32"/>
        <v>5998.9</v>
      </c>
      <c r="N203">
        <f t="shared" si="32"/>
        <v>6381.4</v>
      </c>
      <c r="O203">
        <f t="shared" si="32"/>
        <v>6812.9</v>
      </c>
      <c r="P203">
        <f t="shared" si="32"/>
        <v>7473.4</v>
      </c>
      <c r="Q203">
        <f t="shared" si="32"/>
        <v>8006.6</v>
      </c>
      <c r="R203">
        <f t="shared" si="32"/>
        <v>8521.6</v>
      </c>
      <c r="S203">
        <f t="shared" si="32"/>
        <v>9028.5</v>
      </c>
    </row>
    <row r="204" spans="1:19" ht="12.75">
      <c r="A204" t="s">
        <v>95</v>
      </c>
      <c r="C204">
        <f t="shared" si="24"/>
        <v>11391.5</v>
      </c>
      <c r="D204">
        <f t="shared" si="24"/>
        <v>12376.2</v>
      </c>
      <c r="E204">
        <f t="shared" si="24"/>
        <v>12601.4</v>
      </c>
      <c r="F204">
        <f t="shared" si="22"/>
        <v>13130.7</v>
      </c>
      <c r="G204">
        <f t="shared" si="22"/>
        <v>13632.4</v>
      </c>
      <c r="H204">
        <f aca="true" t="shared" si="33" ref="H204:S204">H77</f>
        <v>13827.7</v>
      </c>
      <c r="I204">
        <f t="shared" si="33"/>
        <v>14288.9</v>
      </c>
      <c r="J204">
        <f t="shared" si="33"/>
        <v>15476.4</v>
      </c>
      <c r="K204">
        <f t="shared" si="33"/>
        <v>16542.7</v>
      </c>
      <c r="L204">
        <f t="shared" si="33"/>
        <v>17834.7</v>
      </c>
      <c r="M204">
        <f t="shared" si="33"/>
        <v>19444</v>
      </c>
      <c r="N204">
        <f t="shared" si="33"/>
        <v>19745.2</v>
      </c>
      <c r="O204">
        <f t="shared" si="33"/>
        <v>20231.9</v>
      </c>
      <c r="P204">
        <f t="shared" si="33"/>
        <v>20822.5</v>
      </c>
      <c r="Q204">
        <f t="shared" si="33"/>
        <v>21649.2</v>
      </c>
      <c r="R204">
        <f t="shared" si="33"/>
        <v>22403.6</v>
      </c>
      <c r="S204">
        <f t="shared" si="33"/>
        <v>23207.2</v>
      </c>
    </row>
    <row r="205" spans="1:19" ht="12.75">
      <c r="A205" t="s">
        <v>96</v>
      </c>
      <c r="C205" s="4">
        <f>D205/(1+D164/100)</f>
        <v>38101.14054813774</v>
      </c>
      <c r="D205">
        <f>D78</f>
        <v>33568.5</v>
      </c>
      <c r="E205">
        <f>E78</f>
        <v>32864.2</v>
      </c>
      <c r="F205">
        <f t="shared" si="22"/>
        <v>32667</v>
      </c>
      <c r="G205">
        <f t="shared" si="22"/>
        <v>33614.4</v>
      </c>
      <c r="H205">
        <f aca="true" t="shared" si="34" ref="H205:S205">H78</f>
        <v>34118.6</v>
      </c>
      <c r="I205">
        <f t="shared" si="34"/>
        <v>34568.9</v>
      </c>
      <c r="J205">
        <f t="shared" si="34"/>
        <v>36147.4</v>
      </c>
      <c r="K205">
        <f t="shared" si="34"/>
        <v>37904.2</v>
      </c>
      <c r="L205">
        <f t="shared" si="34"/>
        <v>39478.6</v>
      </c>
      <c r="M205">
        <f t="shared" si="34"/>
        <v>41533.1</v>
      </c>
      <c r="N205">
        <f t="shared" si="34"/>
        <v>43131.9</v>
      </c>
      <c r="O205">
        <f t="shared" si="34"/>
        <v>44641</v>
      </c>
      <c r="P205">
        <f t="shared" si="34"/>
        <v>46002.2</v>
      </c>
      <c r="Q205">
        <f t="shared" si="34"/>
        <v>47798.4</v>
      </c>
      <c r="R205">
        <f t="shared" si="34"/>
        <v>49564.7</v>
      </c>
      <c r="S205">
        <f t="shared" si="34"/>
        <v>51439.1</v>
      </c>
    </row>
    <row r="206" spans="1:19" ht="12.75">
      <c r="A206" t="s">
        <v>120</v>
      </c>
      <c r="C206" s="6">
        <f>D206</f>
        <v>2020.8883830268394</v>
      </c>
      <c r="D206" s="4">
        <f aca="true" t="shared" si="35" ref="D206:K206">E206/(1+E165/100)</f>
        <v>2020.8883830268394</v>
      </c>
      <c r="E206" s="4">
        <f t="shared" si="35"/>
        <v>2115.59382253169</v>
      </c>
      <c r="F206" s="4">
        <f t="shared" si="35"/>
        <v>2210.5159792894115</v>
      </c>
      <c r="G206" s="4">
        <f t="shared" si="35"/>
        <v>2336.8621377135028</v>
      </c>
      <c r="H206" s="4">
        <f t="shared" si="35"/>
        <v>2482.539475093733</v>
      </c>
      <c r="I206" s="4">
        <f t="shared" si="35"/>
        <v>2581.535916205439</v>
      </c>
      <c r="J206" s="4">
        <f t="shared" si="35"/>
        <v>2706.863503541034</v>
      </c>
      <c r="K206" s="4">
        <f t="shared" si="35"/>
        <v>2799.553472594179</v>
      </c>
      <c r="L206">
        <f aca="true" t="shared" si="36" ref="L206:S215">L79</f>
        <v>2913.2</v>
      </c>
      <c r="M206">
        <f t="shared" si="36"/>
        <v>3100</v>
      </c>
      <c r="N206">
        <f t="shared" si="36"/>
        <v>3025.6</v>
      </c>
      <c r="O206">
        <f t="shared" si="36"/>
        <v>3105.5</v>
      </c>
      <c r="P206">
        <f t="shared" si="36"/>
        <v>3094.8</v>
      </c>
      <c r="Q206">
        <f t="shared" si="36"/>
        <v>3126.6</v>
      </c>
      <c r="R206">
        <f t="shared" si="36"/>
        <v>3173.7</v>
      </c>
      <c r="S206">
        <f t="shared" si="36"/>
        <v>3230.3</v>
      </c>
    </row>
    <row r="207" spans="1:19" ht="12.75">
      <c r="A207" t="s">
        <v>98</v>
      </c>
      <c r="C207">
        <f aca="true" t="shared" si="37" ref="C207:K207">C80</f>
        <v>286217.9</v>
      </c>
      <c r="D207">
        <f t="shared" si="37"/>
        <v>293102.3</v>
      </c>
      <c r="E207">
        <f t="shared" si="37"/>
        <v>297467.9</v>
      </c>
      <c r="F207">
        <f t="shared" si="37"/>
        <v>299405</v>
      </c>
      <c r="G207">
        <f t="shared" si="37"/>
        <v>307981.8</v>
      </c>
      <c r="H207">
        <f t="shared" si="37"/>
        <v>317323.1</v>
      </c>
      <c r="I207">
        <f t="shared" si="37"/>
        <v>326967.7</v>
      </c>
      <c r="J207">
        <f t="shared" si="37"/>
        <v>339518.5</v>
      </c>
      <c r="K207">
        <f t="shared" si="37"/>
        <v>354285.8</v>
      </c>
      <c r="L207">
        <f t="shared" si="36"/>
        <v>368442</v>
      </c>
      <c r="M207">
        <f t="shared" si="36"/>
        <v>381214.4</v>
      </c>
      <c r="N207">
        <f t="shared" si="36"/>
        <v>386654</v>
      </c>
      <c r="O207">
        <f t="shared" si="36"/>
        <v>388851.5</v>
      </c>
      <c r="P207">
        <f t="shared" si="36"/>
        <v>385436.1</v>
      </c>
      <c r="Q207">
        <f t="shared" si="36"/>
        <v>390987.9</v>
      </c>
      <c r="R207">
        <f t="shared" si="36"/>
        <v>397471.5</v>
      </c>
      <c r="S207">
        <f t="shared" si="36"/>
        <v>407045.2</v>
      </c>
    </row>
    <row r="208" spans="1:19" ht="12.75">
      <c r="A208" t="s">
        <v>99</v>
      </c>
      <c r="C208">
        <f aca="true" t="shared" si="38" ref="C208:K208">C81</f>
        <v>164598.4</v>
      </c>
      <c r="D208">
        <f t="shared" si="38"/>
        <v>170518.6</v>
      </c>
      <c r="E208">
        <f t="shared" si="38"/>
        <v>174545.3</v>
      </c>
      <c r="F208">
        <f t="shared" si="38"/>
        <v>175126.9</v>
      </c>
      <c r="G208">
        <f t="shared" si="38"/>
        <v>179786.8</v>
      </c>
      <c r="H208">
        <f t="shared" si="38"/>
        <v>183220.6</v>
      </c>
      <c r="I208">
        <f t="shared" si="38"/>
        <v>188019.4</v>
      </c>
      <c r="J208">
        <f t="shared" si="38"/>
        <v>191477.9</v>
      </c>
      <c r="K208">
        <f t="shared" si="38"/>
        <v>198296.3</v>
      </c>
      <c r="L208">
        <f t="shared" si="36"/>
        <v>204882.4</v>
      </c>
      <c r="M208">
        <f t="shared" si="36"/>
        <v>211758.7</v>
      </c>
      <c r="N208">
        <f t="shared" si="36"/>
        <v>213277.5</v>
      </c>
      <c r="O208">
        <f t="shared" si="36"/>
        <v>215764.1</v>
      </c>
      <c r="P208">
        <f t="shared" si="36"/>
        <v>217399.1</v>
      </c>
      <c r="Q208">
        <f t="shared" si="36"/>
        <v>221446.9</v>
      </c>
      <c r="R208">
        <f t="shared" si="36"/>
        <v>226717.3</v>
      </c>
      <c r="S208">
        <f t="shared" si="36"/>
        <v>232166.8</v>
      </c>
    </row>
    <row r="209" spans="1:19" ht="12.75">
      <c r="A209" t="s">
        <v>100</v>
      </c>
      <c r="C209" s="4">
        <f>D209/(1+D168/100)</f>
        <v>93345.65153794852</v>
      </c>
      <c r="D209" s="4">
        <f>E209/(1+E168/100)</f>
        <v>86796.92371837622</v>
      </c>
      <c r="E209" s="4">
        <f>F209/(1+F168/100)</f>
        <v>88979.83299156699</v>
      </c>
      <c r="F209" s="4">
        <f>G209/(1+G168/100)</f>
        <v>92306.174016866</v>
      </c>
      <c r="G209" s="4">
        <f>H209/(1+H168/100)</f>
        <v>97191.76371837623</v>
      </c>
      <c r="H209">
        <f aca="true" t="shared" si="39" ref="H209:K221">H82</f>
        <v>103948.4</v>
      </c>
      <c r="I209">
        <f t="shared" si="39"/>
        <v>110185.3</v>
      </c>
      <c r="J209">
        <f t="shared" si="39"/>
        <v>117677.9</v>
      </c>
      <c r="K209">
        <f t="shared" si="39"/>
        <v>123326.5</v>
      </c>
      <c r="L209">
        <f t="shared" si="36"/>
        <v>128382.8</v>
      </c>
      <c r="M209">
        <f t="shared" si="36"/>
        <v>133455.3</v>
      </c>
      <c r="N209">
        <f t="shared" si="36"/>
        <v>134811.9</v>
      </c>
      <c r="O209">
        <f t="shared" si="36"/>
        <v>136658.9</v>
      </c>
      <c r="P209">
        <f t="shared" si="36"/>
        <v>141807.4</v>
      </c>
      <c r="Q209">
        <f t="shared" si="36"/>
        <v>150056</v>
      </c>
      <c r="R209">
        <f t="shared" si="36"/>
        <v>157335.3</v>
      </c>
      <c r="S209">
        <f t="shared" si="36"/>
        <v>164488.2</v>
      </c>
    </row>
    <row r="210" spans="1:19" ht="12.75">
      <c r="A210" t="s">
        <v>101</v>
      </c>
      <c r="C210">
        <f aca="true" t="shared" si="40" ref="C210:G211">C83</f>
        <v>75936.8</v>
      </c>
      <c r="D210">
        <f t="shared" si="40"/>
        <v>79253.8</v>
      </c>
      <c r="E210">
        <f t="shared" si="40"/>
        <v>80117.3</v>
      </c>
      <c r="F210">
        <f t="shared" si="40"/>
        <v>78480.3</v>
      </c>
      <c r="G210">
        <f t="shared" si="40"/>
        <v>79237.5</v>
      </c>
      <c r="H210">
        <f t="shared" si="39"/>
        <v>82631</v>
      </c>
      <c r="I210">
        <f t="shared" si="39"/>
        <v>85560.2</v>
      </c>
      <c r="J210">
        <f t="shared" si="39"/>
        <v>88948.6</v>
      </c>
      <c r="K210">
        <f t="shared" si="39"/>
        <v>93022.9</v>
      </c>
      <c r="L210">
        <f t="shared" si="36"/>
        <v>96558.5</v>
      </c>
      <c r="M210">
        <f t="shared" si="36"/>
        <v>99821.2</v>
      </c>
      <c r="N210">
        <f t="shared" si="36"/>
        <v>101534.5</v>
      </c>
      <c r="O210">
        <f t="shared" si="36"/>
        <v>101957.4</v>
      </c>
      <c r="P210">
        <f t="shared" si="36"/>
        <v>100758.3</v>
      </c>
      <c r="Q210">
        <f t="shared" si="36"/>
        <v>102047.1</v>
      </c>
      <c r="R210">
        <f t="shared" si="36"/>
        <v>104241.5</v>
      </c>
      <c r="S210">
        <f t="shared" si="36"/>
        <v>106719.5</v>
      </c>
    </row>
    <row r="211" spans="1:19" ht="12.75">
      <c r="A211" t="s">
        <v>102</v>
      </c>
      <c r="C211">
        <f t="shared" si="40"/>
        <v>15773.4</v>
      </c>
      <c r="D211">
        <f t="shared" si="40"/>
        <v>14369.5</v>
      </c>
      <c r="E211">
        <f t="shared" si="40"/>
        <v>13584.4</v>
      </c>
      <c r="F211">
        <f t="shared" si="40"/>
        <v>13970.7</v>
      </c>
      <c r="G211">
        <f t="shared" si="40"/>
        <v>14715</v>
      </c>
      <c r="H211">
        <f t="shared" si="39"/>
        <v>15319.3</v>
      </c>
      <c r="I211">
        <f t="shared" si="39"/>
        <v>15877.4</v>
      </c>
      <c r="J211">
        <f t="shared" si="39"/>
        <v>16633.4</v>
      </c>
      <c r="K211">
        <f t="shared" si="39"/>
        <v>17226.2</v>
      </c>
      <c r="L211">
        <f t="shared" si="36"/>
        <v>18183</v>
      </c>
      <c r="M211">
        <f t="shared" si="36"/>
        <v>18890.6</v>
      </c>
      <c r="N211">
        <f t="shared" si="36"/>
        <v>19396.6</v>
      </c>
      <c r="O211">
        <f t="shared" si="36"/>
        <v>20041.6</v>
      </c>
      <c r="P211">
        <f t="shared" si="36"/>
        <v>20547.5</v>
      </c>
      <c r="Q211">
        <f t="shared" si="36"/>
        <v>21359.2</v>
      </c>
      <c r="R211">
        <f t="shared" si="36"/>
        <v>22124.1</v>
      </c>
      <c r="S211">
        <f t="shared" si="36"/>
        <v>22975.2</v>
      </c>
    </row>
    <row r="212" spans="1:19" ht="12.75">
      <c r="A212" t="s">
        <v>279</v>
      </c>
      <c r="C212" s="6">
        <f>E212</f>
        <v>12311.9</v>
      </c>
      <c r="D212" s="6">
        <f>E212</f>
        <v>12311.9</v>
      </c>
      <c r="E212">
        <f aca="true" t="shared" si="41" ref="E212:G221">E85</f>
        <v>12311.9</v>
      </c>
      <c r="F212">
        <f t="shared" si="41"/>
        <v>13195.7</v>
      </c>
      <c r="G212">
        <f t="shared" si="41"/>
        <v>14014.5</v>
      </c>
      <c r="H212">
        <f t="shared" si="39"/>
        <v>14833.5</v>
      </c>
      <c r="I212">
        <f t="shared" si="39"/>
        <v>15745.2</v>
      </c>
      <c r="J212">
        <f t="shared" si="39"/>
        <v>16471.2</v>
      </c>
      <c r="K212">
        <f t="shared" si="39"/>
        <v>17164.8</v>
      </c>
      <c r="L212">
        <f t="shared" si="36"/>
        <v>17417.2</v>
      </c>
      <c r="M212">
        <f t="shared" si="36"/>
        <v>17771.8</v>
      </c>
      <c r="N212">
        <f t="shared" si="36"/>
        <v>18444.5</v>
      </c>
      <c r="O212">
        <f t="shared" si="36"/>
        <v>19296</v>
      </c>
      <c r="P212">
        <f t="shared" si="36"/>
        <v>20066.3</v>
      </c>
      <c r="Q212">
        <f t="shared" si="36"/>
        <v>21041.7</v>
      </c>
      <c r="R212">
        <f t="shared" si="36"/>
        <v>21987.7</v>
      </c>
      <c r="S212">
        <f t="shared" si="36"/>
        <v>23127.8</v>
      </c>
    </row>
    <row r="213" spans="1:19" ht="12.75">
      <c r="A213" t="s">
        <v>104</v>
      </c>
      <c r="C213">
        <f aca="true" t="shared" si="42" ref="C213:D221">C86</f>
        <v>103774.4</v>
      </c>
      <c r="D213">
        <f t="shared" si="42"/>
        <v>97146</v>
      </c>
      <c r="E213">
        <f t="shared" si="41"/>
        <v>93444.3</v>
      </c>
      <c r="F213">
        <f t="shared" si="41"/>
        <v>92283.4</v>
      </c>
      <c r="G213">
        <f t="shared" si="41"/>
        <v>95914.9</v>
      </c>
      <c r="H213">
        <f t="shared" si="39"/>
        <v>99220</v>
      </c>
      <c r="I213">
        <f t="shared" si="39"/>
        <v>103083</v>
      </c>
      <c r="J213">
        <f t="shared" si="39"/>
        <v>109529</v>
      </c>
      <c r="K213">
        <f t="shared" si="39"/>
        <v>115005.2</v>
      </c>
      <c r="L213">
        <f t="shared" si="36"/>
        <v>118882.6</v>
      </c>
      <c r="M213">
        <f t="shared" si="36"/>
        <v>124968.5</v>
      </c>
      <c r="N213">
        <f t="shared" si="36"/>
        <v>126300.3</v>
      </c>
      <c r="O213">
        <f t="shared" si="36"/>
        <v>129171.4</v>
      </c>
      <c r="P213">
        <f t="shared" si="36"/>
        <v>131784.1</v>
      </c>
      <c r="Q213">
        <f t="shared" si="36"/>
        <v>135742.8</v>
      </c>
      <c r="R213">
        <f t="shared" si="36"/>
        <v>139884.9</v>
      </c>
      <c r="S213">
        <f t="shared" si="36"/>
        <v>143719.3</v>
      </c>
    </row>
    <row r="214" spans="1:19" ht="12.75">
      <c r="A214" t="s">
        <v>105</v>
      </c>
      <c r="C214">
        <f t="shared" si="42"/>
        <v>182691.7</v>
      </c>
      <c r="D214">
        <f t="shared" si="42"/>
        <v>180719.6</v>
      </c>
      <c r="E214">
        <f t="shared" si="41"/>
        <v>178582.7</v>
      </c>
      <c r="F214">
        <f t="shared" si="41"/>
        <v>175019.5</v>
      </c>
      <c r="G214">
        <f t="shared" si="41"/>
        <v>182308.7</v>
      </c>
      <c r="H214">
        <f t="shared" si="39"/>
        <v>189698.1</v>
      </c>
      <c r="I214">
        <f t="shared" si="39"/>
        <v>192147.2</v>
      </c>
      <c r="J214">
        <f t="shared" si="39"/>
        <v>196831.1</v>
      </c>
      <c r="K214">
        <f t="shared" si="39"/>
        <v>204006.6</v>
      </c>
      <c r="L214">
        <f t="shared" si="36"/>
        <v>213346.8</v>
      </c>
      <c r="M214">
        <f t="shared" si="36"/>
        <v>222578</v>
      </c>
      <c r="N214">
        <f t="shared" si="36"/>
        <v>224908.2</v>
      </c>
      <c r="O214">
        <f t="shared" si="36"/>
        <v>229352.3</v>
      </c>
      <c r="P214">
        <f t="shared" si="36"/>
        <v>232715.9</v>
      </c>
      <c r="Q214">
        <f t="shared" si="36"/>
        <v>241430.3</v>
      </c>
      <c r="R214">
        <f t="shared" si="36"/>
        <v>249027.6</v>
      </c>
      <c r="S214">
        <f t="shared" si="36"/>
        <v>256155.6</v>
      </c>
    </row>
    <row r="215" spans="1:19" ht="12.75">
      <c r="A215" t="s">
        <v>106</v>
      </c>
      <c r="C215">
        <f t="shared" si="42"/>
        <v>797993.5</v>
      </c>
      <c r="D215">
        <f t="shared" si="42"/>
        <v>787101.1</v>
      </c>
      <c r="E215">
        <f t="shared" si="41"/>
        <v>788637.4</v>
      </c>
      <c r="F215">
        <f t="shared" si="41"/>
        <v>807027.4</v>
      </c>
      <c r="G215">
        <f t="shared" si="41"/>
        <v>842746.9</v>
      </c>
      <c r="H215">
        <f t="shared" si="39"/>
        <v>866786.5</v>
      </c>
      <c r="I215">
        <f t="shared" si="39"/>
        <v>891204.7</v>
      </c>
      <c r="J215">
        <f t="shared" si="39"/>
        <v>920412.1</v>
      </c>
      <c r="K215">
        <f t="shared" si="39"/>
        <v>948881</v>
      </c>
      <c r="L215">
        <f t="shared" si="36"/>
        <v>975996.3</v>
      </c>
      <c r="M215">
        <f t="shared" si="36"/>
        <v>1013666</v>
      </c>
      <c r="N215">
        <f t="shared" si="36"/>
        <v>1036998.5</v>
      </c>
      <c r="O215">
        <f t="shared" si="36"/>
        <v>1055336.4</v>
      </c>
      <c r="P215">
        <f t="shared" si="36"/>
        <v>1078600.1</v>
      </c>
      <c r="Q215">
        <f t="shared" si="36"/>
        <v>1113793.2</v>
      </c>
      <c r="R215">
        <f t="shared" si="36"/>
        <v>1145458.4</v>
      </c>
      <c r="S215">
        <f t="shared" si="36"/>
        <v>1178061.9</v>
      </c>
    </row>
    <row r="216" spans="1:19" ht="12.75">
      <c r="A216" t="s">
        <v>115</v>
      </c>
      <c r="C216">
        <f t="shared" si="42"/>
        <v>5256.2</v>
      </c>
      <c r="D216">
        <f t="shared" si="42"/>
        <v>5261.3</v>
      </c>
      <c r="E216">
        <f t="shared" si="41"/>
        <v>5087.7</v>
      </c>
      <c r="F216">
        <f t="shared" si="41"/>
        <v>5128</v>
      </c>
      <c r="G216">
        <f t="shared" si="41"/>
        <v>5334.7</v>
      </c>
      <c r="H216">
        <f t="shared" si="39"/>
        <v>5339.1</v>
      </c>
      <c r="I216">
        <f t="shared" si="39"/>
        <v>5617.7</v>
      </c>
      <c r="J216">
        <f t="shared" si="39"/>
        <v>5752.8</v>
      </c>
      <c r="K216">
        <f t="shared" si="39"/>
        <v>6068</v>
      </c>
      <c r="L216">
        <f aca="true" t="shared" si="43" ref="L216:S221">L89</f>
        <v>6320.4</v>
      </c>
      <c r="M216">
        <f t="shared" si="43"/>
        <v>6681.2</v>
      </c>
      <c r="N216">
        <f t="shared" si="43"/>
        <v>6827.5</v>
      </c>
      <c r="O216">
        <f t="shared" si="43"/>
        <v>6792.6</v>
      </c>
      <c r="P216">
        <f t="shared" si="43"/>
        <v>7088.1</v>
      </c>
      <c r="Q216">
        <f t="shared" si="43"/>
        <v>7357.4</v>
      </c>
      <c r="R216">
        <f t="shared" si="43"/>
        <v>7710.6</v>
      </c>
      <c r="S216" t="str">
        <f t="shared" si="43"/>
        <v>:</v>
      </c>
    </row>
    <row r="217" spans="1:19" ht="12.75">
      <c r="A217" t="s">
        <v>114</v>
      </c>
      <c r="C217">
        <f t="shared" si="42"/>
        <v>93678</v>
      </c>
      <c r="D217">
        <f t="shared" si="42"/>
        <v>97065.6</v>
      </c>
      <c r="E217">
        <f t="shared" si="41"/>
        <v>100268.8</v>
      </c>
      <c r="F217">
        <f t="shared" si="41"/>
        <v>103001.5</v>
      </c>
      <c r="G217">
        <f t="shared" si="41"/>
        <v>108415.5</v>
      </c>
      <c r="H217">
        <f t="shared" si="39"/>
        <v>113139.5</v>
      </c>
      <c r="I217">
        <f t="shared" si="39"/>
        <v>119084</v>
      </c>
      <c r="J217">
        <f t="shared" si="39"/>
        <v>125263</v>
      </c>
      <c r="K217">
        <f t="shared" si="39"/>
        <v>128556.7</v>
      </c>
      <c r="L217">
        <f t="shared" si="43"/>
        <v>131299.2</v>
      </c>
      <c r="M217">
        <f t="shared" si="43"/>
        <v>135024.3</v>
      </c>
      <c r="N217">
        <f t="shared" si="43"/>
        <v>138705.6</v>
      </c>
      <c r="O217">
        <f t="shared" si="43"/>
        <v>140615.2</v>
      </c>
      <c r="P217">
        <f t="shared" si="43"/>
        <v>141203.4</v>
      </c>
      <c r="Q217">
        <f t="shared" si="43"/>
        <v>145174.3</v>
      </c>
      <c r="R217">
        <f t="shared" si="43"/>
        <v>150004.3</v>
      </c>
      <c r="S217">
        <f t="shared" si="43"/>
        <v>154653.2</v>
      </c>
    </row>
    <row r="218" spans="1:19" ht="12.75">
      <c r="A218" t="s">
        <v>113</v>
      </c>
      <c r="C218">
        <f t="shared" si="42"/>
        <v>174003.6</v>
      </c>
      <c r="D218">
        <f t="shared" si="42"/>
        <v>197225.3</v>
      </c>
      <c r="E218">
        <f t="shared" si="41"/>
        <v>213391.3</v>
      </c>
      <c r="F218">
        <f t="shared" si="41"/>
        <v>225400.5</v>
      </c>
      <c r="G218">
        <f t="shared" si="41"/>
        <v>235575.2</v>
      </c>
      <c r="H218">
        <f t="shared" si="39"/>
        <v>240823.3</v>
      </c>
      <c r="I218">
        <f t="shared" si="39"/>
        <v>244467.3</v>
      </c>
      <c r="J218">
        <f t="shared" si="39"/>
        <v>251722.1</v>
      </c>
      <c r="K218">
        <f t="shared" si="39"/>
        <v>261811.2</v>
      </c>
      <c r="L218">
        <f t="shared" si="43"/>
        <v>269095.1</v>
      </c>
      <c r="M218">
        <f t="shared" si="43"/>
        <v>281021.8</v>
      </c>
      <c r="N218">
        <f t="shared" si="43"/>
        <v>283948.4</v>
      </c>
      <c r="O218">
        <f t="shared" si="43"/>
        <v>283098.9</v>
      </c>
      <c r="P218">
        <f t="shared" si="43"/>
        <v>275659.9</v>
      </c>
      <c r="Q218">
        <f t="shared" si="43"/>
        <v>280008.6</v>
      </c>
      <c r="R218">
        <f t="shared" si="43"/>
        <v>286384.1</v>
      </c>
      <c r="S218">
        <f t="shared" si="43"/>
        <v>292115.4</v>
      </c>
    </row>
    <row r="219" spans="1:19" ht="12.75">
      <c r="A219" t="s">
        <v>278</v>
      </c>
      <c r="C219" s="6">
        <f>D219</f>
        <v>10469.4</v>
      </c>
      <c r="D219">
        <f t="shared" si="42"/>
        <v>10469.4</v>
      </c>
      <c r="E219">
        <f t="shared" si="41"/>
        <v>9710.1</v>
      </c>
      <c r="F219">
        <f t="shared" si="41"/>
        <v>9566.4</v>
      </c>
      <c r="G219">
        <f t="shared" si="41"/>
        <v>9740.3</v>
      </c>
      <c r="H219">
        <f t="shared" si="39"/>
        <v>10018.9</v>
      </c>
      <c r="I219">
        <f t="shared" si="39"/>
        <v>9077.4</v>
      </c>
      <c r="J219">
        <f t="shared" si="39"/>
        <v>8589.9</v>
      </c>
      <c r="K219">
        <f t="shared" si="39"/>
        <v>8924.5</v>
      </c>
      <c r="L219">
        <f t="shared" si="43"/>
        <v>9133.7</v>
      </c>
      <c r="M219">
        <f t="shared" si="43"/>
        <v>9626.1</v>
      </c>
      <c r="N219">
        <f t="shared" si="43"/>
        <v>10018.6</v>
      </c>
      <c r="O219">
        <f t="shared" si="43"/>
        <v>10509.8</v>
      </c>
      <c r="P219">
        <f t="shared" si="43"/>
        <v>10959.3</v>
      </c>
      <c r="Q219">
        <f t="shared" si="43"/>
        <v>11563.1</v>
      </c>
      <c r="R219">
        <f t="shared" si="43"/>
        <v>12253.5</v>
      </c>
      <c r="S219">
        <f t="shared" si="43"/>
        <v>12804.6</v>
      </c>
    </row>
    <row r="220" spans="1:19" ht="12.75">
      <c r="A220" t="s">
        <v>109</v>
      </c>
      <c r="C220">
        <f t="shared" si="42"/>
        <v>30215.869</v>
      </c>
      <c r="D220">
        <f t="shared" si="42"/>
        <v>26263.393</v>
      </c>
      <c r="E220">
        <f t="shared" si="41"/>
        <v>23972.171</v>
      </c>
      <c r="F220">
        <f t="shared" si="41"/>
        <v>24336.79</v>
      </c>
      <c r="G220">
        <f t="shared" si="41"/>
        <v>25294.352</v>
      </c>
      <c r="H220">
        <f t="shared" si="39"/>
        <v>27100.186</v>
      </c>
      <c r="I220">
        <f t="shared" si="39"/>
        <v>28170.119</v>
      </c>
      <c r="J220">
        <f t="shared" si="39"/>
        <v>26464.961</v>
      </c>
      <c r="K220">
        <f t="shared" si="39"/>
        <v>25190.004</v>
      </c>
      <c r="L220">
        <f t="shared" si="43"/>
        <v>24900.4</v>
      </c>
      <c r="M220">
        <f t="shared" si="43"/>
        <v>25435.5</v>
      </c>
      <c r="N220">
        <f t="shared" si="43"/>
        <v>26896.7</v>
      </c>
      <c r="O220">
        <f t="shared" si="43"/>
        <v>28229</v>
      </c>
      <c r="P220">
        <f t="shared" si="43"/>
        <v>29598.3</v>
      </c>
      <c r="Q220">
        <f t="shared" si="43"/>
        <v>31733.4</v>
      </c>
      <c r="R220">
        <f t="shared" si="43"/>
        <v>33501.3</v>
      </c>
      <c r="S220">
        <f t="shared" si="43"/>
        <v>35223.5</v>
      </c>
    </row>
    <row r="221" spans="1:19" ht="12.75">
      <c r="A221" t="s">
        <v>110</v>
      </c>
      <c r="C221">
        <f t="shared" si="42"/>
        <v>110624.3</v>
      </c>
      <c r="D221">
        <f t="shared" si="42"/>
        <v>111649.2</v>
      </c>
      <c r="E221">
        <f t="shared" si="41"/>
        <v>118330.6</v>
      </c>
      <c r="F221">
        <f t="shared" si="41"/>
        <v>127846.8</v>
      </c>
      <c r="G221">
        <f t="shared" si="41"/>
        <v>120871.9</v>
      </c>
      <c r="H221">
        <f t="shared" si="39"/>
        <v>129564.1</v>
      </c>
      <c r="I221">
        <f t="shared" si="39"/>
        <v>138640.5</v>
      </c>
      <c r="J221">
        <f t="shared" si="39"/>
        <v>149078.4</v>
      </c>
      <c r="K221">
        <f t="shared" si="39"/>
        <v>153687.7</v>
      </c>
      <c r="L221">
        <f t="shared" si="43"/>
        <v>146450.7</v>
      </c>
      <c r="M221">
        <f t="shared" si="43"/>
        <v>157229</v>
      </c>
      <c r="N221">
        <f t="shared" si="43"/>
        <v>145444</v>
      </c>
      <c r="O221">
        <f t="shared" si="43"/>
        <v>156994.6</v>
      </c>
      <c r="P221">
        <f t="shared" si="43"/>
        <v>166091.7</v>
      </c>
      <c r="Q221">
        <f t="shared" si="43"/>
        <v>180267.4</v>
      </c>
      <c r="R221">
        <f t="shared" si="43"/>
        <v>189226.9</v>
      </c>
      <c r="S221">
        <f t="shared" si="43"/>
        <v>199327.2</v>
      </c>
    </row>
    <row r="224" spans="1:15" ht="12.75">
      <c r="A224" s="8" t="s">
        <v>117</v>
      </c>
      <c r="B224" s="8"/>
      <c r="C224" s="8"/>
      <c r="D224" s="8"/>
      <c r="E224" s="8"/>
      <c r="F224" s="8"/>
      <c r="G224" s="8"/>
      <c r="H224" s="8"/>
      <c r="I224" s="8"/>
      <c r="J224" s="8"/>
      <c r="K224" s="8"/>
      <c r="L224" s="8"/>
      <c r="M224" s="8"/>
      <c r="N224" s="8"/>
      <c r="O224" s="8"/>
    </row>
    <row r="225" spans="1:15" ht="12.75">
      <c r="A225" s="8"/>
      <c r="B225" s="8"/>
      <c r="C225" s="8">
        <v>1990</v>
      </c>
      <c r="D225" s="8">
        <v>1991</v>
      </c>
      <c r="E225" s="8">
        <v>1992</v>
      </c>
      <c r="F225" s="8">
        <v>1993</v>
      </c>
      <c r="G225" s="8">
        <v>1994</v>
      </c>
      <c r="H225" s="8">
        <v>1995</v>
      </c>
      <c r="I225" s="8">
        <v>1996</v>
      </c>
      <c r="J225" s="8">
        <v>1997</v>
      </c>
      <c r="K225" s="8">
        <v>1998</v>
      </c>
      <c r="L225" s="8">
        <v>1999</v>
      </c>
      <c r="M225" s="8">
        <v>2000</v>
      </c>
      <c r="N225" s="8">
        <v>2001</v>
      </c>
      <c r="O225" s="8">
        <v>2002</v>
      </c>
    </row>
    <row r="226" spans="1:15" ht="12.75">
      <c r="A226" s="8" t="s">
        <v>121</v>
      </c>
      <c r="B226" s="8"/>
      <c r="C226" s="8">
        <f aca="true" t="shared" si="44" ref="C226:O226">C14</f>
        <v>1554178</v>
      </c>
      <c r="D226" s="8">
        <f t="shared" si="44"/>
        <v>1572232</v>
      </c>
      <c r="E226" s="8">
        <f t="shared" si="44"/>
        <v>1550162</v>
      </c>
      <c r="F226" s="8">
        <f t="shared" si="44"/>
        <v>1545665</v>
      </c>
      <c r="G226" s="8">
        <f t="shared" si="44"/>
        <v>1538920</v>
      </c>
      <c r="H226" s="8">
        <f t="shared" si="44"/>
        <v>1571896</v>
      </c>
      <c r="I226" s="8">
        <f t="shared" si="44"/>
        <v>1630934</v>
      </c>
      <c r="J226" s="8">
        <f t="shared" si="44"/>
        <v>1620034</v>
      </c>
      <c r="K226" s="8">
        <f t="shared" si="44"/>
        <v>1642627</v>
      </c>
      <c r="L226" s="8">
        <f t="shared" si="44"/>
        <v>1636798</v>
      </c>
      <c r="M226" s="8">
        <f t="shared" si="44"/>
        <v>1652141</v>
      </c>
      <c r="N226" s="8">
        <f t="shared" si="44"/>
        <v>1690675</v>
      </c>
      <c r="O226" s="8">
        <f t="shared" si="44"/>
        <v>1684042</v>
      </c>
    </row>
    <row r="227" spans="1:15" ht="12.75">
      <c r="A227" s="8" t="s">
        <v>80</v>
      </c>
      <c r="B227" s="8"/>
      <c r="C227" s="8">
        <f aca="true" t="shared" si="45" ref="C227:O227">C188</f>
        <v>6326043.009577261</v>
      </c>
      <c r="D227" s="8">
        <f t="shared" si="45"/>
        <v>6432383.184732641</v>
      </c>
      <c r="E227" s="8">
        <f t="shared" si="45"/>
        <v>6507809.678249713</v>
      </c>
      <c r="F227" s="8">
        <f t="shared" si="45"/>
        <v>6482136.091859161</v>
      </c>
      <c r="G227" s="8">
        <f t="shared" si="45"/>
        <v>6662954.643432368</v>
      </c>
      <c r="H227" s="8">
        <f t="shared" si="45"/>
        <v>6828420.839475092</v>
      </c>
      <c r="I227" s="8">
        <f t="shared" si="45"/>
        <v>6947396.835916209</v>
      </c>
      <c r="J227" s="8">
        <f t="shared" si="45"/>
        <v>7125642.663503542</v>
      </c>
      <c r="K227" s="8">
        <f t="shared" si="45"/>
        <v>7335033.553472595</v>
      </c>
      <c r="L227" s="8">
        <f t="shared" si="45"/>
        <v>7548083.300000001</v>
      </c>
      <c r="M227" s="8">
        <f t="shared" si="45"/>
        <v>7818688.600000001</v>
      </c>
      <c r="N227" s="8">
        <f t="shared" si="45"/>
        <v>7951901.700000001</v>
      </c>
      <c r="O227" s="8">
        <f t="shared" si="45"/>
        <v>8037000.5</v>
      </c>
    </row>
    <row r="228" spans="1:15" ht="12.75">
      <c r="A228" s="8" t="s">
        <v>122</v>
      </c>
      <c r="B228" s="8"/>
      <c r="C228" s="8">
        <f aca="true" t="shared" si="46" ref="C228:O228">C226/C227</f>
        <v>0.2456793287126036</v>
      </c>
      <c r="D228" s="8">
        <f t="shared" si="46"/>
        <v>0.24442449320054757</v>
      </c>
      <c r="E228" s="8">
        <f t="shared" si="46"/>
        <v>0.23820026654757961</v>
      </c>
      <c r="F228" s="8">
        <f t="shared" si="46"/>
        <v>0.2384499458351673</v>
      </c>
      <c r="G228" s="8">
        <f t="shared" si="46"/>
        <v>0.23096660300950778</v>
      </c>
      <c r="H228" s="8">
        <f t="shared" si="46"/>
        <v>0.23019905142824112</v>
      </c>
      <c r="I228" s="8">
        <f t="shared" si="46"/>
        <v>0.2347546913641814</v>
      </c>
      <c r="J228" s="8">
        <f t="shared" si="46"/>
        <v>0.2273526861370088</v>
      </c>
      <c r="K228" s="8">
        <f t="shared" si="46"/>
        <v>0.2239426702039199</v>
      </c>
      <c r="L228" s="8">
        <f t="shared" si="46"/>
        <v>0.2168494881342923</v>
      </c>
      <c r="M228" s="8">
        <f t="shared" si="46"/>
        <v>0.21130666337063225</v>
      </c>
      <c r="N228" s="8">
        <f t="shared" si="46"/>
        <v>0.21261266345885535</v>
      </c>
      <c r="O228" s="8">
        <f t="shared" si="46"/>
        <v>0.20953613229214058</v>
      </c>
    </row>
    <row r="230" spans="1:15" ht="12.75">
      <c r="A230" s="30" t="s">
        <v>124</v>
      </c>
      <c r="B230" s="29"/>
      <c r="C230" s="29"/>
      <c r="D230" s="29"/>
      <c r="E230" s="29"/>
      <c r="F230" s="29"/>
      <c r="G230" s="29"/>
      <c r="H230" s="29"/>
      <c r="I230" s="29"/>
      <c r="J230" s="29"/>
      <c r="K230" s="29"/>
      <c r="L230" s="29"/>
      <c r="M230" s="29"/>
      <c r="N230" s="29"/>
      <c r="O230" s="29"/>
    </row>
    <row r="231" spans="1:15" ht="12.75">
      <c r="A231" s="31" t="s">
        <v>123</v>
      </c>
      <c r="B231" s="31"/>
      <c r="C231" s="30"/>
      <c r="D231" s="31"/>
      <c r="E231" s="31"/>
      <c r="F231" s="31"/>
      <c r="G231" s="31"/>
      <c r="H231" s="31"/>
      <c r="I231" s="31"/>
      <c r="J231" s="31"/>
      <c r="K231" s="31"/>
      <c r="L231" s="31"/>
      <c r="M231" s="31"/>
      <c r="N231" s="31"/>
      <c r="O231" s="31"/>
    </row>
    <row r="232" spans="1:15" ht="12.75">
      <c r="A232" s="31"/>
      <c r="B232" s="31"/>
      <c r="C232" s="30">
        <v>1990</v>
      </c>
      <c r="D232" s="31">
        <v>1991</v>
      </c>
      <c r="E232" s="31">
        <v>1992</v>
      </c>
      <c r="F232" s="31">
        <v>1993</v>
      </c>
      <c r="G232" s="31">
        <v>1994</v>
      </c>
      <c r="H232" s="31">
        <v>1995</v>
      </c>
      <c r="I232" s="31">
        <v>1996</v>
      </c>
      <c r="J232" s="31">
        <v>1997</v>
      </c>
      <c r="K232" s="31">
        <v>1998</v>
      </c>
      <c r="L232" s="31">
        <v>1999</v>
      </c>
      <c r="M232" s="31">
        <v>2000</v>
      </c>
      <c r="N232" s="31">
        <v>2001</v>
      </c>
      <c r="O232" s="31">
        <v>2002</v>
      </c>
    </row>
    <row r="233" spans="1:15" ht="12.75">
      <c r="A233" s="31" t="s">
        <v>121</v>
      </c>
      <c r="B233" s="31"/>
      <c r="C233" s="33">
        <f aca="true" t="shared" si="47" ref="C233:O233">C226/$C226*100</f>
        <v>100</v>
      </c>
      <c r="D233" s="32">
        <f t="shared" si="47"/>
        <v>101.16164300356844</v>
      </c>
      <c r="E233" s="32">
        <f t="shared" si="47"/>
        <v>99.74159973954077</v>
      </c>
      <c r="F233" s="32">
        <f t="shared" si="47"/>
        <v>99.45225064310523</v>
      </c>
      <c r="G233" s="32">
        <f t="shared" si="47"/>
        <v>99.01825916979908</v>
      </c>
      <c r="H233" s="32">
        <f t="shared" si="47"/>
        <v>101.14002385827105</v>
      </c>
      <c r="I233" s="32">
        <f t="shared" si="47"/>
        <v>104.93868784656584</v>
      </c>
      <c r="J233" s="32">
        <f t="shared" si="47"/>
        <v>104.23735247828756</v>
      </c>
      <c r="K233" s="32">
        <f t="shared" si="47"/>
        <v>105.69104697145373</v>
      </c>
      <c r="L233" s="32">
        <f t="shared" si="47"/>
        <v>105.31599340616069</v>
      </c>
      <c r="M233" s="32">
        <f t="shared" si="47"/>
        <v>106.30320336538028</v>
      </c>
      <c r="N233" s="32">
        <f t="shared" si="47"/>
        <v>108.78258474897984</v>
      </c>
      <c r="O233" s="32">
        <f t="shared" si="47"/>
        <v>108.35579965743949</v>
      </c>
    </row>
    <row r="234" spans="1:15" ht="12.75">
      <c r="A234" s="31" t="s">
        <v>80</v>
      </c>
      <c r="B234" s="31"/>
      <c r="C234" s="33">
        <f aca="true" t="shared" si="48" ref="C234:O234">C227/$C227*100</f>
        <v>100</v>
      </c>
      <c r="D234" s="32">
        <f t="shared" si="48"/>
        <v>101.68099039153522</v>
      </c>
      <c r="E234" s="32">
        <f t="shared" si="48"/>
        <v>102.87330750671893</v>
      </c>
      <c r="F234" s="32">
        <f t="shared" si="48"/>
        <v>102.467467926563</v>
      </c>
      <c r="G234" s="32">
        <f t="shared" si="48"/>
        <v>105.32578791110086</v>
      </c>
      <c r="H234" s="32">
        <f t="shared" si="48"/>
        <v>107.94142292642113</v>
      </c>
      <c r="I234" s="32">
        <f t="shared" si="48"/>
        <v>109.82215621041864</v>
      </c>
      <c r="J234" s="32">
        <f t="shared" si="48"/>
        <v>112.63980742330921</v>
      </c>
      <c r="K234" s="32">
        <f t="shared" si="48"/>
        <v>115.94978950297651</v>
      </c>
      <c r="L234" s="32">
        <f t="shared" si="48"/>
        <v>119.31760957952137</v>
      </c>
      <c r="M234" s="32">
        <f t="shared" si="48"/>
        <v>123.59524884928794</v>
      </c>
      <c r="N234" s="32">
        <f t="shared" si="48"/>
        <v>125.70103756742223</v>
      </c>
      <c r="O234" s="32">
        <f t="shared" si="48"/>
        <v>127.04625131116639</v>
      </c>
    </row>
    <row r="235" spans="1:16" ht="12.75">
      <c r="A235" s="31" t="s">
        <v>122</v>
      </c>
      <c r="B235" s="31"/>
      <c r="C235" s="33">
        <f aca="true" t="shared" si="49" ref="C235:O235">C228/$C228*100</f>
        <v>100</v>
      </c>
      <c r="D235" s="32">
        <f t="shared" si="49"/>
        <v>99.4892384643708</v>
      </c>
      <c r="E235" s="32">
        <f t="shared" si="49"/>
        <v>96.9557625363862</v>
      </c>
      <c r="F235" s="32">
        <f t="shared" si="49"/>
        <v>97.05739065825385</v>
      </c>
      <c r="G235" s="32">
        <f t="shared" si="49"/>
        <v>94.01141081742908</v>
      </c>
      <c r="H235" s="32">
        <f t="shared" si="49"/>
        <v>93.69899072686276</v>
      </c>
      <c r="I235" s="32">
        <f t="shared" si="49"/>
        <v>95.5532940415993</v>
      </c>
      <c r="J235" s="32">
        <f t="shared" si="49"/>
        <v>92.54042142184727</v>
      </c>
      <c r="K235" s="32">
        <f t="shared" si="49"/>
        <v>91.15242677412584</v>
      </c>
      <c r="L235" s="32">
        <f t="shared" si="49"/>
        <v>88.26525588075157</v>
      </c>
      <c r="M235" s="32">
        <f t="shared" si="49"/>
        <v>86.00913413347014</v>
      </c>
      <c r="N235" s="32">
        <f t="shared" si="49"/>
        <v>86.54072142454048</v>
      </c>
      <c r="O235" s="32">
        <f t="shared" si="49"/>
        <v>85.28846663255767</v>
      </c>
      <c r="P235" s="111"/>
    </row>
    <row r="236" spans="1:16" ht="12.75">
      <c r="A236" s="8"/>
      <c r="B236" s="8"/>
      <c r="C236" s="25"/>
      <c r="D236" s="9"/>
      <c r="E236" s="9"/>
      <c r="F236" s="9"/>
      <c r="G236" s="9"/>
      <c r="H236" s="9"/>
      <c r="I236" s="9"/>
      <c r="J236" s="9"/>
      <c r="K236" s="9"/>
      <c r="L236" s="9"/>
      <c r="M236" s="9"/>
      <c r="N236" s="9"/>
      <c r="O236" s="9"/>
      <c r="P236" s="111"/>
    </row>
    <row r="237" spans="1:15" ht="12.75">
      <c r="A237" s="107"/>
      <c r="B237" s="35"/>
      <c r="C237" s="35"/>
      <c r="D237" s="35"/>
      <c r="E237" s="35"/>
      <c r="F237" s="35"/>
      <c r="G237" s="35"/>
      <c r="H237" s="35"/>
      <c r="I237" s="35"/>
      <c r="J237" s="35"/>
      <c r="K237" s="35"/>
      <c r="L237" s="35"/>
      <c r="M237" s="35"/>
      <c r="N237" s="35"/>
      <c r="O237" s="35"/>
    </row>
    <row r="238" spans="1:15" ht="12.75">
      <c r="A238" s="46" t="s">
        <v>125</v>
      </c>
      <c r="B238" s="46"/>
      <c r="C238" s="35"/>
      <c r="D238" s="46"/>
      <c r="E238" s="46"/>
      <c r="F238" s="46"/>
      <c r="G238" s="46"/>
      <c r="H238" s="46"/>
      <c r="I238" s="46"/>
      <c r="J238" s="46"/>
      <c r="K238" s="46"/>
      <c r="L238" s="46"/>
      <c r="M238" s="46"/>
      <c r="N238" s="46"/>
      <c r="O238" s="46"/>
    </row>
    <row r="239" spans="1:15" ht="12.75">
      <c r="A239" s="46"/>
      <c r="B239" s="46"/>
      <c r="C239" s="46">
        <v>1990</v>
      </c>
      <c r="D239" s="46">
        <v>1991</v>
      </c>
      <c r="E239" s="46">
        <v>1992</v>
      </c>
      <c r="F239" s="46">
        <v>1993</v>
      </c>
      <c r="G239" s="46">
        <v>1994</v>
      </c>
      <c r="H239" s="107">
        <v>1995</v>
      </c>
      <c r="I239" s="46">
        <v>1996</v>
      </c>
      <c r="J239" s="46">
        <v>1997</v>
      </c>
      <c r="K239" s="46">
        <v>1998</v>
      </c>
      <c r="L239" s="46">
        <v>1999</v>
      </c>
      <c r="M239" s="46">
        <v>2000</v>
      </c>
      <c r="N239" s="46">
        <v>2001</v>
      </c>
      <c r="O239" s="46">
        <v>2002</v>
      </c>
    </row>
    <row r="240" spans="1:16" ht="12.75">
      <c r="A240" s="46" t="s">
        <v>121</v>
      </c>
      <c r="B240" s="46"/>
      <c r="C240" s="49">
        <f aca="true" t="shared" si="50" ref="C240:O240">C226/$H226*100</f>
        <v>98.8728261920636</v>
      </c>
      <c r="D240" s="49">
        <f t="shared" si="50"/>
        <v>100.02137545995409</v>
      </c>
      <c r="E240" s="49">
        <f t="shared" si="50"/>
        <v>98.61733855165991</v>
      </c>
      <c r="F240" s="49">
        <f t="shared" si="50"/>
        <v>98.33125092245288</v>
      </c>
      <c r="G240" s="49">
        <f t="shared" si="50"/>
        <v>97.90215128736253</v>
      </c>
      <c r="H240" s="108">
        <f t="shared" si="50"/>
        <v>100</v>
      </c>
      <c r="I240" s="49">
        <f t="shared" si="50"/>
        <v>103.75584644276721</v>
      </c>
      <c r="J240" s="49">
        <f t="shared" si="50"/>
        <v>103.06241634306595</v>
      </c>
      <c r="K240" s="49">
        <f t="shared" si="50"/>
        <v>104.49972517265773</v>
      </c>
      <c r="L240" s="49">
        <f t="shared" si="50"/>
        <v>104.1288991129184</v>
      </c>
      <c r="M240" s="49">
        <f t="shared" si="50"/>
        <v>105.10498150004834</v>
      </c>
      <c r="N240" s="49">
        <f t="shared" si="50"/>
        <v>107.55641594609313</v>
      </c>
      <c r="O240" s="49">
        <f t="shared" si="50"/>
        <v>107.13444146432079</v>
      </c>
      <c r="P240" s="11"/>
    </row>
    <row r="241" spans="1:16" ht="12.75">
      <c r="A241" s="46" t="s">
        <v>80</v>
      </c>
      <c r="B241" s="46"/>
      <c r="C241" s="49">
        <f aca="true" t="shared" si="51" ref="C241:O241">C227/$H227*100</f>
        <v>92.6428402450888</v>
      </c>
      <c r="D241" s="49">
        <f t="shared" si="51"/>
        <v>94.20015748805409</v>
      </c>
      <c r="E241" s="49">
        <f t="shared" si="51"/>
        <v>95.30475392828858</v>
      </c>
      <c r="F241" s="49">
        <f t="shared" si="51"/>
        <v>94.92877261439338</v>
      </c>
      <c r="G241" s="49">
        <f t="shared" si="51"/>
        <v>97.57680143136223</v>
      </c>
      <c r="H241" s="108">
        <f t="shared" si="51"/>
        <v>100</v>
      </c>
      <c r="I241" s="49">
        <f t="shared" si="51"/>
        <v>101.74236473173002</v>
      </c>
      <c r="J241" s="49">
        <f t="shared" si="51"/>
        <v>104.35271684355205</v>
      </c>
      <c r="K241" s="49">
        <f t="shared" si="51"/>
        <v>107.41917825375928</v>
      </c>
      <c r="L241" s="49">
        <f t="shared" si="51"/>
        <v>110.53922242701478</v>
      </c>
      <c r="M241" s="49">
        <f t="shared" si="51"/>
        <v>114.5021489419658</v>
      </c>
      <c r="N241" s="49">
        <f t="shared" si="51"/>
        <v>116.45301142000604</v>
      </c>
      <c r="O241" s="49">
        <f t="shared" si="51"/>
        <v>117.6992556395779</v>
      </c>
      <c r="P241" s="11"/>
    </row>
    <row r="242" spans="1:16" ht="12.75">
      <c r="A242" s="46" t="s">
        <v>239</v>
      </c>
      <c r="B242" s="46"/>
      <c r="C242" s="49">
        <f aca="true" t="shared" si="52" ref="C242:O242">C228/$H228*100</f>
        <v>106.72473547928065</v>
      </c>
      <c r="D242" s="49">
        <f t="shared" si="52"/>
        <v>106.17962658145048</v>
      </c>
      <c r="E242" s="49">
        <f t="shared" si="52"/>
        <v>103.47578109887768</v>
      </c>
      <c r="F242" s="49">
        <f t="shared" si="52"/>
        <v>103.58424344311348</v>
      </c>
      <c r="G242" s="49">
        <f t="shared" si="52"/>
        <v>100.33342951524105</v>
      </c>
      <c r="H242" s="108">
        <f t="shared" si="52"/>
        <v>100</v>
      </c>
      <c r="I242" s="49">
        <f t="shared" si="52"/>
        <v>101.97900030763608</v>
      </c>
      <c r="J242" s="49">
        <f t="shared" si="52"/>
        <v>98.76351997387808</v>
      </c>
      <c r="K242" s="49">
        <f t="shared" si="52"/>
        <v>97.28218635763079</v>
      </c>
      <c r="L242" s="49">
        <f t="shared" si="52"/>
        <v>94.20086085884233</v>
      </c>
      <c r="M242" s="49">
        <f t="shared" si="52"/>
        <v>91.79302089196571</v>
      </c>
      <c r="N242" s="49">
        <f t="shared" si="52"/>
        <v>92.36035602220198</v>
      </c>
      <c r="O242" s="49">
        <f t="shared" si="52"/>
        <v>91.02389040793172</v>
      </c>
      <c r="P242" s="11"/>
    </row>
    <row r="243" ht="12.75">
      <c r="O243" s="3"/>
    </row>
    <row r="244" spans="1:5" ht="38.25">
      <c r="A244" s="10"/>
      <c r="B244" s="93" t="s">
        <v>130</v>
      </c>
      <c r="C244" s="93" t="s">
        <v>131</v>
      </c>
      <c r="D244" s="15"/>
      <c r="E244" s="15"/>
    </row>
    <row r="245" spans="1:5" ht="12.75">
      <c r="A245" s="8" t="s">
        <v>126</v>
      </c>
      <c r="B245" s="15" t="s">
        <v>127</v>
      </c>
      <c r="C245" s="15" t="s">
        <v>127</v>
      </c>
      <c r="D245" s="15" t="s">
        <v>128</v>
      </c>
      <c r="E245" s="15" t="s">
        <v>129</v>
      </c>
    </row>
    <row r="246" spans="1:6" ht="12.75">
      <c r="A246" s="8" t="s">
        <v>117</v>
      </c>
      <c r="B246" s="12">
        <f>(O108/H108)^(1/7)-1</f>
        <v>-0.013244774764029854</v>
      </c>
      <c r="C246" s="12">
        <f>((O14/H14)/(O61/H61))^(1/7)-1</f>
        <v>-0.013345604271070122</v>
      </c>
      <c r="D246" s="12">
        <f>(O61/H61)^(1/7)-1</f>
        <v>0.023553463104295735</v>
      </c>
      <c r="E246" s="12">
        <f>(O14/H14)^(1/7)-1</f>
        <v>0.009893523635422508</v>
      </c>
      <c r="F246" s="109"/>
    </row>
    <row r="247" spans="1:6" ht="12.75">
      <c r="A247" s="8" t="s">
        <v>82</v>
      </c>
      <c r="B247" s="12">
        <f aca="true" t="shared" si="53" ref="B247:B273">(O111/H111)^(1/7)-1</f>
        <v>-0.015199906227201354</v>
      </c>
      <c r="C247" s="12">
        <f aca="true" t="shared" si="54" ref="C247:C261">((O17/H17)/(O64/H64))^(1/7)-1</f>
        <v>-0.01565584017382393</v>
      </c>
      <c r="D247" s="12">
        <f aca="true" t="shared" si="55" ref="D247:D261">(O64/H64)^(1/7)-1</f>
        <v>0.021870339367660918</v>
      </c>
      <c r="E247" s="12">
        <f aca="true" t="shared" si="56" ref="E247:E273">(O17/H17)^(1/7)-1</f>
        <v>0.005872100656149737</v>
      </c>
      <c r="F247" s="109"/>
    </row>
    <row r="248" spans="1:6" ht="12.75">
      <c r="A248" s="8" t="s">
        <v>83</v>
      </c>
      <c r="B248" s="12">
        <f t="shared" si="53"/>
        <v>-0.012990861126342623</v>
      </c>
      <c r="C248" s="12">
        <f t="shared" si="54"/>
        <v>-0.014974493488386087</v>
      </c>
      <c r="D248" s="12">
        <f t="shared" si="55"/>
        <v>0.016260884420522315</v>
      </c>
      <c r="E248" s="12">
        <f t="shared" si="56"/>
        <v>0.0010428924242655846</v>
      </c>
      <c r="F248" s="109"/>
    </row>
    <row r="249" spans="1:6" ht="12.75">
      <c r="A249" s="8" t="s">
        <v>84</v>
      </c>
      <c r="B249" s="12">
        <f t="shared" si="53"/>
        <v>-0.02526121341007659</v>
      </c>
      <c r="C249" s="12">
        <f t="shared" si="54"/>
        <v>-0.02526084082897606</v>
      </c>
      <c r="D249" s="12">
        <f t="shared" si="55"/>
        <v>0.0228325526937303</v>
      </c>
      <c r="E249" s="12">
        <f t="shared" si="56"/>
        <v>-0.0030050576145612684</v>
      </c>
      <c r="F249" s="109"/>
    </row>
    <row r="250" spans="1:6" ht="12.75">
      <c r="A250" s="8" t="s">
        <v>85</v>
      </c>
      <c r="B250" s="12">
        <f t="shared" si="53"/>
        <v>-0.011256031844825487</v>
      </c>
      <c r="C250" s="12">
        <f t="shared" si="54"/>
        <v>-0.011255977449918797</v>
      </c>
      <c r="D250" s="12">
        <f t="shared" si="55"/>
        <v>0.014159195904654975</v>
      </c>
      <c r="E250" s="12">
        <f t="shared" si="56"/>
        <v>0.0027438428649244617</v>
      </c>
      <c r="F250" s="109"/>
    </row>
    <row r="251" spans="1:6" ht="12.75">
      <c r="A251" s="8" t="s">
        <v>86</v>
      </c>
      <c r="B251" s="12">
        <f t="shared" si="53"/>
        <v>-0.06403249982766779</v>
      </c>
      <c r="C251" s="12">
        <f t="shared" si="54"/>
        <v>-0.06402466561978937</v>
      </c>
      <c r="D251" s="12">
        <f t="shared" si="55"/>
        <v>0.05899575154558878</v>
      </c>
      <c r="E251" s="12">
        <f t="shared" si="56"/>
        <v>-0.008806097339895014</v>
      </c>
      <c r="F251" s="109"/>
    </row>
    <row r="252" spans="1:6" ht="12.75">
      <c r="A252" s="8" t="s">
        <v>87</v>
      </c>
      <c r="B252" s="12">
        <f t="shared" si="53"/>
        <v>-0.005467559364478736</v>
      </c>
      <c r="C252" s="12">
        <f t="shared" si="54"/>
        <v>-0.005469877182205152</v>
      </c>
      <c r="D252" s="12">
        <f t="shared" si="55"/>
        <v>0.0359166401946136</v>
      </c>
      <c r="E252" s="12">
        <f t="shared" si="56"/>
        <v>0.030250303401746503</v>
      </c>
      <c r="F252" s="109"/>
    </row>
    <row r="253" spans="1:6" ht="12.75">
      <c r="A253" s="8" t="s">
        <v>88</v>
      </c>
      <c r="B253" s="12">
        <f t="shared" si="53"/>
        <v>0.0003868160509863383</v>
      </c>
      <c r="C253" s="12">
        <f t="shared" si="54"/>
        <v>0.00011613292490730842</v>
      </c>
      <c r="D253" s="12">
        <f t="shared" si="55"/>
        <v>0.03491068477071502</v>
      </c>
      <c r="E253" s="12">
        <f t="shared" si="56"/>
        <v>0.03503087197555543</v>
      </c>
      <c r="F253" s="109"/>
    </row>
    <row r="254" spans="1:6" ht="12.75">
      <c r="A254" s="8" t="s">
        <v>89</v>
      </c>
      <c r="B254" s="12">
        <f t="shared" si="53"/>
        <v>-0.006797099048139743</v>
      </c>
      <c r="C254" s="12">
        <f t="shared" si="54"/>
        <v>-0.0068011935195261275</v>
      </c>
      <c r="D254" s="12">
        <f t="shared" si="55"/>
        <v>0.023801084136322093</v>
      </c>
      <c r="E254" s="12">
        <f t="shared" si="56"/>
        <v>0.01683801483761016</v>
      </c>
      <c r="F254" s="109"/>
    </row>
    <row r="255" spans="1:6" ht="12.75">
      <c r="A255" s="8" t="s">
        <v>90</v>
      </c>
      <c r="B255" s="12">
        <f t="shared" si="53"/>
        <v>-0.03901338130464471</v>
      </c>
      <c r="C255" s="12">
        <f t="shared" si="54"/>
        <v>-0.037358082173516105</v>
      </c>
      <c r="D255" s="12">
        <f t="shared" si="55"/>
        <v>0.08694937081583332</v>
      </c>
      <c r="E255" s="12">
        <f t="shared" si="56"/>
        <v>0.04634302690244385</v>
      </c>
      <c r="F255" s="109"/>
    </row>
    <row r="256" spans="1:6" ht="12.75">
      <c r="A256" s="8" t="s">
        <v>91</v>
      </c>
      <c r="B256" s="12">
        <f t="shared" si="53"/>
        <v>-0.006240622892490277</v>
      </c>
      <c r="C256" s="12">
        <f t="shared" si="54"/>
        <v>-0.006240126952385849</v>
      </c>
      <c r="D256" s="12">
        <f t="shared" si="55"/>
        <v>0.01672587508786294</v>
      </c>
      <c r="E256" s="12">
        <f t="shared" si="56"/>
        <v>0.010381376551539034</v>
      </c>
      <c r="F256" s="109"/>
    </row>
    <row r="257" spans="1:6" ht="12.75">
      <c r="A257" s="8" t="s">
        <v>92</v>
      </c>
      <c r="B257" s="12">
        <f t="shared" si="53"/>
        <v>-0.005114730159034964</v>
      </c>
      <c r="C257" s="12">
        <f t="shared" si="54"/>
        <v>-0.005711500433129846</v>
      </c>
      <c r="D257" s="12">
        <f t="shared" si="55"/>
        <v>0.03574237950655412</v>
      </c>
      <c r="E257" s="12">
        <f t="shared" si="56"/>
        <v>0.029826736457391645</v>
      </c>
      <c r="F257" s="109"/>
    </row>
    <row r="258" spans="1:5" ht="12.75">
      <c r="A258" s="8" t="s">
        <v>93</v>
      </c>
      <c r="B258" s="12">
        <f t="shared" si="53"/>
        <v>-0.03952380497740715</v>
      </c>
      <c r="C258" s="12">
        <f t="shared" si="54"/>
        <v>-0.03950619753012208</v>
      </c>
      <c r="D258" s="12">
        <f t="shared" si="55"/>
        <v>0.05902343905957741</v>
      </c>
      <c r="E258" s="12">
        <f t="shared" si="56"/>
        <v>0.017185449887060722</v>
      </c>
    </row>
    <row r="259" spans="1:5" ht="12.75">
      <c r="A259" s="8" t="s">
        <v>94</v>
      </c>
      <c r="B259" s="12">
        <f t="shared" si="53"/>
        <v>-0.039942495064526296</v>
      </c>
      <c r="C259" s="12">
        <f t="shared" si="54"/>
        <v>-0.039986540041968444</v>
      </c>
      <c r="D259" s="12">
        <f t="shared" si="55"/>
        <v>0.048613271348362685</v>
      </c>
      <c r="E259" s="12">
        <f t="shared" si="56"/>
        <v>0.006682854785051928</v>
      </c>
    </row>
    <row r="260" spans="1:5" ht="12.75">
      <c r="A260" s="8" t="s">
        <v>95</v>
      </c>
      <c r="B260" s="12">
        <f t="shared" si="53"/>
        <v>-0.027465354069377224</v>
      </c>
      <c r="C260" s="12">
        <f t="shared" si="54"/>
        <v>-0.028726307704330822</v>
      </c>
      <c r="D260" s="12">
        <f t="shared" si="55"/>
        <v>0.05587471197529381</v>
      </c>
      <c r="E260" s="12">
        <f t="shared" si="56"/>
        <v>0.025543330101869932</v>
      </c>
    </row>
    <row r="261" spans="1:5" ht="12.75">
      <c r="A261" s="8" t="s">
        <v>96</v>
      </c>
      <c r="B261" s="12">
        <f t="shared" si="53"/>
        <v>-0.03545788791134774</v>
      </c>
      <c r="C261" s="12">
        <f t="shared" si="54"/>
        <v>-0.03561252017958494</v>
      </c>
      <c r="D261" s="12">
        <f t="shared" si="55"/>
        <v>0.03914829730165126</v>
      </c>
      <c r="E261" s="12">
        <f t="shared" si="56"/>
        <v>0.0021416075944147295</v>
      </c>
    </row>
    <row r="262" spans="1:5" ht="12.75">
      <c r="A262" s="8" t="s">
        <v>97</v>
      </c>
      <c r="B262" s="12">
        <f t="shared" si="53"/>
        <v>-0.025037370518126045</v>
      </c>
      <c r="C262" s="12">
        <f>((O32/H32)/(O206/H206))^(1/7)-1</f>
        <v>-0.026677501491807698</v>
      </c>
      <c r="D262" s="14">
        <f>(O206/H206)^(1/7)-1</f>
        <v>0.03250168059987413</v>
      </c>
      <c r="E262" s="12">
        <f t="shared" si="56"/>
        <v>0.0049571154753769164</v>
      </c>
    </row>
    <row r="263" spans="1:5" ht="12.75">
      <c r="A263" s="8" t="s">
        <v>98</v>
      </c>
      <c r="B263" s="12">
        <f t="shared" si="53"/>
        <v>-0.01896702481949908</v>
      </c>
      <c r="C263" s="12">
        <f aca="true" t="shared" si="57" ref="C263:C273">((O33/H33)/(O80/H80))^(1/7)-1</f>
        <v>-0.01971478346515987</v>
      </c>
      <c r="D263" s="12">
        <f aca="true" t="shared" si="58" ref="D263:D273">(O80/H80)^(1/7)-1</f>
        <v>0.0294653347534235</v>
      </c>
      <c r="E263" s="12">
        <f t="shared" si="56"/>
        <v>0.009169648593871482</v>
      </c>
    </row>
    <row r="264" spans="1:5" ht="12.75">
      <c r="A264" s="8" t="s">
        <v>99</v>
      </c>
      <c r="B264" s="12">
        <f t="shared" si="53"/>
        <v>-0.0016101984606069486</v>
      </c>
      <c r="C264" s="12">
        <f t="shared" si="57"/>
        <v>-0.0026281054229412293</v>
      </c>
      <c r="D264" s="12">
        <f t="shared" si="58"/>
        <v>0.02363129526273533</v>
      </c>
      <c r="E264" s="12">
        <f t="shared" si="56"/>
        <v>0.020941084304562985</v>
      </c>
    </row>
    <row r="265" spans="1:5" ht="12.75">
      <c r="A265" s="8" t="s">
        <v>100</v>
      </c>
      <c r="B265" s="12">
        <f t="shared" si="53"/>
        <v>-0.05444357804536626</v>
      </c>
      <c r="C265" s="12">
        <f t="shared" si="57"/>
        <v>-0.0544609145313828</v>
      </c>
      <c r="D265" s="12">
        <f t="shared" si="58"/>
        <v>0.03985863288604152</v>
      </c>
      <c r="E265" s="12">
        <f t="shared" si="56"/>
        <v>-0.01677301924428576</v>
      </c>
    </row>
    <row r="266" spans="1:5" ht="12.75">
      <c r="A266" s="8" t="s">
        <v>101</v>
      </c>
      <c r="B266" s="12">
        <f t="shared" si="53"/>
        <v>0.010294674046758656</v>
      </c>
      <c r="C266" s="12">
        <f t="shared" si="57"/>
        <v>0.01012623977542182</v>
      </c>
      <c r="D266" s="12">
        <f t="shared" si="58"/>
        <v>0.030479584049012853</v>
      </c>
      <c r="E266" s="12">
        <f t="shared" si="56"/>
        <v>0.040914467400770205</v>
      </c>
    </row>
    <row r="267" spans="1:5" ht="12.75">
      <c r="A267" s="8" t="s">
        <v>102</v>
      </c>
      <c r="B267" s="12">
        <f t="shared" si="53"/>
        <v>-0.020704625678871103</v>
      </c>
      <c r="C267" s="12">
        <f t="shared" si="57"/>
        <v>-0.020999464927566436</v>
      </c>
      <c r="D267" s="12">
        <f t="shared" si="58"/>
        <v>0.039131465144513156</v>
      </c>
      <c r="E267" s="12">
        <f t="shared" si="56"/>
        <v>0.01731026038708028</v>
      </c>
    </row>
    <row r="268" spans="1:5" ht="12.75">
      <c r="A268" s="8" t="s">
        <v>103</v>
      </c>
      <c r="B268" s="12">
        <f t="shared" si="53"/>
        <v>-0.021516910238136844</v>
      </c>
      <c r="C268" s="12">
        <f t="shared" si="57"/>
        <v>-0.02186778752677654</v>
      </c>
      <c r="D268" s="12">
        <f t="shared" si="58"/>
        <v>0.03828759414797389</v>
      </c>
      <c r="E268" s="12">
        <f t="shared" si="56"/>
        <v>0.015582541647457981</v>
      </c>
    </row>
    <row r="269" spans="1:5" ht="12.75">
      <c r="A269" s="8" t="s">
        <v>104</v>
      </c>
      <c r="B269" s="12">
        <f t="shared" si="53"/>
        <v>-0.009404545426211275</v>
      </c>
      <c r="C269" s="12">
        <f t="shared" si="57"/>
        <v>-0.00940260194176723</v>
      </c>
      <c r="D269" s="12">
        <f t="shared" si="58"/>
        <v>0.0384049144574623</v>
      </c>
      <c r="E269" s="12">
        <f t="shared" si="56"/>
        <v>0.02864120639244394</v>
      </c>
    </row>
    <row r="270" spans="1:5" ht="12.75">
      <c r="A270" s="8" t="s">
        <v>105</v>
      </c>
      <c r="B270" s="12">
        <f t="shared" si="53"/>
        <v>-0.02384283568015899</v>
      </c>
      <c r="C270" s="12">
        <f t="shared" si="57"/>
        <v>-0.023842890164507025</v>
      </c>
      <c r="D270" s="12">
        <f t="shared" si="58"/>
        <v>0.027488949522932682</v>
      </c>
      <c r="E270" s="12">
        <f t="shared" si="56"/>
        <v>0.0029906433542128408</v>
      </c>
    </row>
    <row r="271" spans="1:5" ht="12.75">
      <c r="A271" s="8" t="s">
        <v>106</v>
      </c>
      <c r="B271" s="12">
        <f t="shared" si="53"/>
        <v>-0.02248797123193702</v>
      </c>
      <c r="C271" s="12">
        <f t="shared" si="57"/>
        <v>-0.022483281012349754</v>
      </c>
      <c r="D271" s="12">
        <f t="shared" si="58"/>
        <v>0.028516478443623594</v>
      </c>
      <c r="E271" s="12">
        <f t="shared" si="56"/>
        <v>0.005392053432943245</v>
      </c>
    </row>
    <row r="272" spans="1:5" ht="12.75">
      <c r="A272" s="8" t="s">
        <v>115</v>
      </c>
      <c r="B272" s="12">
        <f t="shared" si="53"/>
        <v>0.030860415694868637</v>
      </c>
      <c r="C272" s="12">
        <f t="shared" si="57"/>
        <v>0.03139968137667881</v>
      </c>
      <c r="D272" s="12">
        <f t="shared" si="58"/>
        <v>0.0349950760534381</v>
      </c>
      <c r="E272" s="12">
        <f t="shared" si="56"/>
        <v>0.06749359166794755</v>
      </c>
    </row>
    <row r="273" spans="1:5" ht="12.75">
      <c r="A273" s="8" t="s">
        <v>114</v>
      </c>
      <c r="B273" s="12">
        <f t="shared" si="53"/>
        <v>-0.01608256134437891</v>
      </c>
      <c r="C273" s="12">
        <f t="shared" si="57"/>
        <v>-0.016079766129737827</v>
      </c>
      <c r="D273" s="12">
        <f t="shared" si="58"/>
        <v>0.03154525972578148</v>
      </c>
      <c r="E273" s="12">
        <f t="shared" si="56"/>
        <v>0.014958253197151272</v>
      </c>
    </row>
    <row r="274" spans="1:5" ht="12.75">
      <c r="A274" s="8"/>
      <c r="B274" s="12"/>
      <c r="C274" s="12"/>
      <c r="D274" s="12"/>
      <c r="E274" s="12"/>
    </row>
    <row r="275" spans="1:5" ht="12.75">
      <c r="A275" s="8" t="s">
        <v>108</v>
      </c>
      <c r="B275" s="12">
        <f>(O139/H139)^(1/7)-1</f>
        <v>-0.037398036260205436</v>
      </c>
      <c r="C275" s="12">
        <f>((O45/H45)/(O92/H92))^(1/7)-1</f>
        <v>-0.03740634486576022</v>
      </c>
      <c r="D275" s="12">
        <f>(O92/H92)^(1/7)-1</f>
        <v>0.006856951406272849</v>
      </c>
      <c r="E275" s="12">
        <f>(O45/H45)^(1/7)-1</f>
        <v>-0.03080588694851827</v>
      </c>
    </row>
    <row r="276" spans="1:5" ht="12.75">
      <c r="A276" s="8" t="s">
        <v>109</v>
      </c>
      <c r="B276" s="12">
        <f>(O140/H140)^(1/7)-1</f>
        <v>-0.03814462069358837</v>
      </c>
      <c r="C276" s="12">
        <f>((O46/H46)/(O93/H93))^(1/7)-1</f>
        <v>-0.03814439330091435</v>
      </c>
      <c r="D276" s="12">
        <f>(O93/H93)^(1/7)-1</f>
        <v>0.005846916449642192</v>
      </c>
      <c r="E276" s="12">
        <f>(O46/H46)^(1/7)-1</f>
        <v>-0.03252050393192496</v>
      </c>
    </row>
    <row r="277" spans="1:5" ht="12.75">
      <c r="A277" s="8" t="s">
        <v>110</v>
      </c>
      <c r="B277" s="12">
        <f>(O141/H141)^(1/7)-1</f>
        <v>-4.7751216599278834E-05</v>
      </c>
      <c r="C277" s="12">
        <f>((O47/H47)/(O94/H94))^(1/7)-1</f>
        <v>-4.55631224096642E-05</v>
      </c>
      <c r="D277" s="12">
        <f>(O94/H94)^(1/7)-1</f>
        <v>0.02781343511475387</v>
      </c>
      <c r="E277" s="12">
        <f>(O47/H47)^(1/7)-1</f>
        <v>0.027766604725395272</v>
      </c>
    </row>
    <row r="278" spans="3:4" ht="12.75">
      <c r="C278" s="109"/>
      <c r="D278" s="109"/>
    </row>
    <row r="281" spans="1:32" ht="39.75" customHeight="1">
      <c r="A281" s="24" t="s">
        <v>222</v>
      </c>
      <c r="B281" s="10" t="s">
        <v>223</v>
      </c>
      <c r="C281" s="10"/>
      <c r="D281" s="8"/>
      <c r="E281" s="8"/>
      <c r="F281" s="8"/>
      <c r="G281" s="8"/>
      <c r="H281" s="8"/>
      <c r="I281" s="8"/>
      <c r="J281" s="8"/>
      <c r="K281" s="8"/>
      <c r="L281" s="8"/>
      <c r="M281" s="8"/>
      <c r="N281" s="8"/>
      <c r="O281" s="8"/>
      <c r="P281" s="8"/>
      <c r="Q281" s="28" t="s">
        <v>225</v>
      </c>
      <c r="R281" s="29"/>
      <c r="S281" s="29"/>
      <c r="T281" s="29"/>
      <c r="U281" s="29"/>
      <c r="V281" s="29"/>
      <c r="W281" s="29"/>
      <c r="X281" s="29"/>
      <c r="AA281" s="130" t="s">
        <v>283</v>
      </c>
      <c r="AB281" s="129"/>
      <c r="AC281" s="129"/>
      <c r="AD281" s="130" t="s">
        <v>8</v>
      </c>
      <c r="AE281" s="129"/>
      <c r="AF281" s="129"/>
    </row>
    <row r="282" spans="1:35" ht="30.75" customHeight="1">
      <c r="A282" s="8"/>
      <c r="B282" s="8"/>
      <c r="C282" s="8"/>
      <c r="D282" s="8"/>
      <c r="E282" s="8"/>
      <c r="F282" s="8"/>
      <c r="G282" s="8"/>
      <c r="H282" s="8"/>
      <c r="I282" s="8"/>
      <c r="J282" s="8"/>
      <c r="K282" s="8"/>
      <c r="L282" s="8"/>
      <c r="M282" s="8"/>
      <c r="N282" s="8"/>
      <c r="O282" s="8"/>
      <c r="P282" s="8"/>
      <c r="Q282" s="31" t="s">
        <v>221</v>
      </c>
      <c r="R282" s="31"/>
      <c r="S282" s="31"/>
      <c r="T282" s="31"/>
      <c r="U282" s="31"/>
      <c r="V282" s="31"/>
      <c r="W282" s="31"/>
      <c r="X282" s="31"/>
      <c r="AA282" s="130" t="s">
        <v>64</v>
      </c>
      <c r="AB282" s="129"/>
      <c r="AC282" s="129"/>
      <c r="AD282" s="130" t="s">
        <v>10</v>
      </c>
      <c r="AE282" s="129"/>
      <c r="AF282" s="129"/>
      <c r="AG282" s="131" t="s">
        <v>284</v>
      </c>
      <c r="AH282" s="132"/>
      <c r="AI282" s="132"/>
    </row>
    <row r="283" spans="1:31" ht="12.75">
      <c r="A283" s="8"/>
      <c r="B283" s="8" t="s">
        <v>13</v>
      </c>
      <c r="C283" s="8">
        <v>1990</v>
      </c>
      <c r="D283" s="8">
        <v>1991</v>
      </c>
      <c r="E283" s="8">
        <v>1992</v>
      </c>
      <c r="F283" s="8">
        <v>1993</v>
      </c>
      <c r="G283" s="8">
        <v>1994</v>
      </c>
      <c r="H283" s="8">
        <v>1995</v>
      </c>
      <c r="I283" s="8">
        <v>1996</v>
      </c>
      <c r="J283" s="8">
        <v>1997</v>
      </c>
      <c r="K283" s="8">
        <v>1998</v>
      </c>
      <c r="L283" s="8">
        <v>1999</v>
      </c>
      <c r="M283" s="8">
        <v>2000</v>
      </c>
      <c r="N283" s="8">
        <v>2001</v>
      </c>
      <c r="O283" s="8">
        <v>2002</v>
      </c>
      <c r="P283" s="8"/>
      <c r="Q283" s="31">
        <v>1995</v>
      </c>
      <c r="R283" s="31">
        <v>1996</v>
      </c>
      <c r="S283" s="31">
        <v>1997</v>
      </c>
      <c r="T283" s="31">
        <v>1998</v>
      </c>
      <c r="U283" s="31">
        <v>1999</v>
      </c>
      <c r="V283" s="31">
        <v>2000</v>
      </c>
      <c r="W283" s="31">
        <v>2001</v>
      </c>
      <c r="X283" s="31">
        <v>2002</v>
      </c>
      <c r="AE283" s="1"/>
    </row>
    <row r="284" spans="1:36" ht="12.75" customHeight="1">
      <c r="A284" s="8" t="s">
        <v>27</v>
      </c>
      <c r="B284" s="8"/>
      <c r="C284" s="8"/>
      <c r="D284" s="8"/>
      <c r="E284" s="8"/>
      <c r="F284" s="8"/>
      <c r="G284" s="8"/>
      <c r="H284" s="8"/>
      <c r="I284" s="8"/>
      <c r="J284" s="8"/>
      <c r="K284" s="8"/>
      <c r="L284" s="8"/>
      <c r="M284" s="8"/>
      <c r="N284" s="8"/>
      <c r="O284" s="8"/>
      <c r="P284" s="8"/>
      <c r="Q284" s="31"/>
      <c r="R284" s="31"/>
      <c r="S284" s="31"/>
      <c r="T284" s="31"/>
      <c r="U284" s="31"/>
      <c r="V284" s="31"/>
      <c r="W284" s="31"/>
      <c r="X284" s="31"/>
      <c r="AE284" s="1"/>
      <c r="AJ284" t="s">
        <v>290</v>
      </c>
    </row>
    <row r="285" spans="1:36" ht="12.75">
      <c r="A285" s="81" t="s">
        <v>255</v>
      </c>
      <c r="B285" s="8"/>
      <c r="C285" s="8"/>
      <c r="D285" s="8"/>
      <c r="E285" s="8"/>
      <c r="F285" s="8"/>
      <c r="G285" s="8"/>
      <c r="H285" s="8">
        <f aca="true" t="shared" si="59" ref="H285:O294">H13*1000/H187</f>
        <v>234.97683123716953</v>
      </c>
      <c r="I285" s="8">
        <f t="shared" si="59"/>
        <v>239.6389800681768</v>
      </c>
      <c r="J285" s="8">
        <f t="shared" si="59"/>
        <v>231.6781016789422</v>
      </c>
      <c r="K285" s="8">
        <f t="shared" si="59"/>
        <v>227.62232159305591</v>
      </c>
      <c r="L285" s="8">
        <f t="shared" si="59"/>
        <v>220.1619837972934</v>
      </c>
      <c r="M285" s="8">
        <f t="shared" si="59"/>
        <v>215.1019839260472</v>
      </c>
      <c r="N285" s="8">
        <f t="shared" si="59"/>
        <v>215.8668362576292</v>
      </c>
      <c r="O285" s="8">
        <f t="shared" si="59"/>
        <v>212.77372811278033</v>
      </c>
      <c r="P285" s="26">
        <f aca="true" t="shared" si="60" ref="P285:P315">O285/H285-1</f>
        <v>-0.09449060576520796</v>
      </c>
      <c r="Q285" s="34">
        <f aca="true" t="shared" si="61" ref="Q285:Q315">H285/$H285*100</f>
        <v>100</v>
      </c>
      <c r="R285" s="34">
        <f aca="true" t="shared" si="62" ref="R285:R315">I285/$H285*100</f>
        <v>101.98408873183826</v>
      </c>
      <c r="S285" s="34">
        <f aca="true" t="shared" si="63" ref="S285:S315">J285/$H285*100</f>
        <v>98.59614688781897</v>
      </c>
      <c r="T285" s="34">
        <f aca="true" t="shared" si="64" ref="T285:T315">K285/$H285*100</f>
        <v>96.87011285095998</v>
      </c>
      <c r="U285" s="34">
        <f aca="true" t="shared" si="65" ref="U285:U315">L285/$H285*100</f>
        <v>93.69518800561106</v>
      </c>
      <c r="V285" s="34">
        <f aca="true" t="shared" si="66" ref="V285:V315">M285/$H285*100</f>
        <v>91.5417842659296</v>
      </c>
      <c r="W285" s="34">
        <f aca="true" t="shared" si="67" ref="W285:W315">N285/$H285*100</f>
        <v>91.86728543451503</v>
      </c>
      <c r="X285" s="34">
        <f aca="true" t="shared" si="68" ref="X285:X315">O285/$H285*100</f>
        <v>90.5509394234792</v>
      </c>
      <c r="Y285" s="112"/>
      <c r="Z285" s="96" t="s">
        <v>255</v>
      </c>
      <c r="AB285" s="113">
        <f>AB286+AB317+AB318+AB319+AB315+AB314</f>
        <v>10347382.9</v>
      </c>
      <c r="AE285" s="113">
        <f>O13</f>
        <v>1843310</v>
      </c>
      <c r="AH285" s="114">
        <f>AE285*1000/AB285</f>
        <v>178.1426296691891</v>
      </c>
      <c r="AJ285" s="114">
        <f>AE285/AB285</f>
        <v>0.1781426296691891</v>
      </c>
    </row>
    <row r="286" spans="1:34" ht="12.75">
      <c r="A286" s="81" t="s">
        <v>117</v>
      </c>
      <c r="B286" s="8"/>
      <c r="C286" s="8"/>
      <c r="D286" s="8"/>
      <c r="E286" s="8"/>
      <c r="F286" s="8"/>
      <c r="G286" s="8"/>
      <c r="H286" s="8">
        <f t="shared" si="59"/>
        <v>230.19905142824112</v>
      </c>
      <c r="I286" s="8">
        <f t="shared" si="59"/>
        <v>234.75469136418138</v>
      </c>
      <c r="J286" s="8">
        <f t="shared" si="59"/>
        <v>227.3526861370088</v>
      </c>
      <c r="K286" s="8">
        <f t="shared" si="59"/>
        <v>223.9426702039199</v>
      </c>
      <c r="L286" s="8">
        <f t="shared" si="59"/>
        <v>216.8494881342923</v>
      </c>
      <c r="M286" s="8">
        <f t="shared" si="59"/>
        <v>211.30666337063224</v>
      </c>
      <c r="N286" s="8">
        <f t="shared" si="59"/>
        <v>212.61266345885537</v>
      </c>
      <c r="O286" s="8">
        <f t="shared" si="59"/>
        <v>209.5361322921406</v>
      </c>
      <c r="P286" s="26">
        <f t="shared" si="60"/>
        <v>-0.08976109592068271</v>
      </c>
      <c r="Q286" s="34">
        <f t="shared" si="61"/>
        <v>100</v>
      </c>
      <c r="R286" s="34">
        <f t="shared" si="62"/>
        <v>101.97900030763608</v>
      </c>
      <c r="S286" s="34">
        <f t="shared" si="63"/>
        <v>98.76351997387808</v>
      </c>
      <c r="T286" s="34">
        <f t="shared" si="64"/>
        <v>97.2821863576308</v>
      </c>
      <c r="U286" s="34">
        <f t="shared" si="65"/>
        <v>94.20086085884233</v>
      </c>
      <c r="V286" s="34">
        <f t="shared" si="66"/>
        <v>91.79302089196571</v>
      </c>
      <c r="W286" s="34">
        <f t="shared" si="67"/>
        <v>92.360356022202</v>
      </c>
      <c r="X286" s="34">
        <f t="shared" si="68"/>
        <v>91.02389040793173</v>
      </c>
      <c r="Y286" s="112"/>
      <c r="Z286" s="96" t="s">
        <v>117</v>
      </c>
      <c r="AB286" s="113">
        <v>9627455</v>
      </c>
      <c r="AE286" s="113">
        <f aca="true" t="shared" si="69" ref="AE286:AE319">O14</f>
        <v>1684042</v>
      </c>
      <c r="AH286" s="114">
        <f aca="true" t="shared" si="70" ref="AH286:AH319">AE286*1000/AB286</f>
        <v>174.9207864383682</v>
      </c>
    </row>
    <row r="287" spans="1:34" ht="12.75">
      <c r="A287" s="81" t="s">
        <v>258</v>
      </c>
      <c r="B287" s="8"/>
      <c r="C287" s="8"/>
      <c r="D287" s="8"/>
      <c r="E287" s="8"/>
      <c r="F287" s="8"/>
      <c r="G287" s="8"/>
      <c r="H287" s="8">
        <f t="shared" si="59"/>
        <v>206.634873094777</v>
      </c>
      <c r="I287" s="8">
        <f t="shared" si="59"/>
        <v>210.68648368691206</v>
      </c>
      <c r="J287" s="8">
        <f t="shared" si="59"/>
        <v>204.58603724895625</v>
      </c>
      <c r="K287" s="8">
        <f t="shared" si="59"/>
        <v>202.98533548436086</v>
      </c>
      <c r="L287" s="8">
        <f t="shared" si="59"/>
        <v>197.59712751818682</v>
      </c>
      <c r="M287" s="8">
        <f t="shared" si="59"/>
        <v>193.11723068300844</v>
      </c>
      <c r="N287" s="8">
        <f t="shared" si="59"/>
        <v>194.21359581440115</v>
      </c>
      <c r="O287" s="8">
        <f t="shared" si="59"/>
        <v>191.47666875780834</v>
      </c>
      <c r="P287" s="26">
        <f t="shared" si="60"/>
        <v>-0.07335743531546124</v>
      </c>
      <c r="Q287" s="34">
        <f t="shared" si="61"/>
        <v>100</v>
      </c>
      <c r="R287" s="34">
        <f t="shared" si="62"/>
        <v>101.9607583809325</v>
      </c>
      <c r="S287" s="34">
        <f t="shared" si="63"/>
        <v>99.00847528051037</v>
      </c>
      <c r="T287" s="34">
        <f t="shared" si="64"/>
        <v>98.23382299620732</v>
      </c>
      <c r="U287" s="34">
        <f t="shared" si="65"/>
        <v>95.62622444061277</v>
      </c>
      <c r="V287" s="34">
        <f t="shared" si="66"/>
        <v>93.4581988948359</v>
      </c>
      <c r="W287" s="34">
        <f t="shared" si="67"/>
        <v>93.98877977645206</v>
      </c>
      <c r="X287" s="34">
        <f t="shared" si="68"/>
        <v>92.66425646845387</v>
      </c>
      <c r="Y287" s="112"/>
      <c r="Z287" s="96" t="s">
        <v>258</v>
      </c>
      <c r="AB287" s="113">
        <v>8816232.3</v>
      </c>
      <c r="AE287" s="113">
        <f t="shared" si="69"/>
        <v>1482081</v>
      </c>
      <c r="AH287" s="114">
        <f t="shared" si="70"/>
        <v>168.10820649542094</v>
      </c>
    </row>
    <row r="288" spans="1:34" ht="12.75">
      <c r="A288" s="81" t="s">
        <v>259</v>
      </c>
      <c r="B288" s="8"/>
      <c r="C288" s="8"/>
      <c r="D288" s="8"/>
      <c r="E288" s="8"/>
      <c r="F288" s="8"/>
      <c r="G288" s="8"/>
      <c r="H288" s="8">
        <f t="shared" si="59"/>
        <v>901.724241864441</v>
      </c>
      <c r="I288" s="8">
        <f t="shared" si="59"/>
        <v>901.2662913452203</v>
      </c>
      <c r="J288" s="8">
        <f t="shared" si="59"/>
        <v>844.1594472705198</v>
      </c>
      <c r="K288" s="8">
        <f t="shared" si="59"/>
        <v>787.3352653023911</v>
      </c>
      <c r="L288" s="8">
        <f t="shared" si="59"/>
        <v>731.9575422264811</v>
      </c>
      <c r="M288" s="8">
        <f t="shared" si="59"/>
        <v>695.2179208812161</v>
      </c>
      <c r="N288" s="8">
        <f t="shared" si="59"/>
        <v>698.9691169788824</v>
      </c>
      <c r="O288" s="8">
        <f t="shared" si="59"/>
        <v>680.6195912730416</v>
      </c>
      <c r="P288" s="26">
        <f t="shared" si="60"/>
        <v>-0.24520206990801818</v>
      </c>
      <c r="Q288" s="34">
        <f t="shared" si="61"/>
        <v>100</v>
      </c>
      <c r="R288" s="34">
        <f t="shared" si="62"/>
        <v>99.94921390620777</v>
      </c>
      <c r="S288" s="34">
        <f t="shared" si="63"/>
        <v>93.61614206191264</v>
      </c>
      <c r="T288" s="34">
        <f t="shared" si="64"/>
        <v>87.31441706329923</v>
      </c>
      <c r="U288" s="34">
        <f t="shared" si="65"/>
        <v>81.17310240135683</v>
      </c>
      <c r="V288" s="34">
        <f t="shared" si="66"/>
        <v>77.09872803727177</v>
      </c>
      <c r="W288" s="34">
        <f t="shared" si="67"/>
        <v>77.51473061583285</v>
      </c>
      <c r="X288" s="34">
        <f t="shared" si="68"/>
        <v>75.47979300919818</v>
      </c>
      <c r="Y288" s="112"/>
      <c r="Z288" s="96" t="s">
        <v>259</v>
      </c>
      <c r="AB288" s="113">
        <v>811222.6</v>
      </c>
      <c r="AE288" s="113">
        <f t="shared" si="69"/>
        <v>201961</v>
      </c>
      <c r="AH288" s="114">
        <f t="shared" si="70"/>
        <v>248.95879380086305</v>
      </c>
    </row>
    <row r="289" spans="1:34" ht="12.75">
      <c r="A289" s="8" t="s">
        <v>29</v>
      </c>
      <c r="B289" s="8"/>
      <c r="C289" s="8"/>
      <c r="D289" s="8"/>
      <c r="E289" s="8"/>
      <c r="F289" s="8"/>
      <c r="G289" s="8"/>
      <c r="H289" s="8">
        <f t="shared" si="59"/>
        <v>238.57277133817107</v>
      </c>
      <c r="I289" s="8">
        <f t="shared" si="59"/>
        <v>252.2592156089391</v>
      </c>
      <c r="J289" s="8">
        <f t="shared" si="59"/>
        <v>248.96194342077868</v>
      </c>
      <c r="K289" s="8">
        <f t="shared" si="59"/>
        <v>248.83242214303107</v>
      </c>
      <c r="L289" s="8">
        <f t="shared" si="59"/>
        <v>243.99325968405628</v>
      </c>
      <c r="M289" s="8">
        <f t="shared" si="59"/>
        <v>236.09287112520752</v>
      </c>
      <c r="N289" s="8">
        <f t="shared" si="59"/>
        <v>228.04834295203634</v>
      </c>
      <c r="O289" s="8">
        <f t="shared" si="59"/>
        <v>213.6238107854627</v>
      </c>
      <c r="P289" s="26">
        <f t="shared" si="60"/>
        <v>-0.10457589276751045</v>
      </c>
      <c r="Q289" s="34">
        <f t="shared" si="61"/>
        <v>100</v>
      </c>
      <c r="R289" s="34">
        <f t="shared" si="62"/>
        <v>105.73680063906698</v>
      </c>
      <c r="S289" s="34">
        <f t="shared" si="63"/>
        <v>104.35471827917915</v>
      </c>
      <c r="T289" s="34">
        <f t="shared" si="64"/>
        <v>104.3004282288012</v>
      </c>
      <c r="U289" s="34">
        <f t="shared" si="65"/>
        <v>102.27204819539185</v>
      </c>
      <c r="V289" s="34">
        <f t="shared" si="66"/>
        <v>98.96052671935124</v>
      </c>
      <c r="W289" s="34">
        <f t="shared" si="67"/>
        <v>95.5885877809515</v>
      </c>
      <c r="X289" s="34">
        <f t="shared" si="68"/>
        <v>89.54241072324895</v>
      </c>
      <c r="Y289" s="12"/>
      <c r="Z289" s="8" t="s">
        <v>29</v>
      </c>
      <c r="AB289" s="113">
        <v>254338.5</v>
      </c>
      <c r="AE289" s="113">
        <f t="shared" si="69"/>
        <v>52570</v>
      </c>
      <c r="AH289" s="114">
        <f t="shared" si="70"/>
        <v>206.69304883059388</v>
      </c>
    </row>
    <row r="290" spans="1:34" ht="12.75">
      <c r="A290" s="8" t="s">
        <v>30</v>
      </c>
      <c r="B290" s="8"/>
      <c r="C290" s="8"/>
      <c r="D290" s="8"/>
      <c r="E290" s="8"/>
      <c r="F290" s="8"/>
      <c r="G290" s="8"/>
      <c r="H290" s="8">
        <f t="shared" si="59"/>
        <v>962.6375602047672</v>
      </c>
      <c r="I290" s="8">
        <f t="shared" si="59"/>
        <v>949.8188755521741</v>
      </c>
      <c r="J290" s="8">
        <f t="shared" si="59"/>
        <v>962.4940517588491</v>
      </c>
      <c r="K290" s="8">
        <f t="shared" si="59"/>
        <v>940.5513241546263</v>
      </c>
      <c r="L290" s="8">
        <f t="shared" si="59"/>
        <v>863.8135854838157</v>
      </c>
      <c r="M290" s="8">
        <f t="shared" si="59"/>
        <v>883.8762361963123</v>
      </c>
      <c r="N290" s="8">
        <f t="shared" si="59"/>
        <v>879.9157634686236</v>
      </c>
      <c r="O290" s="8">
        <f t="shared" si="59"/>
        <v>866.1540444540235</v>
      </c>
      <c r="P290" s="26">
        <f t="shared" si="60"/>
        <v>-0.10022828917066173</v>
      </c>
      <c r="Q290" s="34">
        <f t="shared" si="61"/>
        <v>100</v>
      </c>
      <c r="R290" s="34">
        <f t="shared" si="62"/>
        <v>98.66837892239874</v>
      </c>
      <c r="S290" s="34">
        <f t="shared" si="63"/>
        <v>99.98509216221653</v>
      </c>
      <c r="T290" s="34">
        <f t="shared" si="64"/>
        <v>97.70565403188269</v>
      </c>
      <c r="U290" s="34">
        <f t="shared" si="65"/>
        <v>89.73404126263989</v>
      </c>
      <c r="V290" s="34">
        <f t="shared" si="66"/>
        <v>91.81817464179342</v>
      </c>
      <c r="W290" s="34">
        <f t="shared" si="67"/>
        <v>91.40675575566078</v>
      </c>
      <c r="X290" s="34">
        <f t="shared" si="68"/>
        <v>89.97717108293382</v>
      </c>
      <c r="Y290" s="12"/>
      <c r="Z290" s="8" t="s">
        <v>30</v>
      </c>
      <c r="AB290" s="113">
        <v>145492</v>
      </c>
      <c r="AE290" s="113">
        <f t="shared" si="69"/>
        <v>40991</v>
      </c>
      <c r="AH290" s="114">
        <f t="shared" si="70"/>
        <v>281.7405768014736</v>
      </c>
    </row>
    <row r="291" spans="1:34" ht="12.75">
      <c r="A291" s="8" t="s">
        <v>31</v>
      </c>
      <c r="B291" s="8"/>
      <c r="C291" s="8"/>
      <c r="D291" s="8"/>
      <c r="E291" s="8"/>
      <c r="F291" s="8"/>
      <c r="G291" s="8"/>
      <c r="H291" s="8">
        <f t="shared" si="59"/>
        <v>146.9083424895532</v>
      </c>
      <c r="I291" s="8">
        <f t="shared" si="59"/>
        <v>161.64073057589377</v>
      </c>
      <c r="J291" s="8">
        <f t="shared" si="59"/>
        <v>146.49498930625765</v>
      </c>
      <c r="K291" s="8">
        <f t="shared" si="59"/>
        <v>140.66533913724902</v>
      </c>
      <c r="L291" s="8">
        <f t="shared" si="59"/>
        <v>132.14447970766753</v>
      </c>
      <c r="M291" s="8">
        <f t="shared" si="59"/>
        <v>125.03416842011582</v>
      </c>
      <c r="N291" s="8">
        <f t="shared" si="59"/>
        <v>126.23404782709936</v>
      </c>
      <c r="O291" s="8">
        <f t="shared" si="59"/>
        <v>122.81894290570497</v>
      </c>
      <c r="P291" s="26">
        <f t="shared" si="60"/>
        <v>-0.16397570876930456</v>
      </c>
      <c r="Q291" s="34">
        <f t="shared" si="61"/>
        <v>100</v>
      </c>
      <c r="R291" s="34">
        <f t="shared" si="62"/>
        <v>110.0282855532103</v>
      </c>
      <c r="S291" s="34">
        <f t="shared" si="63"/>
        <v>99.71863191954198</v>
      </c>
      <c r="T291" s="34">
        <f t="shared" si="64"/>
        <v>95.75040923714177</v>
      </c>
      <c r="U291" s="34">
        <f t="shared" si="65"/>
        <v>89.95028973052666</v>
      </c>
      <c r="V291" s="34">
        <f t="shared" si="66"/>
        <v>85.11032545956819</v>
      </c>
      <c r="W291" s="34">
        <f t="shared" si="67"/>
        <v>85.92707921680893</v>
      </c>
      <c r="X291" s="34">
        <f t="shared" si="68"/>
        <v>83.60242912306954</v>
      </c>
      <c r="Y291" s="12"/>
      <c r="Z291" s="8" t="s">
        <v>31</v>
      </c>
      <c r="AB291" s="113">
        <v>137876.5</v>
      </c>
      <c r="AE291" s="113">
        <f t="shared" si="69"/>
        <v>19821</v>
      </c>
      <c r="AH291" s="114">
        <f t="shared" si="70"/>
        <v>143.7590887497144</v>
      </c>
    </row>
    <row r="292" spans="1:34" ht="12.75">
      <c r="A292" s="8" t="s">
        <v>76</v>
      </c>
      <c r="B292" s="8"/>
      <c r="C292" s="8"/>
      <c r="D292" s="8"/>
      <c r="E292" s="8"/>
      <c r="F292" s="8"/>
      <c r="G292" s="8"/>
      <c r="H292" s="8">
        <f t="shared" si="59"/>
        <v>179.3111459134331</v>
      </c>
      <c r="I292" s="8">
        <f t="shared" si="59"/>
        <v>184.16497190373263</v>
      </c>
      <c r="J292" s="8">
        <f t="shared" si="59"/>
        <v>179.83420677583996</v>
      </c>
      <c r="K292" s="8">
        <f t="shared" si="59"/>
        <v>175.8830966910794</v>
      </c>
      <c r="L292" s="8">
        <f t="shared" si="59"/>
        <v>169.32237976242803</v>
      </c>
      <c r="M292" s="8">
        <f t="shared" si="59"/>
        <v>165.49722107193946</v>
      </c>
      <c r="N292" s="8">
        <f t="shared" si="59"/>
        <v>168.89455968953172</v>
      </c>
      <c r="O292" s="8">
        <f t="shared" si="59"/>
        <v>165.65112240877153</v>
      </c>
      <c r="P292" s="26">
        <f t="shared" si="60"/>
        <v>-0.076180559970635</v>
      </c>
      <c r="Q292" s="34">
        <f t="shared" si="61"/>
        <v>100</v>
      </c>
      <c r="R292" s="34">
        <f t="shared" si="62"/>
        <v>102.70692932420545</v>
      </c>
      <c r="S292" s="34">
        <f t="shared" si="63"/>
        <v>100.29170571619646</v>
      </c>
      <c r="T292" s="34">
        <f t="shared" si="64"/>
        <v>98.08821185939624</v>
      </c>
      <c r="U292" s="34">
        <f t="shared" si="65"/>
        <v>94.42936684157526</v>
      </c>
      <c r="V292" s="34">
        <f t="shared" si="66"/>
        <v>92.29611479469176</v>
      </c>
      <c r="W292" s="34">
        <f t="shared" si="67"/>
        <v>94.19077594377192</v>
      </c>
      <c r="X292" s="34">
        <f t="shared" si="68"/>
        <v>92.3819440029365</v>
      </c>
      <c r="Y292" s="12"/>
      <c r="Z292" s="8" t="s">
        <v>76</v>
      </c>
      <c r="AB292" s="113">
        <v>1927909.7</v>
      </c>
      <c r="AE292" s="113">
        <f t="shared" si="69"/>
        <v>343671</v>
      </c>
      <c r="AH292" s="114">
        <f t="shared" si="70"/>
        <v>178.26094240824662</v>
      </c>
    </row>
    <row r="293" spans="1:34" ht="12.75">
      <c r="A293" s="8" t="s">
        <v>33</v>
      </c>
      <c r="B293" s="8"/>
      <c r="C293" s="8"/>
      <c r="D293" s="8"/>
      <c r="E293" s="8"/>
      <c r="F293" s="8"/>
      <c r="G293" s="8"/>
      <c r="H293" s="8">
        <f t="shared" si="59"/>
        <v>1836.585620369404</v>
      </c>
      <c r="I293" s="8">
        <f t="shared" si="59"/>
        <v>1864.4124205411524</v>
      </c>
      <c r="J293" s="8">
        <f t="shared" si="59"/>
        <v>1660.1421344254395</v>
      </c>
      <c r="K293" s="8">
        <f t="shared" si="59"/>
        <v>1495.262901794659</v>
      </c>
      <c r="L293" s="8">
        <f t="shared" si="59"/>
        <v>1398.1266649480108</v>
      </c>
      <c r="M293" s="8">
        <f t="shared" si="59"/>
        <v>1214.8266241530491</v>
      </c>
      <c r="N293" s="8">
        <f t="shared" si="59"/>
        <v>1272.9452311380835</v>
      </c>
      <c r="O293" s="8">
        <f t="shared" si="59"/>
        <v>1155.744958315868</v>
      </c>
      <c r="P293" s="26">
        <f t="shared" si="60"/>
        <v>-0.3707100036624452</v>
      </c>
      <c r="Q293" s="34">
        <f t="shared" si="61"/>
        <v>100</v>
      </c>
      <c r="R293" s="34">
        <f t="shared" si="62"/>
        <v>101.51513764798787</v>
      </c>
      <c r="S293" s="34">
        <f t="shared" si="63"/>
        <v>90.39285269431244</v>
      </c>
      <c r="T293" s="34">
        <f t="shared" si="64"/>
        <v>81.41536584033078</v>
      </c>
      <c r="U293" s="34">
        <f t="shared" si="65"/>
        <v>76.12640812611812</v>
      </c>
      <c r="V293" s="34">
        <f t="shared" si="66"/>
        <v>66.14592920033336</v>
      </c>
      <c r="W293" s="34">
        <f t="shared" si="67"/>
        <v>69.3104213067969</v>
      </c>
      <c r="X293" s="34">
        <f t="shared" si="68"/>
        <v>62.92899963375548</v>
      </c>
      <c r="Y293" s="12"/>
      <c r="Z293" s="8" t="s">
        <v>33</v>
      </c>
      <c r="AB293" s="113">
        <v>13384.2</v>
      </c>
      <c r="AE293" s="113">
        <f t="shared" si="69"/>
        <v>4963</v>
      </c>
      <c r="AH293" s="114">
        <f t="shared" si="70"/>
        <v>370.8103584823897</v>
      </c>
    </row>
    <row r="294" spans="1:34" ht="12.75">
      <c r="A294" s="8" t="s">
        <v>34</v>
      </c>
      <c r="B294" s="8"/>
      <c r="C294" s="8"/>
      <c r="D294" s="8"/>
      <c r="E294" s="8"/>
      <c r="F294" s="8"/>
      <c r="G294" s="8"/>
      <c r="H294" s="8">
        <f t="shared" si="59"/>
        <v>268.52215471868976</v>
      </c>
      <c r="I294" s="8">
        <f t="shared" si="59"/>
        <v>276.1166939468439</v>
      </c>
      <c r="J294" s="8">
        <f t="shared" si="59"/>
        <v>268.31286423064944</v>
      </c>
      <c r="K294" s="8">
        <f t="shared" si="59"/>
        <v>272.6693492257712</v>
      </c>
      <c r="L294" s="8">
        <f t="shared" si="59"/>
        <v>262.51531641831747</v>
      </c>
      <c r="M294" s="8">
        <f t="shared" si="59"/>
        <v>263.6330771433803</v>
      </c>
      <c r="N294" s="8">
        <f t="shared" si="59"/>
        <v>260.5864072179292</v>
      </c>
      <c r="O294" s="8">
        <f t="shared" si="59"/>
        <v>258.4078579069624</v>
      </c>
      <c r="P294" s="26">
        <f t="shared" si="60"/>
        <v>-0.03766652633308165</v>
      </c>
      <c r="Q294" s="34">
        <f t="shared" si="61"/>
        <v>100</v>
      </c>
      <c r="R294" s="34">
        <f t="shared" si="62"/>
        <v>102.82827286117615</v>
      </c>
      <c r="S294" s="34">
        <f t="shared" si="63"/>
        <v>99.92205839095118</v>
      </c>
      <c r="T294" s="34">
        <f t="shared" si="64"/>
        <v>101.54445152260385</v>
      </c>
      <c r="U294" s="34">
        <f t="shared" si="65"/>
        <v>97.76300085679514</v>
      </c>
      <c r="V294" s="34">
        <f t="shared" si="66"/>
        <v>98.17926473127278</v>
      </c>
      <c r="W294" s="34">
        <f t="shared" si="67"/>
        <v>97.04465819251517</v>
      </c>
      <c r="X294" s="34">
        <f t="shared" si="68"/>
        <v>96.23334736669183</v>
      </c>
      <c r="Y294" s="12"/>
      <c r="Z294" s="8" t="s">
        <v>34</v>
      </c>
      <c r="AB294" s="113">
        <v>179768.1</v>
      </c>
      <c r="AE294" s="113">
        <f t="shared" si="69"/>
        <v>29736</v>
      </c>
      <c r="AH294" s="114">
        <f t="shared" si="70"/>
        <v>165.4131072198015</v>
      </c>
    </row>
    <row r="295" spans="1:34" ht="12.75">
      <c r="A295" s="8" t="s">
        <v>35</v>
      </c>
      <c r="B295" s="8"/>
      <c r="C295" s="8"/>
      <c r="D295" s="8"/>
      <c r="E295" s="8"/>
      <c r="F295" s="8"/>
      <c r="G295" s="8"/>
      <c r="H295" s="8">
        <f aca="true" t="shared" si="71" ref="H295:O304">H23*1000/H197</f>
        <v>228.7118430383384</v>
      </c>
      <c r="I295" s="8">
        <f t="shared" si="71"/>
        <v>220.2512294857251</v>
      </c>
      <c r="J295" s="8">
        <f t="shared" si="71"/>
        <v>222.7071686534211</v>
      </c>
      <c r="K295" s="8">
        <f t="shared" si="71"/>
        <v>223.58561705657652</v>
      </c>
      <c r="L295" s="8">
        <f t="shared" si="71"/>
        <v>227.01371926199832</v>
      </c>
      <c r="M295" s="8">
        <f t="shared" si="71"/>
        <v>227.03036207897182</v>
      </c>
      <c r="N295" s="8">
        <f t="shared" si="71"/>
        <v>227.03576621152644</v>
      </c>
      <c r="O295" s="8">
        <f t="shared" si="71"/>
        <v>228.89783465460738</v>
      </c>
      <c r="P295" s="26">
        <f t="shared" si="60"/>
        <v>0.0008132137531584593</v>
      </c>
      <c r="Q295" s="34">
        <f t="shared" si="61"/>
        <v>100</v>
      </c>
      <c r="R295" s="34">
        <f t="shared" si="62"/>
        <v>96.3007540666816</v>
      </c>
      <c r="S295" s="34">
        <f t="shared" si="63"/>
        <v>97.37456779450167</v>
      </c>
      <c r="T295" s="34">
        <f t="shared" si="64"/>
        <v>97.75865302222125</v>
      </c>
      <c r="U295" s="34">
        <f t="shared" si="65"/>
        <v>99.25752695890985</v>
      </c>
      <c r="V295" s="34">
        <f t="shared" si="66"/>
        <v>99.264803721124</v>
      </c>
      <c r="W295" s="34">
        <f t="shared" si="67"/>
        <v>99.26716657758251</v>
      </c>
      <c r="X295" s="34">
        <f t="shared" si="68"/>
        <v>100.08132137531585</v>
      </c>
      <c r="Y295" s="12"/>
      <c r="Z295" s="8" t="s">
        <v>35</v>
      </c>
      <c r="AB295" s="113">
        <v>808797.1</v>
      </c>
      <c r="AE295" s="113">
        <f t="shared" si="69"/>
        <v>130063</v>
      </c>
      <c r="AH295" s="114">
        <f t="shared" si="70"/>
        <v>160.81041833606972</v>
      </c>
    </row>
    <row r="296" spans="1:34" ht="12.75">
      <c r="A296" s="8" t="s">
        <v>36</v>
      </c>
      <c r="B296" s="8"/>
      <c r="C296" s="8"/>
      <c r="D296" s="8"/>
      <c r="E296" s="8"/>
      <c r="F296" s="8"/>
      <c r="G296" s="8"/>
      <c r="H296" s="8">
        <f t="shared" si="71"/>
        <v>198.8426063283367</v>
      </c>
      <c r="I296" s="8">
        <f t="shared" si="71"/>
        <v>207.4317903404458</v>
      </c>
      <c r="J296" s="8">
        <f t="shared" si="71"/>
        <v>198.68709615094758</v>
      </c>
      <c r="K296" s="8">
        <f t="shared" si="71"/>
        <v>198.12986380112494</v>
      </c>
      <c r="L296" s="8">
        <f t="shared" si="71"/>
        <v>191.6726303305836</v>
      </c>
      <c r="M296" s="8">
        <f t="shared" si="71"/>
        <v>190.31505768930947</v>
      </c>
      <c r="N296" s="8">
        <f t="shared" si="71"/>
        <v>191.75189189681177</v>
      </c>
      <c r="O296" s="8">
        <f t="shared" si="71"/>
        <v>189.56701431006542</v>
      </c>
      <c r="P296" s="26">
        <f t="shared" si="60"/>
        <v>-0.0466479100709184</v>
      </c>
      <c r="Q296" s="34">
        <f t="shared" si="61"/>
        <v>100</v>
      </c>
      <c r="R296" s="34">
        <f t="shared" si="62"/>
        <v>104.31958933284464</v>
      </c>
      <c r="S296" s="34">
        <f t="shared" si="63"/>
        <v>99.92179232597046</v>
      </c>
      <c r="T296" s="34">
        <f t="shared" si="64"/>
        <v>99.6415544231829</v>
      </c>
      <c r="U296" s="34">
        <f t="shared" si="65"/>
        <v>96.39414503252198</v>
      </c>
      <c r="V296" s="34">
        <f t="shared" si="66"/>
        <v>95.711407732734</v>
      </c>
      <c r="W296" s="34">
        <f t="shared" si="67"/>
        <v>96.43400649264451</v>
      </c>
      <c r="X296" s="34">
        <f t="shared" si="68"/>
        <v>95.33520899290816</v>
      </c>
      <c r="Y296" s="12"/>
      <c r="Z296" s="8" t="s">
        <v>36</v>
      </c>
      <c r="AB296" s="113">
        <v>1458782.7</v>
      </c>
      <c r="AE296" s="113">
        <f t="shared" si="69"/>
        <v>265537</v>
      </c>
      <c r="AH296" s="114">
        <f t="shared" si="70"/>
        <v>182.02642518313385</v>
      </c>
    </row>
    <row r="297" spans="1:34" ht="12.75">
      <c r="A297" s="8" t="s">
        <v>37</v>
      </c>
      <c r="B297" s="8"/>
      <c r="C297" s="8"/>
      <c r="D297" s="8"/>
      <c r="E297" s="8"/>
      <c r="F297" s="8"/>
      <c r="G297" s="8"/>
      <c r="H297" s="8">
        <f t="shared" si="71"/>
        <v>216.9891161014781</v>
      </c>
      <c r="I297" s="8">
        <f t="shared" si="71"/>
        <v>213.3740626996798</v>
      </c>
      <c r="J297" s="8">
        <f t="shared" si="71"/>
        <v>201.68191449173003</v>
      </c>
      <c r="K297" s="8">
        <f t="shared" si="71"/>
        <v>196.7924861325034</v>
      </c>
      <c r="L297" s="8">
        <f t="shared" si="71"/>
        <v>187.7338866047133</v>
      </c>
      <c r="M297" s="8">
        <f t="shared" si="71"/>
        <v>175.0840336653502</v>
      </c>
      <c r="N297" s="8">
        <f t="shared" si="71"/>
        <v>172.5371562017121</v>
      </c>
      <c r="O297" s="8">
        <f t="shared" si="71"/>
        <v>166.22308303797692</v>
      </c>
      <c r="P297" s="26">
        <f t="shared" si="60"/>
        <v>-0.2339565872039393</v>
      </c>
      <c r="Q297" s="34">
        <f t="shared" si="61"/>
        <v>100</v>
      </c>
      <c r="R297" s="34">
        <f t="shared" si="62"/>
        <v>98.33399321277125</v>
      </c>
      <c r="S297" s="34">
        <f t="shared" si="63"/>
        <v>92.9456362214087</v>
      </c>
      <c r="T297" s="34">
        <f t="shared" si="64"/>
        <v>90.69233041184913</v>
      </c>
      <c r="U297" s="34">
        <f t="shared" si="65"/>
        <v>86.51765119726873</v>
      </c>
      <c r="V297" s="34">
        <f t="shared" si="66"/>
        <v>80.6879334830184</v>
      </c>
      <c r="W297" s="34">
        <f t="shared" si="67"/>
        <v>79.51419836238358</v>
      </c>
      <c r="X297" s="34">
        <f t="shared" si="68"/>
        <v>76.60434127960607</v>
      </c>
      <c r="Y297" s="12"/>
      <c r="Z297" s="8" t="s">
        <v>37</v>
      </c>
      <c r="AB297" s="113">
        <v>109855.2</v>
      </c>
      <c r="AE297" s="113">
        <f t="shared" si="69"/>
        <v>15139</v>
      </c>
      <c r="AH297" s="114">
        <f t="shared" si="70"/>
        <v>137.80867906116416</v>
      </c>
    </row>
    <row r="298" spans="1:34" ht="12.75">
      <c r="A298" s="8" t="s">
        <v>38</v>
      </c>
      <c r="B298" s="8"/>
      <c r="C298" s="8"/>
      <c r="D298" s="8"/>
      <c r="E298" s="8"/>
      <c r="F298" s="8"/>
      <c r="G298" s="8"/>
      <c r="H298" s="8">
        <f t="shared" si="71"/>
        <v>192.4171807949905</v>
      </c>
      <c r="I298" s="8">
        <f t="shared" si="71"/>
        <v>190.1055513178883</v>
      </c>
      <c r="J298" s="8">
        <f t="shared" si="71"/>
        <v>189.00848543731726</v>
      </c>
      <c r="K298" s="8">
        <f t="shared" si="71"/>
        <v>191.36240140198024</v>
      </c>
      <c r="L298" s="8">
        <f t="shared" si="71"/>
        <v>190.86818908923297</v>
      </c>
      <c r="M298" s="8">
        <f t="shared" si="71"/>
        <v>186.92825517191076</v>
      </c>
      <c r="N298" s="8">
        <f t="shared" si="71"/>
        <v>183.96130565305018</v>
      </c>
      <c r="O298" s="8">
        <f t="shared" si="71"/>
        <v>184.16794503592308</v>
      </c>
      <c r="P298" s="26">
        <f t="shared" si="60"/>
        <v>-0.042871617414748875</v>
      </c>
      <c r="Q298" s="34">
        <f t="shared" si="61"/>
        <v>100</v>
      </c>
      <c r="R298" s="34">
        <f t="shared" si="62"/>
        <v>98.79863665627391</v>
      </c>
      <c r="S298" s="34">
        <f t="shared" si="63"/>
        <v>98.22848700745439</v>
      </c>
      <c r="T298" s="34">
        <f t="shared" si="64"/>
        <v>99.4518268126306</v>
      </c>
      <c r="U298" s="34">
        <f t="shared" si="65"/>
        <v>99.19498264169671</v>
      </c>
      <c r="V298" s="34">
        <f t="shared" si="66"/>
        <v>97.14738278546558</v>
      </c>
      <c r="W298" s="34">
        <f t="shared" si="67"/>
        <v>95.60544692162934</v>
      </c>
      <c r="X298" s="34">
        <f t="shared" si="68"/>
        <v>95.71283825852511</v>
      </c>
      <c r="Y298" s="12"/>
      <c r="Z298" s="8" t="s">
        <v>38</v>
      </c>
      <c r="AB298" s="113">
        <v>1314210.4</v>
      </c>
      <c r="AE298" s="113">
        <f t="shared" si="69"/>
        <v>173550</v>
      </c>
      <c r="AH298" s="114">
        <f t="shared" si="70"/>
        <v>132.05648045396688</v>
      </c>
    </row>
    <row r="299" spans="1:34" ht="12.75">
      <c r="A299" s="8" t="s">
        <v>39</v>
      </c>
      <c r="B299" s="8"/>
      <c r="C299" s="8"/>
      <c r="D299" s="8"/>
      <c r="E299" s="8"/>
      <c r="F299" s="8"/>
      <c r="G299" s="8"/>
      <c r="H299" s="8">
        <f t="shared" si="71"/>
        <v>280.9629756403674</v>
      </c>
      <c r="I299" s="8">
        <f t="shared" si="71"/>
        <v>296.30563611146135</v>
      </c>
      <c r="J299" s="8">
        <f t="shared" si="71"/>
        <v>282.8108522672802</v>
      </c>
      <c r="K299" s="8">
        <f t="shared" si="71"/>
        <v>301.90353177554243</v>
      </c>
      <c r="L299" s="8">
        <f t="shared" si="71"/>
        <v>281.98296897564865</v>
      </c>
      <c r="M299" s="8">
        <f t="shared" si="71"/>
        <v>282.29772810770453</v>
      </c>
      <c r="N299" s="8">
        <f t="shared" si="71"/>
        <v>274.3704513616018</v>
      </c>
      <c r="O299" s="8">
        <f t="shared" si="71"/>
        <v>269.9205853484429</v>
      </c>
      <c r="P299" s="26">
        <f t="shared" si="60"/>
        <v>-0.03930194100043549</v>
      </c>
      <c r="Q299" s="34">
        <f t="shared" si="61"/>
        <v>100</v>
      </c>
      <c r="R299" s="34">
        <f t="shared" si="62"/>
        <v>105.46074102330569</v>
      </c>
      <c r="S299" s="34">
        <f t="shared" si="63"/>
        <v>100.65769399783055</v>
      </c>
      <c r="T299" s="34">
        <f t="shared" si="64"/>
        <v>107.45313722829408</v>
      </c>
      <c r="U299" s="34">
        <f t="shared" si="65"/>
        <v>100.36303478526183</v>
      </c>
      <c r="V299" s="34">
        <f t="shared" si="66"/>
        <v>100.47506347208027</v>
      </c>
      <c r="W299" s="34">
        <f t="shared" si="67"/>
        <v>97.6535967902034</v>
      </c>
      <c r="X299" s="34">
        <f t="shared" si="68"/>
        <v>96.06980589995645</v>
      </c>
      <c r="Y299" s="12"/>
      <c r="Z299" s="8" t="s">
        <v>39</v>
      </c>
      <c r="AB299" s="113">
        <v>12506.7</v>
      </c>
      <c r="AE299" s="113">
        <f t="shared" si="69"/>
        <v>2420</v>
      </c>
      <c r="AH299" s="114">
        <f t="shared" si="70"/>
        <v>193.49628599070897</v>
      </c>
    </row>
    <row r="300" spans="1:34" ht="12.75">
      <c r="A300" s="8" t="s">
        <v>40</v>
      </c>
      <c r="B300" s="8"/>
      <c r="C300" s="8"/>
      <c r="D300" s="8"/>
      <c r="E300" s="8"/>
      <c r="F300" s="8"/>
      <c r="G300" s="8"/>
      <c r="H300" s="8">
        <f t="shared" si="71"/>
        <v>993.6394248757282</v>
      </c>
      <c r="I300" s="8">
        <f t="shared" si="71"/>
        <v>920.537645483572</v>
      </c>
      <c r="J300" s="8">
        <f t="shared" si="71"/>
        <v>792.3334839369367</v>
      </c>
      <c r="K300" s="8">
        <f t="shared" si="71"/>
        <v>740.4800290651468</v>
      </c>
      <c r="L300" s="8">
        <f t="shared" si="71"/>
        <v>840.6797546551762</v>
      </c>
      <c r="M300" s="8">
        <f t="shared" si="71"/>
        <v>756.0363621405949</v>
      </c>
      <c r="N300" s="8">
        <f t="shared" si="71"/>
        <v>816.5130626856577</v>
      </c>
      <c r="O300" s="8">
        <f t="shared" si="71"/>
        <v>749.36047655677</v>
      </c>
      <c r="P300" s="26">
        <f t="shared" si="60"/>
        <v>-0.2458426489563953</v>
      </c>
      <c r="Q300" s="34">
        <f t="shared" si="61"/>
        <v>100</v>
      </c>
      <c r="R300" s="34">
        <f t="shared" si="62"/>
        <v>92.64302748441177</v>
      </c>
      <c r="S300" s="34">
        <f t="shared" si="63"/>
        <v>79.74054411498736</v>
      </c>
      <c r="T300" s="34">
        <f t="shared" si="64"/>
        <v>74.52200572232293</v>
      </c>
      <c r="U300" s="34">
        <f t="shared" si="65"/>
        <v>84.60611904165515</v>
      </c>
      <c r="V300" s="34">
        <f t="shared" si="66"/>
        <v>76.08759709138457</v>
      </c>
      <c r="W300" s="34">
        <f t="shared" si="67"/>
        <v>82.17398004188257</v>
      </c>
      <c r="X300" s="34">
        <f t="shared" si="68"/>
        <v>75.41573510436046</v>
      </c>
      <c r="Y300" s="12"/>
      <c r="Z300" s="8" t="s">
        <v>40</v>
      </c>
      <c r="AB300" s="113">
        <v>19215</v>
      </c>
      <c r="AE300" s="113">
        <f t="shared" si="69"/>
        <v>4189</v>
      </c>
      <c r="AH300" s="114">
        <f t="shared" si="70"/>
        <v>218.00676554774915</v>
      </c>
    </row>
    <row r="301" spans="1:34" ht="12.75">
      <c r="A301" s="8" t="s">
        <v>41</v>
      </c>
      <c r="B301" s="8"/>
      <c r="C301" s="8"/>
      <c r="D301" s="8"/>
      <c r="E301" s="8"/>
      <c r="F301" s="8"/>
      <c r="G301" s="8"/>
      <c r="H301" s="8">
        <f t="shared" si="71"/>
        <v>1693.5417860358516</v>
      </c>
      <c r="I301" s="8">
        <f t="shared" si="71"/>
        <v>1729.4835203503148</v>
      </c>
      <c r="J301" s="8">
        <f t="shared" si="71"/>
        <v>1521.246665935913</v>
      </c>
      <c r="K301" s="8">
        <f t="shared" si="71"/>
        <v>1585.7500468300325</v>
      </c>
      <c r="L301" s="8">
        <f t="shared" si="71"/>
        <v>1369.5497774005232</v>
      </c>
      <c r="M301" s="8">
        <f t="shared" si="71"/>
        <v>1204.554168264182</v>
      </c>
      <c r="N301" s="8">
        <f t="shared" si="71"/>
        <v>1281.536966809791</v>
      </c>
      <c r="O301" s="8">
        <f t="shared" si="71"/>
        <v>1272.7326101953647</v>
      </c>
      <c r="P301" s="26">
        <f t="shared" si="60"/>
        <v>-0.2484787675806297</v>
      </c>
      <c r="Q301" s="34">
        <f t="shared" si="61"/>
        <v>100</v>
      </c>
      <c r="R301" s="34">
        <f t="shared" si="62"/>
        <v>102.12228210787721</v>
      </c>
      <c r="S301" s="34">
        <f t="shared" si="63"/>
        <v>89.82634373000991</v>
      </c>
      <c r="T301" s="34">
        <f t="shared" si="64"/>
        <v>93.63512963809816</v>
      </c>
      <c r="U301" s="34">
        <f t="shared" si="65"/>
        <v>80.86896873128174</v>
      </c>
      <c r="V301" s="34">
        <f t="shared" si="66"/>
        <v>71.12633288392225</v>
      </c>
      <c r="W301" s="34">
        <f t="shared" si="67"/>
        <v>75.67200156363081</v>
      </c>
      <c r="X301" s="34">
        <f t="shared" si="68"/>
        <v>75.15212324193703</v>
      </c>
      <c r="Y301" s="12"/>
      <c r="Z301" s="8" t="s">
        <v>41</v>
      </c>
      <c r="AB301" s="113">
        <v>31021.4</v>
      </c>
      <c r="AE301" s="113">
        <f t="shared" si="69"/>
        <v>8671</v>
      </c>
      <c r="AH301" s="114">
        <f t="shared" si="70"/>
        <v>279.5167207153771</v>
      </c>
    </row>
    <row r="302" spans="1:34" ht="12.75">
      <c r="A302" s="8" t="s">
        <v>77</v>
      </c>
      <c r="B302" s="8"/>
      <c r="C302" s="8"/>
      <c r="D302" s="8"/>
      <c r="E302" s="8"/>
      <c r="F302" s="8"/>
      <c r="G302" s="8"/>
      <c r="H302" s="8">
        <f t="shared" si="71"/>
        <v>241.18255385928245</v>
      </c>
      <c r="I302" s="8">
        <f t="shared" si="71"/>
        <v>238.01692222634352</v>
      </c>
      <c r="J302" s="8">
        <f t="shared" si="71"/>
        <v>216.52322245483447</v>
      </c>
      <c r="K302" s="8">
        <f t="shared" si="71"/>
        <v>197.9120699764851</v>
      </c>
      <c r="L302" s="8">
        <f t="shared" si="71"/>
        <v>192.88241461869276</v>
      </c>
      <c r="M302" s="8">
        <f t="shared" si="71"/>
        <v>186.5871219913598</v>
      </c>
      <c r="N302" s="8">
        <f t="shared" si="71"/>
        <v>190.67925369203653</v>
      </c>
      <c r="O302" s="8">
        <f t="shared" si="71"/>
        <v>196.66961580474398</v>
      </c>
      <c r="P302" s="26">
        <f t="shared" si="60"/>
        <v>-0.18456118546828837</v>
      </c>
      <c r="Q302" s="34">
        <f t="shared" si="61"/>
        <v>100</v>
      </c>
      <c r="R302" s="34">
        <f t="shared" si="62"/>
        <v>98.68745413700782</v>
      </c>
      <c r="S302" s="34">
        <f t="shared" si="63"/>
        <v>89.77565706562862</v>
      </c>
      <c r="T302" s="34">
        <f t="shared" si="64"/>
        <v>82.05903238422319</v>
      </c>
      <c r="U302" s="34">
        <f t="shared" si="65"/>
        <v>79.97361812962212</v>
      </c>
      <c r="V302" s="34">
        <f t="shared" si="66"/>
        <v>77.36344068245656</v>
      </c>
      <c r="W302" s="34">
        <f t="shared" si="67"/>
        <v>79.0601354206109</v>
      </c>
      <c r="X302" s="34">
        <f t="shared" si="68"/>
        <v>81.54388145317117</v>
      </c>
      <c r="Y302" s="12"/>
      <c r="Z302" s="8" t="s">
        <v>77</v>
      </c>
      <c r="AB302" s="113">
        <v>20012.5</v>
      </c>
      <c r="AE302" s="113">
        <f t="shared" si="69"/>
        <v>3979</v>
      </c>
      <c r="AH302" s="114">
        <f t="shared" si="70"/>
        <v>198.8257339163023</v>
      </c>
    </row>
    <row r="303" spans="1:34" ht="12.75">
      <c r="A303" s="8" t="s">
        <v>43</v>
      </c>
      <c r="B303" s="8"/>
      <c r="C303" s="8"/>
      <c r="D303" s="8"/>
      <c r="E303" s="8"/>
      <c r="F303" s="8"/>
      <c r="G303" s="8"/>
      <c r="H303" s="8">
        <f t="shared" si="71"/>
        <v>740.1241551529079</v>
      </c>
      <c r="I303" s="8">
        <f t="shared" si="71"/>
        <v>747.0298447448429</v>
      </c>
      <c r="J303" s="8">
        <f t="shared" si="71"/>
        <v>700.2716654586499</v>
      </c>
      <c r="K303" s="8">
        <f t="shared" si="71"/>
        <v>661.905540810781</v>
      </c>
      <c r="L303" s="8">
        <f t="shared" si="71"/>
        <v>642.0440441150396</v>
      </c>
      <c r="M303" s="8">
        <f t="shared" si="71"/>
        <v>600.5089916235485</v>
      </c>
      <c r="N303" s="8">
        <f t="shared" si="71"/>
        <v>588.6362529821315</v>
      </c>
      <c r="O303" s="8">
        <f t="shared" si="71"/>
        <v>574.2030868484129</v>
      </c>
      <c r="P303" s="26">
        <f t="shared" si="60"/>
        <v>-0.22418004756271748</v>
      </c>
      <c r="Q303" s="34">
        <f t="shared" si="61"/>
        <v>100</v>
      </c>
      <c r="R303" s="34">
        <f t="shared" si="62"/>
        <v>100.93304475253997</v>
      </c>
      <c r="S303" s="34">
        <f t="shared" si="63"/>
        <v>94.61543182764727</v>
      </c>
      <c r="T303" s="34">
        <f t="shared" si="64"/>
        <v>89.4316901025927</v>
      </c>
      <c r="U303" s="34">
        <f t="shared" si="65"/>
        <v>86.74815429884123</v>
      </c>
      <c r="V303" s="34">
        <f t="shared" si="66"/>
        <v>81.13625091718359</v>
      </c>
      <c r="W303" s="34">
        <f t="shared" si="67"/>
        <v>79.53209591713983</v>
      </c>
      <c r="X303" s="34">
        <f t="shared" si="68"/>
        <v>77.58199524372826</v>
      </c>
      <c r="Y303" s="12"/>
      <c r="Z303" s="8" t="s">
        <v>43</v>
      </c>
      <c r="AB303" s="113">
        <v>125493.5</v>
      </c>
      <c r="AE303" s="113">
        <f t="shared" si="69"/>
        <v>25633</v>
      </c>
      <c r="AH303" s="114">
        <f t="shared" si="70"/>
        <v>204.25759103061114</v>
      </c>
    </row>
    <row r="304" spans="1:34" ht="12.75">
      <c r="A304" s="8" t="s">
        <v>44</v>
      </c>
      <c r="B304" s="8"/>
      <c r="C304" s="8"/>
      <c r="D304" s="8"/>
      <c r="E304" s="8"/>
      <c r="F304" s="8"/>
      <c r="G304" s="8"/>
      <c r="H304" s="8">
        <f t="shared" si="71"/>
        <v>320.23659964963224</v>
      </c>
      <c r="I304" s="8">
        <f t="shared" si="71"/>
        <v>339.7202396041381</v>
      </c>
      <c r="J304" s="8">
        <f t="shared" si="71"/>
        <v>342.46277981410134</v>
      </c>
      <c r="K304" s="8">
        <f t="shared" si="71"/>
        <v>347.91262590082</v>
      </c>
      <c r="L304" s="8">
        <f t="shared" si="71"/>
        <v>332.2806535768228</v>
      </c>
      <c r="M304" s="8">
        <f t="shared" si="71"/>
        <v>303.2258064516129</v>
      </c>
      <c r="N304" s="8">
        <f t="shared" si="71"/>
        <v>272.01216287678477</v>
      </c>
      <c r="O304" s="8">
        <f t="shared" si="71"/>
        <v>265.0136853968765</v>
      </c>
      <c r="P304" s="26">
        <f t="shared" si="60"/>
        <v>-0.17244410636752516</v>
      </c>
      <c r="Q304" s="34">
        <f t="shared" si="61"/>
        <v>100</v>
      </c>
      <c r="R304" s="34">
        <f t="shared" si="62"/>
        <v>106.0841390321477</v>
      </c>
      <c r="S304" s="34">
        <f t="shared" si="63"/>
        <v>106.94054964010564</v>
      </c>
      <c r="T304" s="34">
        <f t="shared" si="64"/>
        <v>108.64236826192504</v>
      </c>
      <c r="U304" s="34">
        <f t="shared" si="65"/>
        <v>103.76098607728406</v>
      </c>
      <c r="V304" s="34">
        <f t="shared" si="66"/>
        <v>94.6880546394039</v>
      </c>
      <c r="W304" s="34">
        <f t="shared" si="67"/>
        <v>84.94099774179173</v>
      </c>
      <c r="X304" s="34">
        <f t="shared" si="68"/>
        <v>82.75558936324748</v>
      </c>
      <c r="Y304" s="12"/>
      <c r="Z304" s="8" t="s">
        <v>44</v>
      </c>
      <c r="AB304" s="113">
        <v>6112.5</v>
      </c>
      <c r="AE304" s="113">
        <f t="shared" si="69"/>
        <v>823</v>
      </c>
      <c r="AH304" s="114">
        <f t="shared" si="70"/>
        <v>134.64212678936605</v>
      </c>
    </row>
    <row r="305" spans="1:34" ht="12.75">
      <c r="A305" s="8" t="s">
        <v>45</v>
      </c>
      <c r="B305" s="8"/>
      <c r="C305" s="8"/>
      <c r="D305" s="8"/>
      <c r="E305" s="8"/>
      <c r="F305" s="8"/>
      <c r="G305" s="8"/>
      <c r="H305" s="8">
        <f aca="true" t="shared" si="72" ref="H305:O314">H33*1000/H207</f>
        <v>231.1681689735163</v>
      </c>
      <c r="I305" s="8">
        <f t="shared" si="72"/>
        <v>233.21569684100294</v>
      </c>
      <c r="J305" s="8">
        <f t="shared" si="72"/>
        <v>221.2751293375766</v>
      </c>
      <c r="K305" s="8">
        <f t="shared" si="72"/>
        <v>211.7104326507018</v>
      </c>
      <c r="L305" s="8">
        <f t="shared" si="72"/>
        <v>202.13493575650983</v>
      </c>
      <c r="M305" s="8">
        <f t="shared" si="72"/>
        <v>198.45787567311203</v>
      </c>
      <c r="N305" s="8">
        <f t="shared" si="72"/>
        <v>200.66260791301784</v>
      </c>
      <c r="O305" s="8">
        <f t="shared" si="72"/>
        <v>201.09219072062214</v>
      </c>
      <c r="P305" s="26">
        <f t="shared" si="60"/>
        <v>-0.13010432355996115</v>
      </c>
      <c r="Q305" s="34">
        <f t="shared" si="61"/>
        <v>100</v>
      </c>
      <c r="R305" s="34">
        <f t="shared" si="62"/>
        <v>100.88573088439405</v>
      </c>
      <c r="S305" s="34">
        <f t="shared" si="63"/>
        <v>95.72041441524198</v>
      </c>
      <c r="T305" s="34">
        <f t="shared" si="64"/>
        <v>91.58286523217491</v>
      </c>
      <c r="U305" s="34">
        <f t="shared" si="65"/>
        <v>87.44064403593012</v>
      </c>
      <c r="V305" s="34">
        <f t="shared" si="66"/>
        <v>85.85000112876627</v>
      </c>
      <c r="W305" s="34">
        <f t="shared" si="67"/>
        <v>86.80373634659307</v>
      </c>
      <c r="X305" s="34">
        <f t="shared" si="68"/>
        <v>86.98956764400388</v>
      </c>
      <c r="Y305" s="12"/>
      <c r="Z305" s="8" t="s">
        <v>45</v>
      </c>
      <c r="AB305" s="113">
        <v>415732.3</v>
      </c>
      <c r="AE305" s="113">
        <f t="shared" si="69"/>
        <v>78195</v>
      </c>
      <c r="AH305" s="114">
        <f t="shared" si="70"/>
        <v>188.0897875868678</v>
      </c>
    </row>
    <row r="306" spans="1:34" ht="12.75">
      <c r="A306" s="8" t="s">
        <v>46</v>
      </c>
      <c r="B306" s="8"/>
      <c r="C306" s="8"/>
      <c r="D306" s="8"/>
      <c r="E306" s="8"/>
      <c r="F306" s="8"/>
      <c r="G306" s="8"/>
      <c r="H306" s="8">
        <f t="shared" si="72"/>
        <v>145.91699841611697</v>
      </c>
      <c r="I306" s="8">
        <f t="shared" si="72"/>
        <v>151.08015449469576</v>
      </c>
      <c r="J306" s="8">
        <f t="shared" si="72"/>
        <v>148.21031565522705</v>
      </c>
      <c r="K306" s="8">
        <f t="shared" si="72"/>
        <v>144.8186375640897</v>
      </c>
      <c r="L306" s="8">
        <f t="shared" si="72"/>
        <v>139.5922734212407</v>
      </c>
      <c r="M306" s="8">
        <f t="shared" si="72"/>
        <v>134.34631021063123</v>
      </c>
      <c r="N306" s="8">
        <f t="shared" si="72"/>
        <v>146.2132667534081</v>
      </c>
      <c r="O306" s="8">
        <f t="shared" si="72"/>
        <v>143.2536738039368</v>
      </c>
      <c r="P306" s="26">
        <f t="shared" si="60"/>
        <v>-0.018252325918773793</v>
      </c>
      <c r="Q306" s="34">
        <f t="shared" si="61"/>
        <v>100</v>
      </c>
      <c r="R306" s="34">
        <f t="shared" si="62"/>
        <v>103.53841987885116</v>
      </c>
      <c r="S306" s="34">
        <f t="shared" si="63"/>
        <v>101.5716587265386</v>
      </c>
      <c r="T306" s="34">
        <f t="shared" si="64"/>
        <v>99.24727011660764</v>
      </c>
      <c r="U306" s="34">
        <f t="shared" si="65"/>
        <v>95.66553241669637</v>
      </c>
      <c r="V306" s="34">
        <f t="shared" si="66"/>
        <v>92.0703630618215</v>
      </c>
      <c r="W306" s="34">
        <f t="shared" si="67"/>
        <v>100.20303894714601</v>
      </c>
      <c r="X306" s="34">
        <f t="shared" si="68"/>
        <v>98.17476740812262</v>
      </c>
      <c r="Y306" s="12"/>
      <c r="Z306" s="8" t="s">
        <v>46</v>
      </c>
      <c r="AB306" s="113">
        <v>208458.7</v>
      </c>
      <c r="AE306" s="113">
        <f t="shared" si="69"/>
        <v>30909</v>
      </c>
      <c r="AH306" s="114">
        <f t="shared" si="70"/>
        <v>148.2739746530128</v>
      </c>
    </row>
    <row r="307" spans="1:34" ht="12.75">
      <c r="A307" s="8" t="s">
        <v>47</v>
      </c>
      <c r="B307" s="8"/>
      <c r="C307" s="8"/>
      <c r="D307" s="8"/>
      <c r="E307" s="8"/>
      <c r="F307" s="8"/>
      <c r="G307" s="8"/>
      <c r="H307" s="8">
        <f t="shared" si="72"/>
        <v>962.0542499932659</v>
      </c>
      <c r="I307" s="8">
        <f t="shared" si="72"/>
        <v>972.1804995766223</v>
      </c>
      <c r="J307" s="8">
        <f t="shared" si="72"/>
        <v>877.208039912337</v>
      </c>
      <c r="K307" s="8">
        <f t="shared" si="72"/>
        <v>788.9139803691826</v>
      </c>
      <c r="L307" s="8">
        <f t="shared" si="72"/>
        <v>726.5381343918344</v>
      </c>
      <c r="M307" s="8">
        <f t="shared" si="72"/>
        <v>675.8367783070437</v>
      </c>
      <c r="N307" s="8">
        <f t="shared" si="72"/>
        <v>669.213919542711</v>
      </c>
      <c r="O307" s="8">
        <f t="shared" si="72"/>
        <v>650.0637719167943</v>
      </c>
      <c r="P307" s="26">
        <f t="shared" si="60"/>
        <v>-0.3242961382673123</v>
      </c>
      <c r="Q307" s="34">
        <f t="shared" si="61"/>
        <v>100</v>
      </c>
      <c r="R307" s="34">
        <f t="shared" si="62"/>
        <v>101.05256533957699</v>
      </c>
      <c r="S307" s="34">
        <f t="shared" si="63"/>
        <v>91.18072498702409</v>
      </c>
      <c r="T307" s="34">
        <f t="shared" si="64"/>
        <v>82.00306587437296</v>
      </c>
      <c r="U307" s="34">
        <f t="shared" si="65"/>
        <v>75.51945583078293</v>
      </c>
      <c r="V307" s="34">
        <f t="shared" si="66"/>
        <v>70.2493417925002</v>
      </c>
      <c r="W307" s="34">
        <f t="shared" si="67"/>
        <v>69.56093375684327</v>
      </c>
      <c r="X307" s="34">
        <f t="shared" si="68"/>
        <v>67.57038617326877</v>
      </c>
      <c r="Y307" s="12"/>
      <c r="Z307" s="8" t="s">
        <v>47</v>
      </c>
      <c r="AB307" s="113">
        <v>368014.8</v>
      </c>
      <c r="AE307" s="113">
        <f t="shared" si="69"/>
        <v>88837</v>
      </c>
      <c r="AH307" s="114">
        <f t="shared" si="70"/>
        <v>241.39518301981335</v>
      </c>
    </row>
    <row r="308" spans="1:34" ht="12.75">
      <c r="A308" s="8" t="s">
        <v>48</v>
      </c>
      <c r="B308" s="8"/>
      <c r="C308" s="8"/>
      <c r="D308" s="8"/>
      <c r="E308" s="8"/>
      <c r="F308" s="8"/>
      <c r="G308" s="8"/>
      <c r="H308" s="8">
        <f t="shared" si="72"/>
        <v>237.33223608573053</v>
      </c>
      <c r="I308" s="8">
        <f t="shared" si="72"/>
        <v>228.61096631377674</v>
      </c>
      <c r="J308" s="8">
        <f t="shared" si="72"/>
        <v>233.21333893956734</v>
      </c>
      <c r="K308" s="8">
        <f t="shared" si="72"/>
        <v>239.14541473121136</v>
      </c>
      <c r="L308" s="8">
        <f t="shared" si="72"/>
        <v>247.43549247347462</v>
      </c>
      <c r="M308" s="8">
        <f t="shared" si="72"/>
        <v>241.51182313977392</v>
      </c>
      <c r="N308" s="8">
        <f t="shared" si="72"/>
        <v>243.85799900526422</v>
      </c>
      <c r="O308" s="8">
        <f t="shared" si="72"/>
        <v>254.67499171222494</v>
      </c>
      <c r="P308" s="26">
        <f t="shared" si="60"/>
        <v>0.07307374637564945</v>
      </c>
      <c r="Q308" s="34">
        <f t="shared" si="61"/>
        <v>100</v>
      </c>
      <c r="R308" s="34">
        <f t="shared" si="62"/>
        <v>96.3252906913145</v>
      </c>
      <c r="S308" s="34">
        <f t="shared" si="63"/>
        <v>98.26450160580995</v>
      </c>
      <c r="T308" s="34">
        <f t="shared" si="64"/>
        <v>100.76398329842806</v>
      </c>
      <c r="U308" s="34">
        <f t="shared" si="65"/>
        <v>104.2570097321691</v>
      </c>
      <c r="V308" s="34">
        <f t="shared" si="66"/>
        <v>101.76107010281301</v>
      </c>
      <c r="W308" s="34">
        <f t="shared" si="67"/>
        <v>102.74963191986124</v>
      </c>
      <c r="X308" s="34">
        <f t="shared" si="68"/>
        <v>107.30737463756495</v>
      </c>
      <c r="Y308" s="12"/>
      <c r="Z308" s="8" t="s">
        <v>48</v>
      </c>
      <c r="AB308" s="113">
        <v>167806.2</v>
      </c>
      <c r="AE308" s="113">
        <f t="shared" si="69"/>
        <v>25966</v>
      </c>
      <c r="AH308" s="114">
        <f t="shared" si="70"/>
        <v>154.73802517427842</v>
      </c>
    </row>
    <row r="309" spans="1:34" ht="12.75">
      <c r="A309" s="8" t="s">
        <v>49</v>
      </c>
      <c r="B309" s="8"/>
      <c r="C309" s="8"/>
      <c r="D309" s="8"/>
      <c r="E309" s="8"/>
      <c r="F309" s="8"/>
      <c r="G309" s="8"/>
      <c r="H309" s="8">
        <f t="shared" si="72"/>
        <v>397.34191510055945</v>
      </c>
      <c r="I309" s="8">
        <f t="shared" si="72"/>
        <v>401.95498003451445</v>
      </c>
      <c r="J309" s="8">
        <f t="shared" si="72"/>
        <v>388.43531689251745</v>
      </c>
      <c r="K309" s="8">
        <f t="shared" si="72"/>
        <v>371.7592968849775</v>
      </c>
      <c r="L309" s="8">
        <f t="shared" si="72"/>
        <v>348.12737172083814</v>
      </c>
      <c r="M309" s="8">
        <f t="shared" si="72"/>
        <v>337.0459381914815</v>
      </c>
      <c r="N309" s="8">
        <f t="shared" si="72"/>
        <v>347.32891331470466</v>
      </c>
      <c r="O309" s="8">
        <f t="shared" si="72"/>
        <v>342.48762573846403</v>
      </c>
      <c r="P309" s="26">
        <f t="shared" si="60"/>
        <v>-0.13805311566038247</v>
      </c>
      <c r="Q309" s="34">
        <f t="shared" si="61"/>
        <v>100</v>
      </c>
      <c r="R309" s="34">
        <f t="shared" si="62"/>
        <v>101.16098119997925</v>
      </c>
      <c r="S309" s="34">
        <f t="shared" si="63"/>
        <v>97.75845490506887</v>
      </c>
      <c r="T309" s="34">
        <f t="shared" si="64"/>
        <v>93.56156065007451</v>
      </c>
      <c r="U309" s="34">
        <f t="shared" si="65"/>
        <v>87.61405693450034</v>
      </c>
      <c r="V309" s="34">
        <f t="shared" si="66"/>
        <v>84.82516577849125</v>
      </c>
      <c r="W309" s="34">
        <f t="shared" si="67"/>
        <v>87.4131069778537</v>
      </c>
      <c r="X309" s="34">
        <f t="shared" si="68"/>
        <v>86.19468843396176</v>
      </c>
      <c r="Y309" s="12"/>
      <c r="Z309" s="8" t="s">
        <v>49</v>
      </c>
      <c r="AB309" s="113">
        <v>31679.7</v>
      </c>
      <c r="AE309" s="113">
        <f t="shared" si="69"/>
        <v>6864</v>
      </c>
      <c r="AH309" s="114">
        <f t="shared" si="70"/>
        <v>216.66871845377324</v>
      </c>
    </row>
    <row r="310" spans="1:34" ht="12.75">
      <c r="A310" s="8" t="s">
        <v>78</v>
      </c>
      <c r="B310" s="8"/>
      <c r="C310" s="8"/>
      <c r="D310" s="8"/>
      <c r="E310" s="8"/>
      <c r="F310" s="8"/>
      <c r="G310" s="8"/>
      <c r="H310" s="8">
        <f t="shared" si="72"/>
        <v>1123.4705228031146</v>
      </c>
      <c r="I310" s="8">
        <f t="shared" si="72"/>
        <v>1020.0569062317404</v>
      </c>
      <c r="J310" s="8">
        <f t="shared" si="72"/>
        <v>1025.0012142406138</v>
      </c>
      <c r="K310" s="8">
        <f t="shared" si="72"/>
        <v>967.5615212527964</v>
      </c>
      <c r="L310" s="8">
        <f t="shared" si="72"/>
        <v>946.4781939691799</v>
      </c>
      <c r="M310" s="8">
        <f t="shared" si="72"/>
        <v>926.3552369484239</v>
      </c>
      <c r="N310" s="8">
        <f t="shared" si="72"/>
        <v>999.322291197918</v>
      </c>
      <c r="O310" s="8">
        <f t="shared" si="72"/>
        <v>962.3756218905472</v>
      </c>
      <c r="P310" s="26">
        <f t="shared" si="60"/>
        <v>-0.14339041180237433</v>
      </c>
      <c r="Q310" s="34">
        <f t="shared" si="61"/>
        <v>100</v>
      </c>
      <c r="R310" s="34">
        <f t="shared" si="62"/>
        <v>90.79516422795392</v>
      </c>
      <c r="S310" s="34">
        <f t="shared" si="63"/>
        <v>91.23525659428829</v>
      </c>
      <c r="T310" s="34">
        <f t="shared" si="64"/>
        <v>86.12255520854099</v>
      </c>
      <c r="U310" s="34">
        <f t="shared" si="65"/>
        <v>84.24593033448443</v>
      </c>
      <c r="V310" s="34">
        <f t="shared" si="66"/>
        <v>82.45478792243892</v>
      </c>
      <c r="W310" s="34">
        <f t="shared" si="67"/>
        <v>88.94957819672558</v>
      </c>
      <c r="X310" s="34">
        <f t="shared" si="68"/>
        <v>85.66095881976257</v>
      </c>
      <c r="Y310" s="12"/>
      <c r="Z310" s="8" t="s">
        <v>78</v>
      </c>
      <c r="AB310" s="113">
        <v>58302.8</v>
      </c>
      <c r="AE310" s="113">
        <f t="shared" si="69"/>
        <v>18570</v>
      </c>
      <c r="AH310" s="114">
        <f t="shared" si="70"/>
        <v>318.509574154243</v>
      </c>
    </row>
    <row r="311" spans="1:34" ht="12.75">
      <c r="A311" s="8" t="s">
        <v>51</v>
      </c>
      <c r="B311" s="8"/>
      <c r="C311" s="8"/>
      <c r="D311" s="8"/>
      <c r="E311" s="8"/>
      <c r="F311" s="8"/>
      <c r="G311" s="8"/>
      <c r="H311" s="8">
        <f t="shared" si="72"/>
        <v>290.6067325136061</v>
      </c>
      <c r="I311" s="8">
        <f t="shared" si="72"/>
        <v>302.2806864371429</v>
      </c>
      <c r="J311" s="8">
        <f t="shared" si="72"/>
        <v>299.09886879273984</v>
      </c>
      <c r="K311" s="8">
        <f t="shared" si="72"/>
        <v>288.93476121079743</v>
      </c>
      <c r="L311" s="8">
        <f t="shared" si="72"/>
        <v>275.9613265524139</v>
      </c>
      <c r="M311" s="8">
        <f t="shared" si="72"/>
        <v>260.12955264726713</v>
      </c>
      <c r="N311" s="8">
        <f t="shared" si="72"/>
        <v>263.83151900668486</v>
      </c>
      <c r="O311" s="8">
        <f t="shared" si="72"/>
        <v>272.0106772861485</v>
      </c>
      <c r="P311" s="26">
        <f t="shared" si="60"/>
        <v>-0.06399044876424864</v>
      </c>
      <c r="Q311" s="34">
        <f t="shared" si="61"/>
        <v>100</v>
      </c>
      <c r="R311" s="34">
        <f t="shared" si="62"/>
        <v>104.01709685889338</v>
      </c>
      <c r="S311" s="34">
        <f t="shared" si="63"/>
        <v>102.92220906435337</v>
      </c>
      <c r="T311" s="34">
        <f t="shared" si="64"/>
        <v>99.42466188296915</v>
      </c>
      <c r="U311" s="34">
        <f t="shared" si="65"/>
        <v>94.96040376129051</v>
      </c>
      <c r="V311" s="34">
        <f t="shared" si="66"/>
        <v>89.51256923653273</v>
      </c>
      <c r="W311" s="34">
        <f t="shared" si="67"/>
        <v>90.78644418340596</v>
      </c>
      <c r="X311" s="34">
        <f t="shared" si="68"/>
        <v>93.60095512357513</v>
      </c>
      <c r="Y311" s="12"/>
      <c r="Z311" s="8" t="s">
        <v>51</v>
      </c>
      <c r="AB311" s="113">
        <v>124802.9</v>
      </c>
      <c r="AE311" s="113">
        <f t="shared" si="69"/>
        <v>35136</v>
      </c>
      <c r="AH311" s="114">
        <f t="shared" si="70"/>
        <v>281.53191953071604</v>
      </c>
    </row>
    <row r="312" spans="1:34" ht="12.75">
      <c r="A312" s="8" t="s">
        <v>52</v>
      </c>
      <c r="B312" s="8"/>
      <c r="C312" s="8"/>
      <c r="D312" s="8"/>
      <c r="E312" s="8"/>
      <c r="F312" s="8"/>
      <c r="G312" s="8"/>
      <c r="H312" s="8">
        <f t="shared" si="72"/>
        <v>265.5324433929491</v>
      </c>
      <c r="I312" s="8">
        <f t="shared" si="72"/>
        <v>268.4140075941778</v>
      </c>
      <c r="J312" s="8">
        <f t="shared" si="72"/>
        <v>255.40171243263893</v>
      </c>
      <c r="K312" s="8">
        <f t="shared" si="72"/>
        <v>248.51646956520034</v>
      </c>
      <c r="L312" s="8">
        <f t="shared" si="72"/>
        <v>238.1662157576303</v>
      </c>
      <c r="M312" s="8">
        <f t="shared" si="72"/>
        <v>215.0392222052494</v>
      </c>
      <c r="N312" s="8">
        <f t="shared" si="72"/>
        <v>228.8667109514015</v>
      </c>
      <c r="O312" s="8">
        <f t="shared" si="72"/>
        <v>224.26197600808888</v>
      </c>
      <c r="P312" s="26">
        <f t="shared" si="60"/>
        <v>-0.15542532903893025</v>
      </c>
      <c r="Q312" s="34">
        <f t="shared" si="61"/>
        <v>100</v>
      </c>
      <c r="R312" s="34">
        <f t="shared" si="62"/>
        <v>101.08520230688511</v>
      </c>
      <c r="S312" s="34">
        <f t="shared" si="63"/>
        <v>96.1847483377697</v>
      </c>
      <c r="T312" s="34">
        <f t="shared" si="64"/>
        <v>93.5917533803703</v>
      </c>
      <c r="U312" s="34">
        <f t="shared" si="65"/>
        <v>89.69382901552983</v>
      </c>
      <c r="V312" s="34">
        <f t="shared" si="66"/>
        <v>80.98416127893752</v>
      </c>
      <c r="W312" s="34">
        <f t="shared" si="67"/>
        <v>86.19161863121649</v>
      </c>
      <c r="X312" s="34">
        <f t="shared" si="68"/>
        <v>84.45746709610698</v>
      </c>
      <c r="Y312" s="12"/>
      <c r="Z312" s="8" t="s">
        <v>52</v>
      </c>
      <c r="AB312" s="113">
        <v>216072.9</v>
      </c>
      <c r="AE312" s="113">
        <f t="shared" si="69"/>
        <v>51435</v>
      </c>
      <c r="AH312" s="114">
        <f t="shared" si="70"/>
        <v>238.04465992727455</v>
      </c>
    </row>
    <row r="313" spans="1:34" ht="12.75">
      <c r="A313" s="8" t="s">
        <v>53</v>
      </c>
      <c r="B313" s="8"/>
      <c r="C313" s="8"/>
      <c r="D313" s="8"/>
      <c r="E313" s="8"/>
      <c r="F313" s="8"/>
      <c r="G313" s="8"/>
      <c r="H313" s="8">
        <f t="shared" si="72"/>
        <v>251.51637687019814</v>
      </c>
      <c r="I313" s="8">
        <f t="shared" si="72"/>
        <v>256.111755245456</v>
      </c>
      <c r="J313" s="8">
        <f t="shared" si="72"/>
        <v>241.94923121936358</v>
      </c>
      <c r="K313" s="8">
        <f t="shared" si="72"/>
        <v>242.71115134563766</v>
      </c>
      <c r="L313" s="8">
        <f t="shared" si="72"/>
        <v>234.34207691156206</v>
      </c>
      <c r="M313" s="8">
        <f t="shared" si="72"/>
        <v>227.30958718157657</v>
      </c>
      <c r="N313" s="8">
        <f t="shared" si="72"/>
        <v>223.6859551870133</v>
      </c>
      <c r="O313" s="8">
        <f t="shared" si="72"/>
        <v>214.50411451741834</v>
      </c>
      <c r="P313" s="26">
        <f t="shared" si="60"/>
        <v>-0.14715647073701676</v>
      </c>
      <c r="Q313" s="34">
        <f t="shared" si="61"/>
        <v>100</v>
      </c>
      <c r="R313" s="34">
        <f t="shared" si="62"/>
        <v>101.82706924791201</v>
      </c>
      <c r="S313" s="34">
        <f t="shared" si="63"/>
        <v>96.19621363432252</v>
      </c>
      <c r="T313" s="34">
        <f t="shared" si="64"/>
        <v>96.4991442568749</v>
      </c>
      <c r="U313" s="34">
        <f t="shared" si="65"/>
        <v>93.17169713863231</v>
      </c>
      <c r="V313" s="34">
        <f t="shared" si="66"/>
        <v>90.37566062701589</v>
      </c>
      <c r="W313" s="34">
        <f t="shared" si="67"/>
        <v>88.93494649155689</v>
      </c>
      <c r="X313" s="34">
        <f t="shared" si="68"/>
        <v>85.28435292629833</v>
      </c>
      <c r="Y313" s="12"/>
      <c r="Z313" s="8" t="s">
        <v>53</v>
      </c>
      <c r="AB313" s="113">
        <v>1471808.4</v>
      </c>
      <c r="AE313" s="113">
        <f t="shared" si="69"/>
        <v>226374</v>
      </c>
      <c r="AH313" s="114">
        <f t="shared" si="70"/>
        <v>153.8067047314039</v>
      </c>
    </row>
    <row r="314" spans="1:34" ht="12.75">
      <c r="A314" s="8" t="s">
        <v>54</v>
      </c>
      <c r="B314" s="8"/>
      <c r="C314" s="8"/>
      <c r="D314" s="8"/>
      <c r="E314" s="8"/>
      <c r="F314" s="8"/>
      <c r="G314" s="8"/>
      <c r="H314" s="8">
        <f t="shared" si="72"/>
        <v>401.00391451742803</v>
      </c>
      <c r="I314" s="8">
        <f t="shared" si="72"/>
        <v>439.3257026897129</v>
      </c>
      <c r="J314" s="8">
        <f t="shared" si="72"/>
        <v>437.526074259491</v>
      </c>
      <c r="K314" s="8">
        <f t="shared" si="72"/>
        <v>442.4851680949242</v>
      </c>
      <c r="L314" s="8">
        <f t="shared" si="72"/>
        <v>486.36162268210876</v>
      </c>
      <c r="M314" s="8">
        <f t="shared" si="72"/>
        <v>483.4460875291864</v>
      </c>
      <c r="N314" s="8">
        <f t="shared" si="72"/>
        <v>490.5162943976565</v>
      </c>
      <c r="O314" s="8">
        <f t="shared" si="72"/>
        <v>497.89476783558575</v>
      </c>
      <c r="P314" s="26">
        <f t="shared" si="60"/>
        <v>0.24162071693179632</v>
      </c>
      <c r="Q314" s="34">
        <f t="shared" si="61"/>
        <v>100</v>
      </c>
      <c r="R314" s="34">
        <f t="shared" si="62"/>
        <v>109.556462364813</v>
      </c>
      <c r="S314" s="34">
        <f t="shared" si="63"/>
        <v>109.10768160106718</v>
      </c>
      <c r="T314" s="34">
        <f t="shared" si="64"/>
        <v>110.34435128330733</v>
      </c>
      <c r="U314" s="34">
        <f t="shared" si="65"/>
        <v>121.28600372078687</v>
      </c>
      <c r="V314" s="34">
        <f t="shared" si="66"/>
        <v>120.55894469533297</v>
      </c>
      <c r="W314" s="34">
        <f t="shared" si="67"/>
        <v>122.32207134136048</v>
      </c>
      <c r="X314" s="34">
        <f t="shared" si="68"/>
        <v>124.16207169317963</v>
      </c>
      <c r="Y314" s="12"/>
      <c r="Z314" s="8" t="s">
        <v>54</v>
      </c>
      <c r="AB314" s="113">
        <v>7148.5</v>
      </c>
      <c r="AE314" s="113">
        <f t="shared" si="69"/>
        <v>3382</v>
      </c>
      <c r="AH314" s="114">
        <f t="shared" si="70"/>
        <v>473.10624606560816</v>
      </c>
    </row>
    <row r="315" spans="1:34" ht="12.75">
      <c r="A315" s="8" t="s">
        <v>55</v>
      </c>
      <c r="B315" s="8"/>
      <c r="C315" s="8"/>
      <c r="D315" s="8"/>
      <c r="E315" s="8"/>
      <c r="F315" s="8"/>
      <c r="G315" s="8"/>
      <c r="H315" s="8">
        <f aca="true" t="shared" si="73" ref="H315:O315">H43*1000/H217</f>
        <v>209.3344941421873</v>
      </c>
      <c r="I315" s="8">
        <f t="shared" si="73"/>
        <v>194.92123207147895</v>
      </c>
      <c r="J315" s="8">
        <f t="shared" si="73"/>
        <v>195.1015064304703</v>
      </c>
      <c r="K315" s="8">
        <f t="shared" si="73"/>
        <v>198.48829349228785</v>
      </c>
      <c r="L315" s="8">
        <f t="shared" si="73"/>
        <v>203.44373766176793</v>
      </c>
      <c r="M315" s="8">
        <f t="shared" si="73"/>
        <v>193.08376344109914</v>
      </c>
      <c r="N315" s="8">
        <f t="shared" si="73"/>
        <v>193.89267628704246</v>
      </c>
      <c r="O315" s="8">
        <f t="shared" si="73"/>
        <v>186.87880115378707</v>
      </c>
      <c r="P315" s="26">
        <f t="shared" si="60"/>
        <v>-0.1072718238836814</v>
      </c>
      <c r="Q315" s="34">
        <f t="shared" si="61"/>
        <v>100</v>
      </c>
      <c r="R315" s="34">
        <f t="shared" si="62"/>
        <v>93.1147219048771</v>
      </c>
      <c r="S315" s="34">
        <f t="shared" si="63"/>
        <v>93.20083975168971</v>
      </c>
      <c r="T315" s="34">
        <f t="shared" si="64"/>
        <v>94.8187226886113</v>
      </c>
      <c r="U315" s="34">
        <f t="shared" si="65"/>
        <v>97.18595996108593</v>
      </c>
      <c r="V315" s="34">
        <f t="shared" si="66"/>
        <v>92.23695513361018</v>
      </c>
      <c r="W315" s="34">
        <f t="shared" si="67"/>
        <v>92.62337632485155</v>
      </c>
      <c r="X315" s="34">
        <f t="shared" si="68"/>
        <v>89.27281761163187</v>
      </c>
      <c r="Y315" s="12"/>
      <c r="Z315" s="8" t="s">
        <v>55</v>
      </c>
      <c r="AB315" s="113">
        <v>142899</v>
      </c>
      <c r="AE315" s="113">
        <f t="shared" si="69"/>
        <v>26278</v>
      </c>
      <c r="AH315" s="114">
        <f t="shared" si="70"/>
        <v>183.89211960895457</v>
      </c>
    </row>
    <row r="316" spans="1:34" ht="12.75">
      <c r="A316" s="8"/>
      <c r="B316" s="8"/>
      <c r="C316" s="8"/>
      <c r="D316" s="8"/>
      <c r="E316" s="8"/>
      <c r="F316" s="8"/>
      <c r="G316" s="8"/>
      <c r="H316" s="8"/>
      <c r="I316" s="8"/>
      <c r="J316" s="8"/>
      <c r="K316" s="8"/>
      <c r="L316" s="8"/>
      <c r="M316" s="8"/>
      <c r="N316" s="8"/>
      <c r="O316" s="8"/>
      <c r="P316" s="26"/>
      <c r="Q316" s="34"/>
      <c r="R316" s="34"/>
      <c r="S316" s="34"/>
      <c r="T316" s="34"/>
      <c r="U316" s="34"/>
      <c r="V316" s="34"/>
      <c r="W316" s="34"/>
      <c r="X316" s="34"/>
      <c r="Y316" s="12"/>
      <c r="Z316" s="8"/>
      <c r="AB316" s="113"/>
      <c r="AE316" s="113"/>
      <c r="AH316" s="114"/>
    </row>
    <row r="317" spans="1:34" ht="12.75">
      <c r="A317" s="8" t="s">
        <v>56</v>
      </c>
      <c r="B317" s="8"/>
      <c r="C317" s="8"/>
      <c r="D317" s="8"/>
      <c r="E317" s="8"/>
      <c r="F317" s="8"/>
      <c r="G317" s="8"/>
      <c r="H317" s="8">
        <f aca="true" t="shared" si="74" ref="H317:O319">H45*1000/H219</f>
        <v>2326.0038527183624</v>
      </c>
      <c r="I317" s="8">
        <f t="shared" si="74"/>
        <v>2543.790072047062</v>
      </c>
      <c r="J317" s="8">
        <f t="shared" si="74"/>
        <v>2392.228081817018</v>
      </c>
      <c r="K317" s="8">
        <f t="shared" si="74"/>
        <v>2250.6583001848844</v>
      </c>
      <c r="L317" s="8">
        <f t="shared" si="74"/>
        <v>1986.5990781391986</v>
      </c>
      <c r="M317" s="8">
        <f t="shared" si="74"/>
        <v>1900.6658979233541</v>
      </c>
      <c r="N317" s="8">
        <f t="shared" si="74"/>
        <v>1902.66105044617</v>
      </c>
      <c r="O317" s="8">
        <f t="shared" si="74"/>
        <v>1781.1946944756323</v>
      </c>
      <c r="P317" s="26">
        <f>O317/H317-1</f>
        <v>-0.2342253894403573</v>
      </c>
      <c r="Q317" s="34">
        <f aca="true" t="shared" si="75" ref="Q317:X319">H317/$H317*100</f>
        <v>100</v>
      </c>
      <c r="R317" s="34">
        <f t="shared" si="75"/>
        <v>109.36310656038582</v>
      </c>
      <c r="S317" s="34">
        <f t="shared" si="75"/>
        <v>102.84712465206196</v>
      </c>
      <c r="T317" s="34">
        <f t="shared" si="75"/>
        <v>96.76072967611714</v>
      </c>
      <c r="U317" s="34">
        <f t="shared" si="75"/>
        <v>85.4082453826331</v>
      </c>
      <c r="V317" s="34">
        <f t="shared" si="75"/>
        <v>81.71378975585432</v>
      </c>
      <c r="W317" s="34">
        <f t="shared" si="75"/>
        <v>81.79956573255721</v>
      </c>
      <c r="X317" s="34">
        <f t="shared" si="75"/>
        <v>76.57746105596426</v>
      </c>
      <c r="Y317" s="12"/>
      <c r="Z317" s="8" t="s">
        <v>56</v>
      </c>
      <c r="AB317" s="113">
        <v>47798.7</v>
      </c>
      <c r="AE317" s="113">
        <f t="shared" si="69"/>
        <v>18720</v>
      </c>
      <c r="AH317" s="114">
        <f t="shared" si="70"/>
        <v>391.6424505268972</v>
      </c>
    </row>
    <row r="318" spans="1:34" ht="12.75">
      <c r="A318" s="8" t="s">
        <v>57</v>
      </c>
      <c r="B318" s="8"/>
      <c r="C318" s="8"/>
      <c r="D318" s="8"/>
      <c r="E318" s="8"/>
      <c r="F318" s="8"/>
      <c r="G318" s="8"/>
      <c r="H318" s="8">
        <f t="shared" si="74"/>
        <v>1662.8299156323133</v>
      </c>
      <c r="I318" s="8">
        <f t="shared" si="74"/>
        <v>1716.5706683738185</v>
      </c>
      <c r="J318" s="8">
        <f t="shared" si="74"/>
        <v>1647.9903371102644</v>
      </c>
      <c r="K318" s="8">
        <f t="shared" si="74"/>
        <v>1563.358227334938</v>
      </c>
      <c r="L318" s="8">
        <f t="shared" si="74"/>
        <v>1418.772389198567</v>
      </c>
      <c r="M318" s="8">
        <f t="shared" si="74"/>
        <v>1455.2495527903914</v>
      </c>
      <c r="N318" s="8">
        <f t="shared" si="74"/>
        <v>1367.1937449575598</v>
      </c>
      <c r="O318" s="8">
        <f t="shared" si="74"/>
        <v>1266.5344149633356</v>
      </c>
      <c r="P318" s="26">
        <f>O318/H318-1</f>
        <v>-0.2383259387766553</v>
      </c>
      <c r="Q318" s="34">
        <f t="shared" si="75"/>
        <v>100</v>
      </c>
      <c r="R318" s="34">
        <f t="shared" si="75"/>
        <v>103.23188512765418</v>
      </c>
      <c r="S318" s="34">
        <f t="shared" si="75"/>
        <v>99.10757087164829</v>
      </c>
      <c r="T318" s="34">
        <f t="shared" si="75"/>
        <v>94.01792766883497</v>
      </c>
      <c r="U318" s="34">
        <f t="shared" si="75"/>
        <v>85.32276066605765</v>
      </c>
      <c r="V318" s="34">
        <f t="shared" si="75"/>
        <v>87.51644044346011</v>
      </c>
      <c r="W318" s="34">
        <f t="shared" si="75"/>
        <v>82.22090137449001</v>
      </c>
      <c r="X318" s="34">
        <f t="shared" si="75"/>
        <v>76.16740612233447</v>
      </c>
      <c r="Y318" s="12"/>
      <c r="Z318" s="8" t="s">
        <v>57</v>
      </c>
      <c r="AB318" s="113">
        <v>131706.8</v>
      </c>
      <c r="AE318" s="113">
        <f t="shared" si="69"/>
        <v>35753</v>
      </c>
      <c r="AH318" s="114">
        <f t="shared" si="70"/>
        <v>271.45902869100155</v>
      </c>
    </row>
    <row r="319" spans="1:34" ht="12.75">
      <c r="A319" s="8" t="s">
        <v>58</v>
      </c>
      <c r="B319" s="8"/>
      <c r="C319" s="8"/>
      <c r="D319" s="8"/>
      <c r="E319" s="8"/>
      <c r="F319" s="8"/>
      <c r="G319" s="8"/>
      <c r="H319" s="8">
        <f t="shared" si="74"/>
        <v>478.73600789107473</v>
      </c>
      <c r="I319" s="8">
        <f t="shared" si="74"/>
        <v>486.3225392291574</v>
      </c>
      <c r="J319" s="8">
        <f t="shared" si="74"/>
        <v>476.48753944233374</v>
      </c>
      <c r="K319" s="8">
        <f t="shared" si="74"/>
        <v>470.48657765065127</v>
      </c>
      <c r="L319" s="8">
        <f t="shared" si="74"/>
        <v>484.9550053362667</v>
      </c>
      <c r="M319" s="8">
        <f t="shared" si="74"/>
        <v>491.9830311202132</v>
      </c>
      <c r="N319" s="8">
        <f t="shared" si="74"/>
        <v>494.1764527928275</v>
      </c>
      <c r="O319" s="8">
        <f t="shared" si="74"/>
        <v>478.5833398091399</v>
      </c>
      <c r="P319" s="27">
        <f>O319/H319-1</f>
        <v>-0.0003188982642173821</v>
      </c>
      <c r="Q319" s="34">
        <f t="shared" si="75"/>
        <v>100</v>
      </c>
      <c r="R319" s="34">
        <f t="shared" si="75"/>
        <v>101.58470038038352</v>
      </c>
      <c r="S319" s="34">
        <f t="shared" si="75"/>
        <v>99.5303322892619</v>
      </c>
      <c r="T319" s="34">
        <f t="shared" si="75"/>
        <v>98.27683105000524</v>
      </c>
      <c r="U319" s="34">
        <f t="shared" si="75"/>
        <v>101.29904526559174</v>
      </c>
      <c r="V319" s="34">
        <f t="shared" si="75"/>
        <v>102.76708311277736</v>
      </c>
      <c r="W319" s="34">
        <f t="shared" si="75"/>
        <v>103.22525246633754</v>
      </c>
      <c r="X319" s="34">
        <f t="shared" si="75"/>
        <v>99.96811017357827</v>
      </c>
      <c r="Y319" s="12"/>
      <c r="Z319" s="8" t="s">
        <v>58</v>
      </c>
      <c r="AB319" s="113">
        <v>390374.9</v>
      </c>
      <c r="AE319" s="113">
        <f t="shared" si="69"/>
        <v>75135</v>
      </c>
      <c r="AH319" s="114">
        <f t="shared" si="70"/>
        <v>192.4688293227869</v>
      </c>
    </row>
    <row r="320" spans="1:26" ht="12.75">
      <c r="A320" s="8"/>
      <c r="B320" s="8"/>
      <c r="C320" s="8"/>
      <c r="D320" s="8"/>
      <c r="E320" s="8"/>
      <c r="F320" s="8"/>
      <c r="G320" s="8"/>
      <c r="H320" s="8"/>
      <c r="I320" s="8"/>
      <c r="J320" s="8"/>
      <c r="K320" s="8"/>
      <c r="L320" s="8"/>
      <c r="M320" s="8"/>
      <c r="N320" s="8"/>
      <c r="O320" s="8"/>
      <c r="P320" s="27"/>
      <c r="Q320" s="9"/>
      <c r="R320" s="9"/>
      <c r="S320" s="9"/>
      <c r="T320" s="9"/>
      <c r="U320" s="9"/>
      <c r="V320" s="9"/>
      <c r="W320" s="9"/>
      <c r="X320" s="9"/>
      <c r="Y320" s="12"/>
      <c r="Z320" s="23"/>
    </row>
    <row r="321" spans="1:26" ht="12.75">
      <c r="A321" s="8"/>
      <c r="B321" s="8"/>
      <c r="C321" s="8"/>
      <c r="D321" s="8"/>
      <c r="E321" s="8"/>
      <c r="F321" s="8"/>
      <c r="G321" s="8"/>
      <c r="H321" s="8"/>
      <c r="I321" s="8"/>
      <c r="J321" s="8"/>
      <c r="K321" s="8"/>
      <c r="L321" s="8"/>
      <c r="M321" s="8"/>
      <c r="N321" s="8"/>
      <c r="O321" s="8"/>
      <c r="P321" s="27"/>
      <c r="Q321" s="9"/>
      <c r="R321" s="9"/>
      <c r="S321" s="9"/>
      <c r="T321" s="9"/>
      <c r="U321" s="9"/>
      <c r="V321" s="9"/>
      <c r="W321" s="9"/>
      <c r="X321" s="9"/>
      <c r="Y321" s="12"/>
      <c r="Z321" s="23"/>
    </row>
    <row r="322" s="94" customFormat="1" ht="15">
      <c r="A322" s="95" t="s">
        <v>267</v>
      </c>
    </row>
    <row r="323" s="94" customFormat="1" ht="13.5" thickBot="1"/>
    <row r="324" spans="1:11" ht="26.25" customHeight="1" thickBot="1">
      <c r="A324" s="36"/>
      <c r="B324" s="118" t="s">
        <v>280</v>
      </c>
      <c r="C324" s="127"/>
      <c r="D324" s="127"/>
      <c r="E324" s="127"/>
      <c r="F324" s="127"/>
      <c r="G324" s="127"/>
      <c r="H324" s="127"/>
      <c r="I324" s="127"/>
      <c r="J324" s="127"/>
      <c r="K324" s="121" t="s">
        <v>289</v>
      </c>
    </row>
    <row r="325" spans="1:11" ht="12.75" customHeight="1">
      <c r="A325" s="37"/>
      <c r="B325" s="140">
        <f>Q283</f>
        <v>1995</v>
      </c>
      <c r="C325" s="140">
        <v>1996</v>
      </c>
      <c r="D325" s="140">
        <v>1997</v>
      </c>
      <c r="E325" s="140">
        <v>1998</v>
      </c>
      <c r="F325" s="140">
        <v>1999</v>
      </c>
      <c r="G325" s="140">
        <v>2000</v>
      </c>
      <c r="H325" s="140">
        <v>2001</v>
      </c>
      <c r="I325" s="140">
        <v>2002</v>
      </c>
      <c r="J325" s="138" t="s">
        <v>281</v>
      </c>
      <c r="K325" s="136"/>
    </row>
    <row r="326" spans="1:11" ht="61.5" customHeight="1" thickBot="1">
      <c r="A326" s="37"/>
      <c r="B326" s="122"/>
      <c r="C326" s="122">
        <f aca="true" t="shared" si="76" ref="C326:I326">R283</f>
        <v>1996</v>
      </c>
      <c r="D326" s="122">
        <f t="shared" si="76"/>
        <v>1997</v>
      </c>
      <c r="E326" s="122">
        <f t="shared" si="76"/>
        <v>1998</v>
      </c>
      <c r="F326" s="122">
        <f t="shared" si="76"/>
        <v>1999</v>
      </c>
      <c r="G326" s="122">
        <f t="shared" si="76"/>
        <v>2000</v>
      </c>
      <c r="H326" s="122">
        <f t="shared" si="76"/>
        <v>2001</v>
      </c>
      <c r="I326" s="122">
        <f t="shared" si="76"/>
        <v>2002</v>
      </c>
      <c r="J326" s="139"/>
      <c r="K326" s="137"/>
    </row>
    <row r="327" spans="1:11" ht="43.5" customHeight="1">
      <c r="A327" s="38" t="s">
        <v>269</v>
      </c>
      <c r="B327" s="39">
        <f aca="true" t="shared" si="77" ref="B327:B357">Q285</f>
        <v>100</v>
      </c>
      <c r="C327" s="39">
        <f aca="true" t="shared" si="78" ref="C327:C357">R285</f>
        <v>101.98408873183826</v>
      </c>
      <c r="D327" s="39">
        <f aca="true" t="shared" si="79" ref="D327:D357">S285</f>
        <v>98.59614688781897</v>
      </c>
      <c r="E327" s="39">
        <f aca="true" t="shared" si="80" ref="E327:E357">T285</f>
        <v>96.87011285095998</v>
      </c>
      <c r="F327" s="39">
        <f aca="true" t="shared" si="81" ref="F327:F357">U285</f>
        <v>93.69518800561106</v>
      </c>
      <c r="G327" s="39">
        <f aca="true" t="shared" si="82" ref="G327:G357">V285</f>
        <v>91.5417842659296</v>
      </c>
      <c r="H327" s="39">
        <f aca="true" t="shared" si="83" ref="H327:H357">W285</f>
        <v>91.86728543451503</v>
      </c>
      <c r="I327" s="39">
        <f aca="true" t="shared" si="84" ref="I327:I357">X285</f>
        <v>90.5509394234792</v>
      </c>
      <c r="J327" s="50">
        <f aca="true" t="shared" si="85" ref="J327:J360">(I327/B327)^(1/7)-1</f>
        <v>-0.014079603104803717</v>
      </c>
      <c r="K327" s="115">
        <f>AH285</f>
        <v>178.1426296691891</v>
      </c>
    </row>
    <row r="328" spans="1:11" ht="12.75">
      <c r="A328" s="38" t="s">
        <v>272</v>
      </c>
      <c r="B328" s="39">
        <f t="shared" si="77"/>
        <v>100</v>
      </c>
      <c r="C328" s="39">
        <f t="shared" si="78"/>
        <v>101.97900030763608</v>
      </c>
      <c r="D328" s="39">
        <f t="shared" si="79"/>
        <v>98.76351997387808</v>
      </c>
      <c r="E328" s="39">
        <f t="shared" si="80"/>
        <v>97.2821863576308</v>
      </c>
      <c r="F328" s="39">
        <f t="shared" si="81"/>
        <v>94.20086085884233</v>
      </c>
      <c r="G328" s="39">
        <f t="shared" si="82"/>
        <v>91.79302089196571</v>
      </c>
      <c r="H328" s="39">
        <f t="shared" si="83"/>
        <v>92.360356022202</v>
      </c>
      <c r="I328" s="39">
        <f t="shared" si="84"/>
        <v>91.02389040793173</v>
      </c>
      <c r="J328" s="50">
        <f t="shared" si="85"/>
        <v>-0.013345601702463128</v>
      </c>
      <c r="K328" s="115">
        <f aca="true" t="shared" si="86" ref="K328:K357">AH286</f>
        <v>174.9207864383682</v>
      </c>
    </row>
    <row r="329" spans="1:11" ht="12.75">
      <c r="A329" s="38" t="s">
        <v>270</v>
      </c>
      <c r="B329" s="39">
        <f t="shared" si="77"/>
        <v>100</v>
      </c>
      <c r="C329" s="39">
        <f t="shared" si="78"/>
        <v>101.9607583809325</v>
      </c>
      <c r="D329" s="39">
        <f t="shared" si="79"/>
        <v>99.00847528051037</v>
      </c>
      <c r="E329" s="39">
        <f t="shared" si="80"/>
        <v>98.23382299620732</v>
      </c>
      <c r="F329" s="39">
        <f t="shared" si="81"/>
        <v>95.62622444061277</v>
      </c>
      <c r="G329" s="39">
        <f t="shared" si="82"/>
        <v>93.4581988948359</v>
      </c>
      <c r="H329" s="39">
        <f t="shared" si="83"/>
        <v>93.98877977645206</v>
      </c>
      <c r="I329" s="39">
        <f t="shared" si="84"/>
        <v>92.66425646845387</v>
      </c>
      <c r="J329" s="50">
        <f t="shared" si="85"/>
        <v>-0.01082489464190417</v>
      </c>
      <c r="K329" s="115">
        <f t="shared" si="86"/>
        <v>168.10820649542094</v>
      </c>
    </row>
    <row r="330" spans="1:11" ht="12.75">
      <c r="A330" s="38" t="s">
        <v>271</v>
      </c>
      <c r="B330" s="39">
        <f t="shared" si="77"/>
        <v>100</v>
      </c>
      <c r="C330" s="39">
        <f t="shared" si="78"/>
        <v>99.94921390620777</v>
      </c>
      <c r="D330" s="39">
        <f t="shared" si="79"/>
        <v>93.61614206191264</v>
      </c>
      <c r="E330" s="39">
        <f t="shared" si="80"/>
        <v>87.31441706329923</v>
      </c>
      <c r="F330" s="39">
        <f t="shared" si="81"/>
        <v>81.17310240135683</v>
      </c>
      <c r="G330" s="39">
        <f t="shared" si="82"/>
        <v>77.09872803727177</v>
      </c>
      <c r="H330" s="39">
        <f t="shared" si="83"/>
        <v>77.51473061583285</v>
      </c>
      <c r="I330" s="39">
        <f t="shared" si="84"/>
        <v>75.47979300919818</v>
      </c>
      <c r="J330" s="50">
        <f t="shared" si="85"/>
        <v>-0.039389691273756244</v>
      </c>
      <c r="K330" s="115">
        <f t="shared" si="86"/>
        <v>248.95879380086305</v>
      </c>
    </row>
    <row r="331" spans="1:11" ht="12.75">
      <c r="A331" s="57" t="s">
        <v>82</v>
      </c>
      <c r="B331" s="39">
        <f t="shared" si="77"/>
        <v>100</v>
      </c>
      <c r="C331" s="39">
        <f t="shared" si="78"/>
        <v>105.73680063906698</v>
      </c>
      <c r="D331" s="39">
        <f t="shared" si="79"/>
        <v>104.35471827917915</v>
      </c>
      <c r="E331" s="39">
        <f t="shared" si="80"/>
        <v>104.3004282288012</v>
      </c>
      <c r="F331" s="39">
        <f t="shared" si="81"/>
        <v>102.27204819539185</v>
      </c>
      <c r="G331" s="39">
        <f t="shared" si="82"/>
        <v>98.96052671935124</v>
      </c>
      <c r="H331" s="39">
        <f t="shared" si="83"/>
        <v>95.5885877809515</v>
      </c>
      <c r="I331" s="39">
        <f t="shared" si="84"/>
        <v>89.54241072324895</v>
      </c>
      <c r="J331" s="50">
        <f t="shared" si="85"/>
        <v>-0.015655840173824043</v>
      </c>
      <c r="K331" s="115">
        <f t="shared" si="86"/>
        <v>206.69304883059388</v>
      </c>
    </row>
    <row r="332" spans="1:11" ht="12.75">
      <c r="A332" s="57" t="s">
        <v>83</v>
      </c>
      <c r="B332" s="39">
        <f t="shared" si="77"/>
        <v>100</v>
      </c>
      <c r="C332" s="39">
        <f t="shared" si="78"/>
        <v>98.66837892239874</v>
      </c>
      <c r="D332" s="39">
        <f t="shared" si="79"/>
        <v>99.98509216221653</v>
      </c>
      <c r="E332" s="39">
        <f t="shared" si="80"/>
        <v>97.70565403188269</v>
      </c>
      <c r="F332" s="39">
        <f t="shared" si="81"/>
        <v>89.73404126263989</v>
      </c>
      <c r="G332" s="39">
        <f t="shared" si="82"/>
        <v>91.81817464179342</v>
      </c>
      <c r="H332" s="39">
        <f t="shared" si="83"/>
        <v>91.40675575566078</v>
      </c>
      <c r="I332" s="39">
        <f t="shared" si="84"/>
        <v>89.97717108293382</v>
      </c>
      <c r="J332" s="50">
        <f t="shared" si="85"/>
        <v>-0.014974493488386087</v>
      </c>
      <c r="K332" s="115">
        <f t="shared" si="86"/>
        <v>281.7405768014736</v>
      </c>
    </row>
    <row r="333" spans="1:11" ht="12.75">
      <c r="A333" s="57" t="s">
        <v>84</v>
      </c>
      <c r="B333" s="39">
        <f t="shared" si="77"/>
        <v>100</v>
      </c>
      <c r="C333" s="39">
        <f t="shared" si="78"/>
        <v>110.0282855532103</v>
      </c>
      <c r="D333" s="39">
        <f t="shared" si="79"/>
        <v>99.71863191954198</v>
      </c>
      <c r="E333" s="39">
        <f t="shared" si="80"/>
        <v>95.75040923714177</v>
      </c>
      <c r="F333" s="39">
        <f t="shared" si="81"/>
        <v>89.95028973052666</v>
      </c>
      <c r="G333" s="39">
        <f t="shared" si="82"/>
        <v>85.11032545956819</v>
      </c>
      <c r="H333" s="39">
        <f t="shared" si="83"/>
        <v>85.92707921680893</v>
      </c>
      <c r="I333" s="39">
        <f t="shared" si="84"/>
        <v>83.60242912306954</v>
      </c>
      <c r="J333" s="50">
        <f t="shared" si="85"/>
        <v>-0.02526084082897606</v>
      </c>
      <c r="K333" s="115">
        <f t="shared" si="86"/>
        <v>143.7590887497144</v>
      </c>
    </row>
    <row r="334" spans="1:11" ht="12.75">
      <c r="A334" s="57" t="s">
        <v>85</v>
      </c>
      <c r="B334" s="39">
        <f t="shared" si="77"/>
        <v>100</v>
      </c>
      <c r="C334" s="39">
        <f t="shared" si="78"/>
        <v>102.70692932420545</v>
      </c>
      <c r="D334" s="39">
        <f t="shared" si="79"/>
        <v>100.29170571619646</v>
      </c>
      <c r="E334" s="39">
        <f t="shared" si="80"/>
        <v>98.08821185939624</v>
      </c>
      <c r="F334" s="39">
        <f t="shared" si="81"/>
        <v>94.42936684157526</v>
      </c>
      <c r="G334" s="39">
        <f t="shared" si="82"/>
        <v>92.29611479469176</v>
      </c>
      <c r="H334" s="39">
        <f t="shared" si="83"/>
        <v>94.19077594377192</v>
      </c>
      <c r="I334" s="39">
        <f t="shared" si="84"/>
        <v>92.3819440029365</v>
      </c>
      <c r="J334" s="50">
        <f t="shared" si="85"/>
        <v>-0.011255977449918797</v>
      </c>
      <c r="K334" s="115">
        <f t="shared" si="86"/>
        <v>178.26094240824662</v>
      </c>
    </row>
    <row r="335" spans="1:11" ht="12.75">
      <c r="A335" s="57" t="s">
        <v>86</v>
      </c>
      <c r="B335" s="39">
        <f t="shared" si="77"/>
        <v>100</v>
      </c>
      <c r="C335" s="39">
        <f t="shared" si="78"/>
        <v>101.51513764798787</v>
      </c>
      <c r="D335" s="39">
        <f t="shared" si="79"/>
        <v>90.39285269431244</v>
      </c>
      <c r="E335" s="39">
        <f t="shared" si="80"/>
        <v>81.41536584033078</v>
      </c>
      <c r="F335" s="39">
        <f t="shared" si="81"/>
        <v>76.12640812611812</v>
      </c>
      <c r="G335" s="39">
        <f t="shared" si="82"/>
        <v>66.14592920033336</v>
      </c>
      <c r="H335" s="39">
        <f t="shared" si="83"/>
        <v>69.3104213067969</v>
      </c>
      <c r="I335" s="39">
        <f t="shared" si="84"/>
        <v>62.92899963375548</v>
      </c>
      <c r="J335" s="50">
        <f t="shared" si="85"/>
        <v>-0.06402466561978937</v>
      </c>
      <c r="K335" s="115">
        <f t="shared" si="86"/>
        <v>370.8103584823897</v>
      </c>
    </row>
    <row r="336" spans="1:11" ht="12.75">
      <c r="A336" s="57" t="s">
        <v>87</v>
      </c>
      <c r="B336" s="39">
        <f t="shared" si="77"/>
        <v>100</v>
      </c>
      <c r="C336" s="39">
        <f t="shared" si="78"/>
        <v>102.82827286117615</v>
      </c>
      <c r="D336" s="39">
        <f t="shared" si="79"/>
        <v>99.92205839095118</v>
      </c>
      <c r="E336" s="39">
        <f t="shared" si="80"/>
        <v>101.54445152260385</v>
      </c>
      <c r="F336" s="39">
        <f t="shared" si="81"/>
        <v>97.76300085679514</v>
      </c>
      <c r="G336" s="39">
        <f t="shared" si="82"/>
        <v>98.17926473127278</v>
      </c>
      <c r="H336" s="39">
        <f t="shared" si="83"/>
        <v>97.04465819251517</v>
      </c>
      <c r="I336" s="39">
        <f t="shared" si="84"/>
        <v>96.23334736669183</v>
      </c>
      <c r="J336" s="50">
        <f t="shared" si="85"/>
        <v>-0.005469877182205152</v>
      </c>
      <c r="K336" s="115">
        <f t="shared" si="86"/>
        <v>165.4131072198015</v>
      </c>
    </row>
    <row r="337" spans="1:11" ht="12.75">
      <c r="A337" s="57" t="s">
        <v>88</v>
      </c>
      <c r="B337" s="39">
        <f t="shared" si="77"/>
        <v>100</v>
      </c>
      <c r="C337" s="39">
        <f t="shared" si="78"/>
        <v>96.3007540666816</v>
      </c>
      <c r="D337" s="39">
        <f t="shared" si="79"/>
        <v>97.37456779450167</v>
      </c>
      <c r="E337" s="39">
        <f t="shared" si="80"/>
        <v>97.75865302222125</v>
      </c>
      <c r="F337" s="39">
        <f t="shared" si="81"/>
        <v>99.25752695890985</v>
      </c>
      <c r="G337" s="39">
        <f t="shared" si="82"/>
        <v>99.264803721124</v>
      </c>
      <c r="H337" s="39">
        <f t="shared" si="83"/>
        <v>99.26716657758251</v>
      </c>
      <c r="I337" s="39">
        <f t="shared" si="84"/>
        <v>100.08132137531585</v>
      </c>
      <c r="J337" s="50">
        <f t="shared" si="85"/>
        <v>0.00011613292490730842</v>
      </c>
      <c r="K337" s="115">
        <f t="shared" si="86"/>
        <v>160.81041833606972</v>
      </c>
    </row>
    <row r="338" spans="1:11" ht="12.75">
      <c r="A338" s="57" t="s">
        <v>89</v>
      </c>
      <c r="B338" s="39">
        <f t="shared" si="77"/>
        <v>100</v>
      </c>
      <c r="C338" s="39">
        <f t="shared" si="78"/>
        <v>104.31958933284464</v>
      </c>
      <c r="D338" s="39">
        <f t="shared" si="79"/>
        <v>99.92179232597046</v>
      </c>
      <c r="E338" s="39">
        <f t="shared" si="80"/>
        <v>99.6415544231829</v>
      </c>
      <c r="F338" s="39">
        <f t="shared" si="81"/>
        <v>96.39414503252198</v>
      </c>
      <c r="G338" s="39">
        <f t="shared" si="82"/>
        <v>95.711407732734</v>
      </c>
      <c r="H338" s="39">
        <f t="shared" si="83"/>
        <v>96.43400649264451</v>
      </c>
      <c r="I338" s="39">
        <f t="shared" si="84"/>
        <v>95.33520899290816</v>
      </c>
      <c r="J338" s="50">
        <f t="shared" si="85"/>
        <v>-0.0068011935195262385</v>
      </c>
      <c r="K338" s="115">
        <f t="shared" si="86"/>
        <v>182.02642518313385</v>
      </c>
    </row>
    <row r="339" spans="1:11" ht="12.75">
      <c r="A339" s="57" t="s">
        <v>90</v>
      </c>
      <c r="B339" s="39">
        <f t="shared" si="77"/>
        <v>100</v>
      </c>
      <c r="C339" s="39">
        <f t="shared" si="78"/>
        <v>98.33399321277125</v>
      </c>
      <c r="D339" s="39">
        <f t="shared" si="79"/>
        <v>92.9456362214087</v>
      </c>
      <c r="E339" s="39">
        <f t="shared" si="80"/>
        <v>90.69233041184913</v>
      </c>
      <c r="F339" s="39">
        <f t="shared" si="81"/>
        <v>86.51765119726873</v>
      </c>
      <c r="G339" s="39">
        <f t="shared" si="82"/>
        <v>80.6879334830184</v>
      </c>
      <c r="H339" s="39">
        <f t="shared" si="83"/>
        <v>79.51419836238358</v>
      </c>
      <c r="I339" s="39">
        <f t="shared" si="84"/>
        <v>76.60434127960607</v>
      </c>
      <c r="J339" s="50">
        <f t="shared" si="85"/>
        <v>-0.037358082173516105</v>
      </c>
      <c r="K339" s="115">
        <f t="shared" si="86"/>
        <v>137.80867906116416</v>
      </c>
    </row>
    <row r="340" spans="1:11" ht="12.75">
      <c r="A340" s="57" t="s">
        <v>91</v>
      </c>
      <c r="B340" s="39">
        <f t="shared" si="77"/>
        <v>100</v>
      </c>
      <c r="C340" s="39">
        <f t="shared" si="78"/>
        <v>98.79863665627391</v>
      </c>
      <c r="D340" s="39">
        <f t="shared" si="79"/>
        <v>98.22848700745439</v>
      </c>
      <c r="E340" s="39">
        <f t="shared" si="80"/>
        <v>99.4518268126306</v>
      </c>
      <c r="F340" s="39">
        <f t="shared" si="81"/>
        <v>99.19498264169671</v>
      </c>
      <c r="G340" s="39">
        <f t="shared" si="82"/>
        <v>97.14738278546558</v>
      </c>
      <c r="H340" s="39">
        <f t="shared" si="83"/>
        <v>95.60544692162934</v>
      </c>
      <c r="I340" s="39">
        <f t="shared" si="84"/>
        <v>95.71283825852511</v>
      </c>
      <c r="J340" s="50">
        <f t="shared" si="85"/>
        <v>-0.006240126952385849</v>
      </c>
      <c r="K340" s="115">
        <f t="shared" si="86"/>
        <v>132.05648045396688</v>
      </c>
    </row>
    <row r="341" spans="1:11" ht="12.75">
      <c r="A341" s="57" t="s">
        <v>92</v>
      </c>
      <c r="B341" s="39">
        <f t="shared" si="77"/>
        <v>100</v>
      </c>
      <c r="C341" s="39">
        <f t="shared" si="78"/>
        <v>105.46074102330569</v>
      </c>
      <c r="D341" s="39">
        <f t="shared" si="79"/>
        <v>100.65769399783055</v>
      </c>
      <c r="E341" s="39">
        <f t="shared" si="80"/>
        <v>107.45313722829408</v>
      </c>
      <c r="F341" s="39">
        <f t="shared" si="81"/>
        <v>100.36303478526183</v>
      </c>
      <c r="G341" s="39">
        <f t="shared" si="82"/>
        <v>100.47506347208027</v>
      </c>
      <c r="H341" s="39">
        <f t="shared" si="83"/>
        <v>97.6535967902034</v>
      </c>
      <c r="I341" s="39">
        <f t="shared" si="84"/>
        <v>96.06980589995645</v>
      </c>
      <c r="J341" s="50">
        <f t="shared" si="85"/>
        <v>-0.005711500433129846</v>
      </c>
      <c r="K341" s="115">
        <f t="shared" si="86"/>
        <v>193.49628599070897</v>
      </c>
    </row>
    <row r="342" spans="1:11" ht="12.75">
      <c r="A342" s="57" t="s">
        <v>93</v>
      </c>
      <c r="B342" s="39">
        <f t="shared" si="77"/>
        <v>100</v>
      </c>
      <c r="C342" s="39">
        <f t="shared" si="78"/>
        <v>92.64302748441177</v>
      </c>
      <c r="D342" s="39">
        <f t="shared" si="79"/>
        <v>79.74054411498736</v>
      </c>
      <c r="E342" s="39">
        <f t="shared" si="80"/>
        <v>74.52200572232293</v>
      </c>
      <c r="F342" s="39">
        <f t="shared" si="81"/>
        <v>84.60611904165515</v>
      </c>
      <c r="G342" s="39">
        <f t="shared" si="82"/>
        <v>76.08759709138457</v>
      </c>
      <c r="H342" s="39">
        <f t="shared" si="83"/>
        <v>82.17398004188257</v>
      </c>
      <c r="I342" s="39">
        <f t="shared" si="84"/>
        <v>75.41573510436046</v>
      </c>
      <c r="J342" s="50">
        <f t="shared" si="85"/>
        <v>-0.03950619753012208</v>
      </c>
      <c r="K342" s="115">
        <f t="shared" si="86"/>
        <v>218.00676554774915</v>
      </c>
    </row>
    <row r="343" spans="1:11" ht="12.75">
      <c r="A343" s="57" t="s">
        <v>94</v>
      </c>
      <c r="B343" s="39">
        <f t="shared" si="77"/>
        <v>100</v>
      </c>
      <c r="C343" s="39">
        <f t="shared" si="78"/>
        <v>102.12228210787721</v>
      </c>
      <c r="D343" s="39">
        <f t="shared" si="79"/>
        <v>89.82634373000991</v>
      </c>
      <c r="E343" s="39">
        <f t="shared" si="80"/>
        <v>93.63512963809816</v>
      </c>
      <c r="F343" s="39">
        <f t="shared" si="81"/>
        <v>80.86896873128174</v>
      </c>
      <c r="G343" s="39">
        <f t="shared" si="82"/>
        <v>71.12633288392225</v>
      </c>
      <c r="H343" s="39">
        <f t="shared" si="83"/>
        <v>75.67200156363081</v>
      </c>
      <c r="I343" s="39">
        <f t="shared" si="84"/>
        <v>75.15212324193703</v>
      </c>
      <c r="J343" s="50">
        <f t="shared" si="85"/>
        <v>-0.039986540041968444</v>
      </c>
      <c r="K343" s="115">
        <f t="shared" si="86"/>
        <v>279.5167207153771</v>
      </c>
    </row>
    <row r="344" spans="1:11" ht="12.75">
      <c r="A344" s="57" t="s">
        <v>95</v>
      </c>
      <c r="B344" s="39">
        <f t="shared" si="77"/>
        <v>100</v>
      </c>
      <c r="C344" s="39">
        <f t="shared" si="78"/>
        <v>98.68745413700782</v>
      </c>
      <c r="D344" s="39">
        <f t="shared" si="79"/>
        <v>89.77565706562862</v>
      </c>
      <c r="E344" s="39">
        <f t="shared" si="80"/>
        <v>82.05903238422319</v>
      </c>
      <c r="F344" s="39">
        <f t="shared" si="81"/>
        <v>79.97361812962212</v>
      </c>
      <c r="G344" s="39">
        <f t="shared" si="82"/>
        <v>77.36344068245656</v>
      </c>
      <c r="H344" s="39">
        <f t="shared" si="83"/>
        <v>79.0601354206109</v>
      </c>
      <c r="I344" s="39">
        <f t="shared" si="84"/>
        <v>81.54388145317117</v>
      </c>
      <c r="J344" s="50">
        <f t="shared" si="85"/>
        <v>-0.028726307704330822</v>
      </c>
      <c r="K344" s="115">
        <f t="shared" si="86"/>
        <v>198.8257339163023</v>
      </c>
    </row>
    <row r="345" spans="1:11" ht="12.75">
      <c r="A345" s="57" t="s">
        <v>96</v>
      </c>
      <c r="B345" s="39">
        <f t="shared" si="77"/>
        <v>100</v>
      </c>
      <c r="C345" s="39">
        <f t="shared" si="78"/>
        <v>100.93304475253997</v>
      </c>
      <c r="D345" s="39">
        <f t="shared" si="79"/>
        <v>94.61543182764727</v>
      </c>
      <c r="E345" s="39">
        <f t="shared" si="80"/>
        <v>89.4316901025927</v>
      </c>
      <c r="F345" s="39">
        <f t="shared" si="81"/>
        <v>86.74815429884123</v>
      </c>
      <c r="G345" s="39">
        <f t="shared" si="82"/>
        <v>81.13625091718359</v>
      </c>
      <c r="H345" s="39">
        <f t="shared" si="83"/>
        <v>79.53209591713983</v>
      </c>
      <c r="I345" s="39">
        <f t="shared" si="84"/>
        <v>77.58199524372826</v>
      </c>
      <c r="J345" s="50">
        <f t="shared" si="85"/>
        <v>-0.03561252017958494</v>
      </c>
      <c r="K345" s="115">
        <f t="shared" si="86"/>
        <v>204.25759103061114</v>
      </c>
    </row>
    <row r="346" spans="1:11" ht="12.75">
      <c r="A346" s="57" t="s">
        <v>97</v>
      </c>
      <c r="B346" s="39">
        <f t="shared" si="77"/>
        <v>100</v>
      </c>
      <c r="C346" s="39">
        <f t="shared" si="78"/>
        <v>106.0841390321477</v>
      </c>
      <c r="D346" s="39">
        <f t="shared" si="79"/>
        <v>106.94054964010564</v>
      </c>
      <c r="E346" s="39">
        <f t="shared" si="80"/>
        <v>108.64236826192504</v>
      </c>
      <c r="F346" s="39">
        <f t="shared" si="81"/>
        <v>103.76098607728406</v>
      </c>
      <c r="G346" s="39">
        <f t="shared" si="82"/>
        <v>94.6880546394039</v>
      </c>
      <c r="H346" s="39">
        <f t="shared" si="83"/>
        <v>84.94099774179173</v>
      </c>
      <c r="I346" s="39">
        <f t="shared" si="84"/>
        <v>82.75558936324748</v>
      </c>
      <c r="J346" s="50">
        <f t="shared" si="85"/>
        <v>-0.026677501491807698</v>
      </c>
      <c r="K346" s="115">
        <f t="shared" si="86"/>
        <v>134.64212678936605</v>
      </c>
    </row>
    <row r="347" spans="1:11" ht="12.75">
      <c r="A347" s="57" t="s">
        <v>98</v>
      </c>
      <c r="B347" s="39">
        <f t="shared" si="77"/>
        <v>100</v>
      </c>
      <c r="C347" s="39">
        <f t="shared" si="78"/>
        <v>100.88573088439405</v>
      </c>
      <c r="D347" s="39">
        <f t="shared" si="79"/>
        <v>95.72041441524198</v>
      </c>
      <c r="E347" s="39">
        <f t="shared" si="80"/>
        <v>91.58286523217491</v>
      </c>
      <c r="F347" s="39">
        <f t="shared" si="81"/>
        <v>87.44064403593012</v>
      </c>
      <c r="G347" s="39">
        <f t="shared" si="82"/>
        <v>85.85000112876627</v>
      </c>
      <c r="H347" s="39">
        <f t="shared" si="83"/>
        <v>86.80373634659307</v>
      </c>
      <c r="I347" s="39">
        <f t="shared" si="84"/>
        <v>86.98956764400388</v>
      </c>
      <c r="J347" s="50">
        <f t="shared" si="85"/>
        <v>-0.01971478346515987</v>
      </c>
      <c r="K347" s="115">
        <f t="shared" si="86"/>
        <v>188.0897875868678</v>
      </c>
    </row>
    <row r="348" spans="1:11" ht="12.75">
      <c r="A348" s="57" t="s">
        <v>99</v>
      </c>
      <c r="B348" s="39">
        <f t="shared" si="77"/>
        <v>100</v>
      </c>
      <c r="C348" s="39">
        <f t="shared" si="78"/>
        <v>103.53841987885116</v>
      </c>
      <c r="D348" s="39">
        <f t="shared" si="79"/>
        <v>101.5716587265386</v>
      </c>
      <c r="E348" s="39">
        <f t="shared" si="80"/>
        <v>99.24727011660764</v>
      </c>
      <c r="F348" s="39">
        <f t="shared" si="81"/>
        <v>95.66553241669637</v>
      </c>
      <c r="G348" s="39">
        <f t="shared" si="82"/>
        <v>92.0703630618215</v>
      </c>
      <c r="H348" s="39">
        <f t="shared" si="83"/>
        <v>100.20303894714601</v>
      </c>
      <c r="I348" s="39">
        <f t="shared" si="84"/>
        <v>98.17476740812262</v>
      </c>
      <c r="J348" s="50">
        <f t="shared" si="85"/>
        <v>-0.0026281054229412293</v>
      </c>
      <c r="K348" s="115">
        <f t="shared" si="86"/>
        <v>148.2739746530128</v>
      </c>
    </row>
    <row r="349" spans="1:11" ht="12.75">
      <c r="A349" s="57" t="s">
        <v>100</v>
      </c>
      <c r="B349" s="39">
        <f t="shared" si="77"/>
        <v>100</v>
      </c>
      <c r="C349" s="39">
        <f t="shared" si="78"/>
        <v>101.05256533957699</v>
      </c>
      <c r="D349" s="39">
        <f t="shared" si="79"/>
        <v>91.18072498702409</v>
      </c>
      <c r="E349" s="39">
        <f t="shared" si="80"/>
        <v>82.00306587437296</v>
      </c>
      <c r="F349" s="39">
        <f t="shared" si="81"/>
        <v>75.51945583078293</v>
      </c>
      <c r="G349" s="39">
        <f t="shared" si="82"/>
        <v>70.2493417925002</v>
      </c>
      <c r="H349" s="39">
        <f t="shared" si="83"/>
        <v>69.56093375684327</v>
      </c>
      <c r="I349" s="39">
        <f t="shared" si="84"/>
        <v>67.57038617326877</v>
      </c>
      <c r="J349" s="50">
        <f t="shared" si="85"/>
        <v>-0.0544609145313828</v>
      </c>
      <c r="K349" s="115">
        <f t="shared" si="86"/>
        <v>241.39518301981335</v>
      </c>
    </row>
    <row r="350" spans="1:11" ht="12.75">
      <c r="A350" s="57" t="s">
        <v>101</v>
      </c>
      <c r="B350" s="39">
        <f t="shared" si="77"/>
        <v>100</v>
      </c>
      <c r="C350" s="39">
        <f t="shared" si="78"/>
        <v>96.3252906913145</v>
      </c>
      <c r="D350" s="39">
        <f t="shared" si="79"/>
        <v>98.26450160580995</v>
      </c>
      <c r="E350" s="39">
        <f t="shared" si="80"/>
        <v>100.76398329842806</v>
      </c>
      <c r="F350" s="39">
        <f t="shared" si="81"/>
        <v>104.2570097321691</v>
      </c>
      <c r="G350" s="39">
        <f t="shared" si="82"/>
        <v>101.76107010281301</v>
      </c>
      <c r="H350" s="39">
        <f t="shared" si="83"/>
        <v>102.74963191986124</v>
      </c>
      <c r="I350" s="39">
        <f t="shared" si="84"/>
        <v>107.30737463756495</v>
      </c>
      <c r="J350" s="50">
        <f t="shared" si="85"/>
        <v>0.010126239775422041</v>
      </c>
      <c r="K350" s="115">
        <f t="shared" si="86"/>
        <v>154.73802517427842</v>
      </c>
    </row>
    <row r="351" spans="1:11" ht="12.75">
      <c r="A351" s="57" t="s">
        <v>102</v>
      </c>
      <c r="B351" s="39">
        <f t="shared" si="77"/>
        <v>100</v>
      </c>
      <c r="C351" s="39">
        <f t="shared" si="78"/>
        <v>101.16098119997925</v>
      </c>
      <c r="D351" s="39">
        <f t="shared" si="79"/>
        <v>97.75845490506887</v>
      </c>
      <c r="E351" s="39">
        <f t="shared" si="80"/>
        <v>93.56156065007451</v>
      </c>
      <c r="F351" s="39">
        <f t="shared" si="81"/>
        <v>87.61405693450034</v>
      </c>
      <c r="G351" s="39">
        <f t="shared" si="82"/>
        <v>84.82516577849125</v>
      </c>
      <c r="H351" s="39">
        <f t="shared" si="83"/>
        <v>87.4131069778537</v>
      </c>
      <c r="I351" s="39">
        <f t="shared" si="84"/>
        <v>86.19468843396176</v>
      </c>
      <c r="J351" s="50">
        <f t="shared" si="85"/>
        <v>-0.020999464927566436</v>
      </c>
      <c r="K351" s="115">
        <f t="shared" si="86"/>
        <v>216.66871845377324</v>
      </c>
    </row>
    <row r="352" spans="1:11" ht="12.75">
      <c r="A352" s="57" t="s">
        <v>103</v>
      </c>
      <c r="B352" s="39">
        <f t="shared" si="77"/>
        <v>100</v>
      </c>
      <c r="C352" s="39">
        <f t="shared" si="78"/>
        <v>90.79516422795392</v>
      </c>
      <c r="D352" s="39">
        <f t="shared" si="79"/>
        <v>91.23525659428829</v>
      </c>
      <c r="E352" s="39">
        <f t="shared" si="80"/>
        <v>86.12255520854099</v>
      </c>
      <c r="F352" s="39">
        <f t="shared" si="81"/>
        <v>84.24593033448443</v>
      </c>
      <c r="G352" s="39">
        <f t="shared" si="82"/>
        <v>82.45478792243892</v>
      </c>
      <c r="H352" s="39">
        <f t="shared" si="83"/>
        <v>88.94957819672558</v>
      </c>
      <c r="I352" s="39">
        <f t="shared" si="84"/>
        <v>85.66095881976257</v>
      </c>
      <c r="J352" s="50">
        <f t="shared" si="85"/>
        <v>-0.02186778752677654</v>
      </c>
      <c r="K352" s="115">
        <f t="shared" si="86"/>
        <v>318.509574154243</v>
      </c>
    </row>
    <row r="353" spans="1:11" ht="12.75">
      <c r="A353" s="57" t="s">
        <v>104</v>
      </c>
      <c r="B353" s="39">
        <f t="shared" si="77"/>
        <v>100</v>
      </c>
      <c r="C353" s="39">
        <f t="shared" si="78"/>
        <v>104.01709685889338</v>
      </c>
      <c r="D353" s="39">
        <f t="shared" si="79"/>
        <v>102.92220906435337</v>
      </c>
      <c r="E353" s="39">
        <f t="shared" si="80"/>
        <v>99.42466188296915</v>
      </c>
      <c r="F353" s="39">
        <f t="shared" si="81"/>
        <v>94.96040376129051</v>
      </c>
      <c r="G353" s="39">
        <f t="shared" si="82"/>
        <v>89.51256923653273</v>
      </c>
      <c r="H353" s="39">
        <f t="shared" si="83"/>
        <v>90.78644418340596</v>
      </c>
      <c r="I353" s="39">
        <f t="shared" si="84"/>
        <v>93.60095512357513</v>
      </c>
      <c r="J353" s="50">
        <f t="shared" si="85"/>
        <v>-0.00940260194176723</v>
      </c>
      <c r="K353" s="115">
        <f t="shared" si="86"/>
        <v>281.53191953071604</v>
      </c>
    </row>
    <row r="354" spans="1:11" ht="12.75">
      <c r="A354" s="57" t="s">
        <v>105</v>
      </c>
      <c r="B354" s="39">
        <f t="shared" si="77"/>
        <v>100</v>
      </c>
      <c r="C354" s="39">
        <f t="shared" si="78"/>
        <v>101.08520230688511</v>
      </c>
      <c r="D354" s="39">
        <f t="shared" si="79"/>
        <v>96.1847483377697</v>
      </c>
      <c r="E354" s="39">
        <f t="shared" si="80"/>
        <v>93.5917533803703</v>
      </c>
      <c r="F354" s="39">
        <f t="shared" si="81"/>
        <v>89.69382901552983</v>
      </c>
      <c r="G354" s="39">
        <f t="shared" si="82"/>
        <v>80.98416127893752</v>
      </c>
      <c r="H354" s="39">
        <f t="shared" si="83"/>
        <v>86.19161863121649</v>
      </c>
      <c r="I354" s="39">
        <f t="shared" si="84"/>
        <v>84.45746709610698</v>
      </c>
      <c r="J354" s="50">
        <f t="shared" si="85"/>
        <v>-0.023842890164507025</v>
      </c>
      <c r="K354" s="115">
        <f t="shared" si="86"/>
        <v>238.04465992727455</v>
      </c>
    </row>
    <row r="355" spans="1:11" ht="12.75">
      <c r="A355" s="57" t="s">
        <v>106</v>
      </c>
      <c r="B355" s="39">
        <f t="shared" si="77"/>
        <v>100</v>
      </c>
      <c r="C355" s="39">
        <f t="shared" si="78"/>
        <v>101.82706924791201</v>
      </c>
      <c r="D355" s="39">
        <f t="shared" si="79"/>
        <v>96.19621363432252</v>
      </c>
      <c r="E355" s="39">
        <f t="shared" si="80"/>
        <v>96.4991442568749</v>
      </c>
      <c r="F355" s="39">
        <f t="shared" si="81"/>
        <v>93.17169713863231</v>
      </c>
      <c r="G355" s="39">
        <f t="shared" si="82"/>
        <v>90.37566062701589</v>
      </c>
      <c r="H355" s="39">
        <f t="shared" si="83"/>
        <v>88.93494649155689</v>
      </c>
      <c r="I355" s="39">
        <f t="shared" si="84"/>
        <v>85.28435292629833</v>
      </c>
      <c r="J355" s="50">
        <f t="shared" si="85"/>
        <v>-0.022483281012349754</v>
      </c>
      <c r="K355" s="115">
        <f t="shared" si="86"/>
        <v>153.8067047314039</v>
      </c>
    </row>
    <row r="356" spans="1:11" ht="12.75">
      <c r="A356" s="57" t="s">
        <v>115</v>
      </c>
      <c r="B356" s="39">
        <f t="shared" si="77"/>
        <v>100</v>
      </c>
      <c r="C356" s="39">
        <f t="shared" si="78"/>
        <v>109.556462364813</v>
      </c>
      <c r="D356" s="39">
        <f t="shared" si="79"/>
        <v>109.10768160106718</v>
      </c>
      <c r="E356" s="39">
        <f t="shared" si="80"/>
        <v>110.34435128330733</v>
      </c>
      <c r="F356" s="39">
        <f t="shared" si="81"/>
        <v>121.28600372078687</v>
      </c>
      <c r="G356" s="39">
        <f t="shared" si="82"/>
        <v>120.55894469533297</v>
      </c>
      <c r="H356" s="39">
        <f t="shared" si="83"/>
        <v>122.32207134136048</v>
      </c>
      <c r="I356" s="39">
        <f t="shared" si="84"/>
        <v>124.16207169317963</v>
      </c>
      <c r="J356" s="50">
        <f t="shared" si="85"/>
        <v>0.03139968137667881</v>
      </c>
      <c r="K356" s="115">
        <f t="shared" si="86"/>
        <v>473.10624606560816</v>
      </c>
    </row>
    <row r="357" spans="1:11" ht="12.75">
      <c r="A357" s="57" t="s">
        <v>114</v>
      </c>
      <c r="B357" s="39">
        <f t="shared" si="77"/>
        <v>100</v>
      </c>
      <c r="C357" s="39">
        <f t="shared" si="78"/>
        <v>93.1147219048771</v>
      </c>
      <c r="D357" s="39">
        <f t="shared" si="79"/>
        <v>93.20083975168971</v>
      </c>
      <c r="E357" s="39">
        <f t="shared" si="80"/>
        <v>94.8187226886113</v>
      </c>
      <c r="F357" s="39">
        <f t="shared" si="81"/>
        <v>97.18595996108593</v>
      </c>
      <c r="G357" s="39">
        <f t="shared" si="82"/>
        <v>92.23695513361018</v>
      </c>
      <c r="H357" s="39">
        <f t="shared" si="83"/>
        <v>92.62337632485155</v>
      </c>
      <c r="I357" s="39">
        <f t="shared" si="84"/>
        <v>89.27281761163187</v>
      </c>
      <c r="J357" s="50">
        <f t="shared" si="85"/>
        <v>-0.016079766129737827</v>
      </c>
      <c r="K357" s="115">
        <f t="shared" si="86"/>
        <v>183.89211960895457</v>
      </c>
    </row>
    <row r="358" spans="1:11" ht="12.75">
      <c r="A358" s="57" t="s">
        <v>108</v>
      </c>
      <c r="B358" s="39">
        <f aca="true" t="shared" si="87" ref="B358:I360">Q317</f>
        <v>100</v>
      </c>
      <c r="C358" s="39">
        <f t="shared" si="87"/>
        <v>109.36310656038582</v>
      </c>
      <c r="D358" s="39">
        <f t="shared" si="87"/>
        <v>102.84712465206196</v>
      </c>
      <c r="E358" s="39">
        <f t="shared" si="87"/>
        <v>96.76072967611714</v>
      </c>
      <c r="F358" s="39">
        <f t="shared" si="87"/>
        <v>85.4082453826331</v>
      </c>
      <c r="G358" s="39">
        <f t="shared" si="87"/>
        <v>81.71378975585432</v>
      </c>
      <c r="H358" s="39">
        <f t="shared" si="87"/>
        <v>81.79956573255721</v>
      </c>
      <c r="I358" s="39">
        <f t="shared" si="87"/>
        <v>76.57746105596426</v>
      </c>
      <c r="J358" s="50">
        <f t="shared" si="85"/>
        <v>-0.03740634486576022</v>
      </c>
      <c r="K358" s="115">
        <f>AH317</f>
        <v>391.6424505268972</v>
      </c>
    </row>
    <row r="359" spans="1:11" ht="12.75">
      <c r="A359" s="57" t="s">
        <v>109</v>
      </c>
      <c r="B359" s="39">
        <f t="shared" si="87"/>
        <v>100</v>
      </c>
      <c r="C359" s="39">
        <f t="shared" si="87"/>
        <v>103.23188512765418</v>
      </c>
      <c r="D359" s="39">
        <f t="shared" si="87"/>
        <v>99.10757087164829</v>
      </c>
      <c r="E359" s="39">
        <f t="shared" si="87"/>
        <v>94.01792766883497</v>
      </c>
      <c r="F359" s="39">
        <f t="shared" si="87"/>
        <v>85.32276066605765</v>
      </c>
      <c r="G359" s="39">
        <f t="shared" si="87"/>
        <v>87.51644044346011</v>
      </c>
      <c r="H359" s="39">
        <f t="shared" si="87"/>
        <v>82.22090137449001</v>
      </c>
      <c r="I359" s="39">
        <f t="shared" si="87"/>
        <v>76.16740612233447</v>
      </c>
      <c r="J359" s="50">
        <f t="shared" si="85"/>
        <v>-0.03814439330091435</v>
      </c>
      <c r="K359" s="115">
        <f>AH318</f>
        <v>271.45902869100155</v>
      </c>
    </row>
    <row r="360" spans="1:11" ht="13.5" thickBot="1">
      <c r="A360" s="58" t="s">
        <v>110</v>
      </c>
      <c r="B360" s="40">
        <f t="shared" si="87"/>
        <v>100</v>
      </c>
      <c r="C360" s="40">
        <f t="shared" si="87"/>
        <v>101.58470038038352</v>
      </c>
      <c r="D360" s="40">
        <f t="shared" si="87"/>
        <v>99.5303322892619</v>
      </c>
      <c r="E360" s="40">
        <f t="shared" si="87"/>
        <v>98.27683105000524</v>
      </c>
      <c r="F360" s="40">
        <f t="shared" si="87"/>
        <v>101.29904526559174</v>
      </c>
      <c r="G360" s="40">
        <f t="shared" si="87"/>
        <v>102.76708311277736</v>
      </c>
      <c r="H360" s="40">
        <f t="shared" si="87"/>
        <v>103.22525246633754</v>
      </c>
      <c r="I360" s="40">
        <f t="shared" si="87"/>
        <v>99.96811017357827</v>
      </c>
      <c r="J360" s="71">
        <f t="shared" si="85"/>
        <v>-4.55631224096642E-05</v>
      </c>
      <c r="K360" s="116">
        <f>AH319</f>
        <v>192.4688293227869</v>
      </c>
    </row>
    <row r="361" spans="1:22" ht="123.75" customHeight="1">
      <c r="A361" s="133" t="s">
        <v>285</v>
      </c>
      <c r="B361" s="134"/>
      <c r="C361" s="134"/>
      <c r="D361" s="134"/>
      <c r="E361" s="134"/>
      <c r="F361" s="134"/>
      <c r="G361" s="134"/>
      <c r="H361" s="134"/>
      <c r="I361" s="134"/>
      <c r="J361" s="134"/>
      <c r="K361" s="134"/>
      <c r="L361" s="135" t="s">
        <v>282</v>
      </c>
      <c r="M361" s="129"/>
      <c r="N361" s="129"/>
      <c r="O361" s="129"/>
      <c r="P361" s="129"/>
      <c r="Q361" s="129"/>
      <c r="R361" s="129"/>
      <c r="S361" s="129"/>
      <c r="T361" s="129"/>
      <c r="U361" s="129"/>
      <c r="V361" s="129"/>
    </row>
    <row r="362" spans="1:12" ht="21" customHeight="1">
      <c r="A362" s="102" t="s">
        <v>268</v>
      </c>
      <c r="L362" s="102" t="s">
        <v>288</v>
      </c>
    </row>
  </sheetData>
  <mergeCells count="18">
    <mergeCell ref="F325:F326"/>
    <mergeCell ref="G325:G326"/>
    <mergeCell ref="H325:H326"/>
    <mergeCell ref="I325:I326"/>
    <mergeCell ref="B325:B326"/>
    <mergeCell ref="C325:C326"/>
    <mergeCell ref="D325:D326"/>
    <mergeCell ref="E325:E326"/>
    <mergeCell ref="AD281:AF281"/>
    <mergeCell ref="AD282:AF282"/>
    <mergeCell ref="AG282:AI282"/>
    <mergeCell ref="A361:K361"/>
    <mergeCell ref="L361:V361"/>
    <mergeCell ref="AA281:AC281"/>
    <mergeCell ref="AA282:AC282"/>
    <mergeCell ref="K324:K326"/>
    <mergeCell ref="B324:J324"/>
    <mergeCell ref="J325:J326"/>
  </mergeCells>
  <printOptions/>
  <pageMargins left="0.2" right="0.2" top="1" bottom="1" header="0.5" footer="0.5"/>
  <pageSetup fitToHeight="1" fitToWidth="1" horizontalDpi="600" verticalDpi="6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CSI background data for charts and tables</dc:title>
  <dc:subject/>
  <dc:creator>Ricardo Fernandez</dc:creator>
  <cp:keywords/>
  <dc:description>All data downloaded between the 3rd and 8th of February 2005, mostly from Newcronos, Eurostat.</dc:description>
  <cp:lastModifiedBy>behi</cp:lastModifiedBy>
  <cp:lastPrinted>2005-05-23T07:47:11Z</cp:lastPrinted>
  <dcterms:created xsi:type="dcterms:W3CDTF">2005-02-03T14:22:37Z</dcterms:created>
  <dcterms:modified xsi:type="dcterms:W3CDTF">2005-09-15T13:52:17Z</dcterms:modified>
  <cp:category/>
  <cp:version/>
  <cp:contentType/>
  <cp:contentStatus/>
</cp:coreProperties>
</file>