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graph1" sheetId="1" r:id="rId1"/>
    <sheet name="Manipulated data1" sheetId="2" r:id="rId2"/>
    <sheet name="Base data1" sheetId="3" r:id="rId3"/>
    <sheet name="graph2" sheetId="4" r:id="rId4"/>
    <sheet name="manipulated data2" sheetId="5" r:id="rId5"/>
    <sheet name="base data2" sheetId="6" r:id="rId6"/>
  </sheets>
  <definedNames/>
  <calcPr fullCalcOnLoad="1"/>
</workbook>
</file>

<file path=xl/sharedStrings.xml><?xml version="1.0" encoding="utf-8"?>
<sst xmlns="http://schemas.openxmlformats.org/spreadsheetml/2006/main" count="768" uniqueCount="229">
  <si>
    <t>Bulgaria</t>
  </si>
  <si>
    <t>Estonia</t>
  </si>
  <si>
    <t>Hungary</t>
  </si>
  <si>
    <t>Slovakia</t>
  </si>
  <si>
    <t>Turkey</t>
  </si>
  <si>
    <t>Balaton</t>
  </si>
  <si>
    <t>Country</t>
  </si>
  <si>
    <t>Bad</t>
  </si>
  <si>
    <t>Poor</t>
  </si>
  <si>
    <t>Moderate</t>
  </si>
  <si>
    <t>Good</t>
  </si>
  <si>
    <t>High</t>
  </si>
  <si>
    <t>Kizilirmak</t>
  </si>
  <si>
    <t>Gediz</t>
  </si>
  <si>
    <t>Dragoman</t>
  </si>
  <si>
    <t>Atanassovsko</t>
  </si>
  <si>
    <t>Srebarna</t>
  </si>
  <si>
    <t>Kelemen-szék</t>
  </si>
  <si>
    <t>Morské Oko</t>
  </si>
  <si>
    <t>Torfeno Branishte</t>
  </si>
  <si>
    <t>Smolyan</t>
  </si>
  <si>
    <t>Choklyovo Blatko</t>
  </si>
  <si>
    <t>Kalimok</t>
  </si>
  <si>
    <t>Endla</t>
  </si>
  <si>
    <t>Nigula</t>
  </si>
  <si>
    <t>Laeva</t>
  </si>
  <si>
    <t>Soomaa</t>
  </si>
  <si>
    <t>Puhatu</t>
  </si>
  <si>
    <t>Matsula</t>
  </si>
  <si>
    <t>Käina</t>
  </si>
  <si>
    <t>Kis-Balaton</t>
  </si>
  <si>
    <t>Hanság</t>
  </si>
  <si>
    <t>Famos</t>
  </si>
  <si>
    <t>Ócsa</t>
  </si>
  <si>
    <t>Fekete-rét</t>
  </si>
  <si>
    <t>Morava floodplain</t>
  </si>
  <si>
    <t>Rudava floodplain</t>
  </si>
  <si>
    <t>Sosnina</t>
  </si>
  <si>
    <t>Belianske Lúke</t>
  </si>
  <si>
    <t>Abrod</t>
  </si>
  <si>
    <t>Eregli</t>
  </si>
  <si>
    <t>Göksu (vagy Gosku)</t>
  </si>
  <si>
    <t>Western Europe</t>
  </si>
  <si>
    <t>Central and Eastern Europe</t>
  </si>
  <si>
    <t>Small</t>
  </si>
  <si>
    <t>Medium</t>
  </si>
  <si>
    <t>Large</t>
  </si>
  <si>
    <t>Very large</t>
  </si>
  <si>
    <t>lake</t>
  </si>
  <si>
    <t>wetland</t>
  </si>
  <si>
    <t>Type</t>
  </si>
  <si>
    <t>Ecological status of lakes (lakes+wetlands)</t>
  </si>
  <si>
    <t>Size</t>
  </si>
  <si>
    <t>small</t>
  </si>
  <si>
    <t>medium</t>
  </si>
  <si>
    <t>large</t>
  </si>
  <si>
    <t>very large</t>
  </si>
  <si>
    <t>Total number of lakes studied</t>
  </si>
  <si>
    <r>
      <t>Total surface area (km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</si>
  <si>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Lakes description</t>
  </si>
  <si>
    <t>% of relatively pristine lakes</t>
  </si>
  <si>
    <t>Coastal lakes</t>
  </si>
  <si>
    <t>Mountain lakes</t>
  </si>
  <si>
    <t>Others</t>
  </si>
  <si>
    <t>&gt; 15 m</t>
  </si>
  <si>
    <t>3 to 15 m</t>
  </si>
  <si>
    <t>&lt; 3 m</t>
  </si>
  <si>
    <t>No comprehensive study was performed</t>
  </si>
  <si>
    <t>-</t>
  </si>
  <si>
    <r>
      <t>&gt; 100 km</t>
    </r>
    <r>
      <rPr>
        <vertAlign val="superscript"/>
        <sz val="10"/>
        <rFont val="Arial"/>
        <family val="2"/>
      </rPr>
      <t>2</t>
    </r>
  </si>
  <si>
    <r>
      <t>10 to 100 km</t>
    </r>
    <r>
      <rPr>
        <vertAlign val="superscript"/>
        <sz val="10"/>
        <rFont val="Arial"/>
        <family val="2"/>
      </rPr>
      <t>2</t>
    </r>
  </si>
  <si>
    <r>
      <t>1 to 10 km</t>
    </r>
    <r>
      <rPr>
        <vertAlign val="superscript"/>
        <sz val="10"/>
        <rFont val="Arial"/>
        <family val="2"/>
      </rPr>
      <t>2</t>
    </r>
  </si>
  <si>
    <r>
      <t>0.1 to 1 km</t>
    </r>
    <r>
      <rPr>
        <vertAlign val="superscript"/>
        <sz val="10"/>
        <rFont val="Arial"/>
        <family val="2"/>
      </rPr>
      <t>2</t>
    </r>
  </si>
  <si>
    <r>
      <t>0.01 to 0.1 km</t>
    </r>
    <r>
      <rPr>
        <vertAlign val="superscript"/>
        <sz val="10"/>
        <rFont val="Arial"/>
        <family val="2"/>
      </rPr>
      <t>2</t>
    </r>
  </si>
  <si>
    <t>No data</t>
  </si>
  <si>
    <t>Number of relatively pristine lakes</t>
  </si>
  <si>
    <t>Lake</t>
  </si>
  <si>
    <t>Lake classification</t>
  </si>
  <si>
    <t>Austria</t>
  </si>
  <si>
    <t>Neusiedler See</t>
  </si>
  <si>
    <t>monomictic</t>
  </si>
  <si>
    <t>mesotrophic</t>
  </si>
  <si>
    <t>Grabensee</t>
  </si>
  <si>
    <t>dimictic</t>
  </si>
  <si>
    <t>Attersee</t>
  </si>
  <si>
    <t>oligotrophic</t>
  </si>
  <si>
    <t>Weiβensee</t>
  </si>
  <si>
    <t>Almsee</t>
  </si>
  <si>
    <t>Grundlsee</t>
  </si>
  <si>
    <t>Schwarzsee im Lungau</t>
  </si>
  <si>
    <t>Schulensbroek</t>
  </si>
  <si>
    <t>5,5-7,5</t>
  </si>
  <si>
    <t>hypertrophic</t>
  </si>
  <si>
    <t>Blanckaart</t>
  </si>
  <si>
    <t>Boerenkreek</t>
  </si>
  <si>
    <t>&lt;3</t>
  </si>
  <si>
    <t>dystrophic</t>
  </si>
  <si>
    <t>Oude Maas</t>
  </si>
  <si>
    <t>eutrophic</t>
  </si>
  <si>
    <t>Eau d'Heure</t>
  </si>
  <si>
    <t>&gt;15</t>
  </si>
  <si>
    <t>Virelles</t>
  </si>
  <si>
    <t>dimitric</t>
  </si>
  <si>
    <t>Bambois</t>
  </si>
  <si>
    <t>neutral eutrophic</t>
  </si>
  <si>
    <t>Denmark</t>
  </si>
  <si>
    <t>Esrum</t>
  </si>
  <si>
    <t xml:space="preserve">Granelang </t>
  </si>
  <si>
    <t>Oligotrophic</t>
  </si>
  <si>
    <t xml:space="preserve">Hald </t>
  </si>
  <si>
    <t>Mossø</t>
  </si>
  <si>
    <t>Tissø</t>
  </si>
  <si>
    <t>Finland</t>
  </si>
  <si>
    <t>Inari</t>
  </si>
  <si>
    <t>Dimictic</t>
  </si>
  <si>
    <t>Ultra-oligotrophic</t>
  </si>
  <si>
    <t>Oulujärvi</t>
  </si>
  <si>
    <t>Mesotrophic</t>
  </si>
  <si>
    <t>Pääjärvi</t>
  </si>
  <si>
    <t>Päijänne</t>
  </si>
  <si>
    <t>Pyhäjärvi</t>
  </si>
  <si>
    <t>Belgium- Flanders</t>
  </si>
  <si>
    <t>Belgium - Wallonia</t>
  </si>
  <si>
    <t>France</t>
  </si>
  <si>
    <t>Grand-Lieu</t>
  </si>
  <si>
    <t>Madine</t>
  </si>
  <si>
    <t>Bourget</t>
  </si>
  <si>
    <t>Forêt d'Orient</t>
  </si>
  <si>
    <t>Etang Noir</t>
  </si>
  <si>
    <t>Germany</t>
  </si>
  <si>
    <t>Dümmersee</t>
  </si>
  <si>
    <t xml:space="preserve">holomictic </t>
  </si>
  <si>
    <t>polytrophic</t>
  </si>
  <si>
    <t>Schaalsee</t>
  </si>
  <si>
    <t>mesoeutrophic</t>
  </si>
  <si>
    <t>Laacher See</t>
  </si>
  <si>
    <t>Greece</t>
  </si>
  <si>
    <t>Kerkini</t>
  </si>
  <si>
    <t>artificial lake</t>
  </si>
  <si>
    <t>natural eutrophic</t>
  </si>
  <si>
    <t xml:space="preserve">Prespa </t>
  </si>
  <si>
    <t xml:space="preserve">dimictic </t>
  </si>
  <si>
    <t>meso-oligotrophic</t>
  </si>
  <si>
    <t>Koronia</t>
  </si>
  <si>
    <t>Volvi</t>
  </si>
  <si>
    <t xml:space="preserve">monomictic </t>
  </si>
  <si>
    <t>Spain</t>
  </si>
  <si>
    <t>Banyoles</t>
  </si>
  <si>
    <t>Holomictic</t>
  </si>
  <si>
    <t>Oligo-mesotrophic, SPA</t>
  </si>
  <si>
    <t>Sanabria</t>
  </si>
  <si>
    <t>Monomictic</t>
  </si>
  <si>
    <t>Oligotrophic, SPA</t>
  </si>
  <si>
    <t>Sant Maurici</t>
  </si>
  <si>
    <t>Ultra-oligotrophic, SPA</t>
  </si>
  <si>
    <t>Arreo</t>
  </si>
  <si>
    <t>Switzerland</t>
  </si>
  <si>
    <t>Neuchâtel</t>
  </si>
  <si>
    <t>polymictic</t>
  </si>
  <si>
    <t>Léman</t>
  </si>
  <si>
    <t>meromictic</t>
  </si>
  <si>
    <t>Bodensee (Untersee)</t>
  </si>
  <si>
    <t>Brienzersee</t>
  </si>
  <si>
    <t>Sempachersee</t>
  </si>
  <si>
    <t>Ullswater</t>
  </si>
  <si>
    <t>Rutland Water</t>
  </si>
  <si>
    <t>90-110</t>
  </si>
  <si>
    <t>Windermere</t>
  </si>
  <si>
    <t>Esthwaite</t>
  </si>
  <si>
    <t xml:space="preserve">Abberton </t>
  </si>
  <si>
    <t>Llyn Brenig</t>
  </si>
  <si>
    <t>Llyn Tegid</t>
  </si>
  <si>
    <t>Lyn Efyrnwy</t>
  </si>
  <si>
    <t>Llyn Celyn</t>
  </si>
  <si>
    <t xml:space="preserve">Trawsfynydd </t>
  </si>
  <si>
    <t>Borralie</t>
  </si>
  <si>
    <t>Leven</t>
  </si>
  <si>
    <t>Fleet</t>
  </si>
  <si>
    <t>Lomond</t>
  </si>
  <si>
    <t>oligotrophic/eutrophic</t>
  </si>
  <si>
    <t>Strathbeg</t>
  </si>
  <si>
    <t>Ussie</t>
  </si>
  <si>
    <t>Lower Erne</t>
  </si>
  <si>
    <t>Mono-dimictic</t>
  </si>
  <si>
    <t>Ireland</t>
  </si>
  <si>
    <t>Upper Erne</t>
  </si>
  <si>
    <t>Neagh</t>
  </si>
  <si>
    <t>Melvin</t>
  </si>
  <si>
    <t>Upper Macnean</t>
  </si>
  <si>
    <t>UK - England</t>
  </si>
  <si>
    <t>UK  - Wales</t>
  </si>
  <si>
    <t>UK  - Scotland</t>
  </si>
  <si>
    <t>UK  - Northern</t>
  </si>
  <si>
    <t>Lake Bafa</t>
  </si>
  <si>
    <t>monomixing</t>
  </si>
  <si>
    <t>Long</t>
  </si>
  <si>
    <t>Lat</t>
  </si>
  <si>
    <t>Beysehir Lake</t>
  </si>
  <si>
    <t>Burdur Lake</t>
  </si>
  <si>
    <t>oligotrophic - mesotrophic</t>
  </si>
  <si>
    <t>Lake Manyas</t>
  </si>
  <si>
    <t>Uluabat (Apolyont) Lake</t>
  </si>
  <si>
    <t>Strbské Pleso</t>
  </si>
  <si>
    <t>Orava reservoir</t>
  </si>
  <si>
    <t>Vel'ké Hincovo pleso</t>
  </si>
  <si>
    <t>Virágoskúti-halastavak</t>
  </si>
  <si>
    <t>Velencei Lake</t>
  </si>
  <si>
    <t>no mixing</t>
  </si>
  <si>
    <t>Lake Peipsi</t>
  </si>
  <si>
    <t>Lake Vortjarv</t>
  </si>
  <si>
    <t>Lake Nohipalu Valgjarv</t>
  </si>
  <si>
    <t>Lake Viitna Pikkjarv</t>
  </si>
  <si>
    <t>Durankulak Lake</t>
  </si>
  <si>
    <t>Ovcharitza reservoir</t>
  </si>
  <si>
    <t>dimitic</t>
  </si>
  <si>
    <t>Rila Lakes</t>
  </si>
  <si>
    <t>1095-2535</t>
  </si>
  <si>
    <t>2,5-37,5</t>
  </si>
  <si>
    <t>73-250</t>
  </si>
  <si>
    <t>Altitude (m)</t>
  </si>
  <si>
    <t>Area (km2)</t>
  </si>
  <si>
    <t>Mean depth (m)</t>
  </si>
  <si>
    <t>Catchment area (km2)</t>
  </si>
  <si>
    <t>Mixing characteristics</t>
  </si>
  <si>
    <t>WWI score - Data</t>
  </si>
  <si>
    <t>WWI score - Ecological State</t>
  </si>
  <si>
    <t>Region</t>
  </si>
  <si>
    <t>WWI data score</t>
  </si>
  <si>
    <t>Hatamis marshes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</si>
</sst>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16" fontId="5" fillId="0" borderId="10" xfId="0" applyNumberFormat="1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6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/>
    </xf>
    <xf numFmtId="0" fontId="10" fillId="0" borderId="0" xfId="0" applyFont="1" applyFill="1" applyBorder="1" applyAlignment="1">
      <alignment horizontal="center" vertical="top" wrapText="1"/>
    </xf>
    <xf numFmtId="167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167" fontId="9" fillId="0" borderId="0" xfId="0" applyNumberFormat="1" applyFont="1" applyBorder="1" applyAlignment="1">
      <alignment horizontal="center" vertical="top" wrapText="1"/>
    </xf>
    <xf numFmtId="167" fontId="10" fillId="0" borderId="0" xfId="0" applyNumberFormat="1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2" fontId="9" fillId="0" borderId="0" xfId="0" applyNumberFormat="1" applyFont="1" applyBorder="1" applyAlignment="1">
      <alignment horizontal="right" vertical="top" wrapText="1"/>
    </xf>
    <xf numFmtId="2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67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2" fontId="9" fillId="0" borderId="0" xfId="0" applyNumberFormat="1" applyFont="1" applyBorder="1" applyAlignment="1">
      <alignment horizontal="center" vertical="top" wrapText="1"/>
    </xf>
    <xf numFmtId="1" fontId="9" fillId="0" borderId="0" xfId="0" applyNumberFormat="1" applyFont="1" applyBorder="1" applyAlignment="1">
      <alignment horizontal="center" vertical="top" wrapText="1"/>
    </xf>
    <xf numFmtId="2" fontId="10" fillId="0" borderId="0" xfId="0" applyNumberFormat="1" applyFont="1" applyFill="1" applyBorder="1" applyAlignment="1">
      <alignment horizontal="right" vertical="top" wrapText="1"/>
    </xf>
    <xf numFmtId="1" fontId="9" fillId="0" borderId="16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top" wrapText="1"/>
    </xf>
    <xf numFmtId="1" fontId="10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1" fontId="10" fillId="0" borderId="16" xfId="0" applyNumberFormat="1" applyFont="1" applyFill="1" applyBorder="1" applyAlignment="1">
      <alignment horizontal="center" vertical="top" wrapText="1"/>
    </xf>
    <xf numFmtId="1" fontId="0" fillId="0" borderId="0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5" xfId="0" applyNumberFormat="1" applyBorder="1" applyAlignment="1">
      <alignment/>
    </xf>
    <xf numFmtId="167" fontId="0" fillId="0" borderId="7" xfId="0" applyNumberFormat="1" applyBorder="1" applyAlignment="1">
      <alignment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5"/>
          <c:y val="0.0975"/>
          <c:w val="0.602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'Manipulated data1'!$A$3</c:f>
              <c:strCache>
                <c:ptCount val="1"/>
                <c:pt idx="0">
                  <c:v>Small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data1'!$B$2:$C$2</c:f>
              <c:strCache>
                <c:ptCount val="2"/>
                <c:pt idx="0">
                  <c:v>Western Europe</c:v>
                </c:pt>
                <c:pt idx="1">
                  <c:v>Central and Eastern Europe</c:v>
                </c:pt>
              </c:strCache>
            </c:strRef>
          </c:cat>
          <c:val>
            <c:numRef>
              <c:f>'Manipulated data1'!$B$3:$C$3</c:f>
              <c:numCache>
                <c:ptCount val="2"/>
                <c:pt idx="0">
                  <c:v>2.5357142857142856</c:v>
                </c:pt>
                <c:pt idx="1">
                  <c:v>3.3333333333333335</c:v>
                </c:pt>
              </c:numCache>
            </c:numRef>
          </c:val>
        </c:ser>
        <c:ser>
          <c:idx val="1"/>
          <c:order val="1"/>
          <c:tx>
            <c:strRef>
              <c:f>'Manipulated data1'!$A$4</c:f>
              <c:strCache>
                <c:ptCount val="1"/>
                <c:pt idx="0">
                  <c:v>Medium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data1'!$B$2:$C$2</c:f>
              <c:strCache>
                <c:ptCount val="2"/>
                <c:pt idx="0">
                  <c:v>Western Europe</c:v>
                </c:pt>
                <c:pt idx="1">
                  <c:v>Central and Eastern Europe</c:v>
                </c:pt>
              </c:strCache>
            </c:strRef>
          </c:cat>
          <c:val>
            <c:numRef>
              <c:f>'Manipulated data1'!$B$4:$C$4</c:f>
              <c:numCache>
                <c:ptCount val="2"/>
                <c:pt idx="0">
                  <c:v>2.8333333333333335</c:v>
                </c:pt>
                <c:pt idx="1">
                  <c:v>2.888888888888889</c:v>
                </c:pt>
              </c:numCache>
            </c:numRef>
          </c:val>
        </c:ser>
        <c:ser>
          <c:idx val="2"/>
          <c:order val="2"/>
          <c:tx>
            <c:strRef>
              <c:f>'Manipulated data1'!$A$5</c:f>
              <c:strCache>
                <c:ptCount val="1"/>
                <c:pt idx="0">
                  <c:v>Large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data1'!$B$2:$C$2</c:f>
              <c:strCache>
                <c:ptCount val="2"/>
                <c:pt idx="0">
                  <c:v>Western Europe</c:v>
                </c:pt>
                <c:pt idx="1">
                  <c:v>Central and Eastern Europe</c:v>
                </c:pt>
              </c:strCache>
            </c:strRef>
          </c:cat>
          <c:val>
            <c:numRef>
              <c:f>'Manipulated data1'!$B$5:$C$5</c:f>
              <c:numCache>
                <c:ptCount val="2"/>
                <c:pt idx="0">
                  <c:v>2.325</c:v>
                </c:pt>
                <c:pt idx="1">
                  <c:v>2.6363636363636362</c:v>
                </c:pt>
              </c:numCache>
            </c:numRef>
          </c:val>
        </c:ser>
        <c:ser>
          <c:idx val="3"/>
          <c:order val="3"/>
          <c:tx>
            <c:strRef>
              <c:f>'Manipulated data1'!$A$6</c:f>
              <c:strCache>
                <c:ptCount val="1"/>
                <c:pt idx="0">
                  <c:v>Very large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cat>
            <c:strRef>
              <c:f>'Manipulated data1'!$B$2:$C$2</c:f>
              <c:strCache>
                <c:ptCount val="2"/>
                <c:pt idx="0">
                  <c:v>Western Europe</c:v>
                </c:pt>
                <c:pt idx="1">
                  <c:v>Central and Eastern Europe</c:v>
                </c:pt>
              </c:strCache>
            </c:strRef>
          </c:cat>
          <c:val>
            <c:numRef>
              <c:f>'Manipulated data1'!$B$6:$C$6</c:f>
              <c:numCache>
                <c:ptCount val="2"/>
                <c:pt idx="0">
                  <c:v>2.8076923076923075</c:v>
                </c:pt>
                <c:pt idx="1">
                  <c:v>2.533333333333333</c:v>
                </c:pt>
              </c:numCache>
            </c:numRef>
          </c:val>
        </c:ser>
        <c:axId val="4314560"/>
        <c:axId val="38831041"/>
      </c:barChart>
      <c:catAx>
        <c:axId val="4314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8831041"/>
        <c:crosses val="autoZero"/>
        <c:auto val="1"/>
        <c:lblOffset val="100"/>
        <c:noMultiLvlLbl val="0"/>
      </c:catAx>
      <c:valAx>
        <c:axId val="38831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E"/>
                    <a:ea typeface="Arial CE"/>
                    <a:cs typeface="Arial CE"/>
                  </a:rPr>
                  <a:t>Ecological Status</a:t>
                </a:r>
              </a:p>
            </c:rich>
          </c:tx>
          <c:layout>
            <c:manualLayout>
              <c:xMode val="factor"/>
              <c:yMode val="factor"/>
              <c:x val="-0.02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4560"/>
        <c:crossesAt val="1"/>
        <c:crossBetween val="between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75"/>
          <c:y val="0.392"/>
          <c:w val="0.12975"/>
          <c:h val="0.206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1625"/>
          <c:w val="0.8702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'manipulated data2'!$B$2</c:f>
              <c:strCache>
                <c:ptCount val="1"/>
                <c:pt idx="0">
                  <c:v>Total number of lakes studied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data2'!$A$3:$A$6</c:f>
              <c:strCache>
                <c:ptCount val="4"/>
                <c:pt idx="0">
                  <c:v>Bulgaria</c:v>
                </c:pt>
                <c:pt idx="1">
                  <c:v>Estonia</c:v>
                </c:pt>
                <c:pt idx="2">
                  <c:v>Slovakia</c:v>
                </c:pt>
                <c:pt idx="3">
                  <c:v>Turkey</c:v>
                </c:pt>
              </c:strCache>
            </c:strRef>
          </c:cat>
          <c:val>
            <c:numRef>
              <c:f>'manipulated data2'!$B$3:$B$6</c:f>
              <c:numCache>
                <c:ptCount val="4"/>
                <c:pt idx="0">
                  <c:v>288</c:v>
                </c:pt>
                <c:pt idx="1">
                  <c:v>1156</c:v>
                </c:pt>
                <c:pt idx="2">
                  <c:v>982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'manipulated data2'!$C$2</c:f>
              <c:strCache>
                <c:ptCount val="1"/>
                <c:pt idx="0">
                  <c:v>Number of relatively pristine lakes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data2'!$A$3:$A$6</c:f>
              <c:strCache>
                <c:ptCount val="4"/>
                <c:pt idx="0">
                  <c:v>Bulgaria</c:v>
                </c:pt>
                <c:pt idx="1">
                  <c:v>Estonia</c:v>
                </c:pt>
                <c:pt idx="2">
                  <c:v>Slovakia</c:v>
                </c:pt>
                <c:pt idx="3">
                  <c:v>Turkey</c:v>
                </c:pt>
              </c:strCache>
            </c:strRef>
          </c:cat>
          <c:val>
            <c:numRef>
              <c:f>'manipulated data2'!$C$3:$C$6</c:f>
              <c:numCache>
                <c:ptCount val="4"/>
                <c:pt idx="0">
                  <c:v>269.86</c:v>
                </c:pt>
                <c:pt idx="1">
                  <c:v>585.7</c:v>
                </c:pt>
                <c:pt idx="2">
                  <c:v>256.54</c:v>
                </c:pt>
                <c:pt idx="3">
                  <c:v>42.48</c:v>
                </c:pt>
              </c:numCache>
            </c:numRef>
          </c:val>
        </c:ser>
        <c:axId val="13935050"/>
        <c:axId val="58306587"/>
      </c:barChart>
      <c:catAx>
        <c:axId val="13935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E"/>
                    <a:ea typeface="Arial CE"/>
                    <a:cs typeface="Arial CE"/>
                  </a:rPr>
                  <a:t>Countries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8306587"/>
        <c:crosses val="autoZero"/>
        <c:auto val="1"/>
        <c:lblOffset val="100"/>
        <c:noMultiLvlLbl val="0"/>
      </c:catAx>
      <c:valAx>
        <c:axId val="5830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E"/>
                    <a:ea typeface="Arial CE"/>
                    <a:cs typeface="Arial CE"/>
                  </a:rPr>
                  <a:t>Number of lakes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39350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25"/>
          <c:y val="0.36175"/>
          <c:w val="0.363"/>
          <c:h val="0.1662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0.1075</cdr:x>
      <cdr:y>0.8245</cdr:y>
    </cdr:from>
    <cdr:to>
      <cdr:x>0.1545</cdr:x>
      <cdr:y>0.8735</cdr:y>
    </cdr:to>
    <cdr:sp>
      <cdr:nvSpPr>
        <cdr:cNvPr id="1" name="TextBox 2"/>
        <cdr:cNvSpPr txBox="1">
          <a:spLocks noChangeArrowheads="1"/>
        </cdr:cNvSpPr>
      </cdr:nvSpPr>
      <cdr:spPr>
        <a:xfrm>
          <a:off x="990600" y="4733925"/>
          <a:ext cx="43815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Bad</a:t>
          </a:r>
        </a:p>
      </cdr:txBody>
    </cdr:sp>
  </cdr:relSizeAnchor>
  <cdr:relSizeAnchor xmlns:cdr="http://schemas.openxmlformats.org/drawingml/2006/chartDrawing">
    <cdr:from>
      <cdr:x>0.09675</cdr:x>
      <cdr:y>0.64675</cdr:y>
    </cdr:from>
    <cdr:to>
      <cdr:x>0.152</cdr:x>
      <cdr:y>0.69575</cdr:y>
    </cdr:to>
    <cdr:sp>
      <cdr:nvSpPr>
        <cdr:cNvPr id="2" name="TextBox 3"/>
        <cdr:cNvSpPr txBox="1">
          <a:spLocks noChangeArrowheads="1"/>
        </cdr:cNvSpPr>
      </cdr:nvSpPr>
      <cdr:spPr>
        <a:xfrm>
          <a:off x="885825" y="3714750"/>
          <a:ext cx="51435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Poor</a:t>
          </a:r>
        </a:p>
      </cdr:txBody>
    </cdr:sp>
  </cdr:relSizeAnchor>
  <cdr:relSizeAnchor xmlns:cdr="http://schemas.openxmlformats.org/drawingml/2006/chartDrawing">
    <cdr:from>
      <cdr:x>0.05825</cdr:x>
      <cdr:y>0.46175</cdr:y>
    </cdr:from>
    <cdr:to>
      <cdr:x>0.15425</cdr:x>
      <cdr:y>0.51075</cdr:y>
    </cdr:to>
    <cdr:sp>
      <cdr:nvSpPr>
        <cdr:cNvPr id="3" name="TextBox 4"/>
        <cdr:cNvSpPr txBox="1">
          <a:spLocks noChangeArrowheads="1"/>
        </cdr:cNvSpPr>
      </cdr:nvSpPr>
      <cdr:spPr>
        <a:xfrm>
          <a:off x="533400" y="2647950"/>
          <a:ext cx="88582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Moderate</a:t>
          </a:r>
        </a:p>
      </cdr:txBody>
    </cdr:sp>
  </cdr:relSizeAnchor>
  <cdr:relSizeAnchor xmlns:cdr="http://schemas.openxmlformats.org/drawingml/2006/chartDrawing">
    <cdr:from>
      <cdr:x>0.0905</cdr:x>
      <cdr:y>0.27575</cdr:y>
    </cdr:from>
    <cdr:to>
      <cdr:x>0.152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828675" y="1581150"/>
          <a:ext cx="57150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Good</a:t>
          </a:r>
        </a:p>
      </cdr:txBody>
    </cdr:sp>
  </cdr:relSizeAnchor>
  <cdr:relSizeAnchor xmlns:cdr="http://schemas.openxmlformats.org/drawingml/2006/chartDrawing">
    <cdr:from>
      <cdr:x>0.0985</cdr:x>
      <cdr:y>0.09575</cdr:y>
    </cdr:from>
    <cdr:to>
      <cdr:x>0.15175</cdr:x>
      <cdr:y>0.14475</cdr:y>
    </cdr:to>
    <cdr:sp>
      <cdr:nvSpPr>
        <cdr:cNvPr id="5" name="TextBox 6"/>
        <cdr:cNvSpPr txBox="1">
          <a:spLocks noChangeArrowheads="1"/>
        </cdr:cNvSpPr>
      </cdr:nvSpPr>
      <cdr:spPr>
        <a:xfrm>
          <a:off x="904875" y="542925"/>
          <a:ext cx="49530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High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16" sqref="G16"/>
    </sheetView>
  </sheetViews>
  <sheetFormatPr defaultColWidth="9.00390625" defaultRowHeight="12.75"/>
  <cols>
    <col min="3" max="3" width="11.875" style="0" customWidth="1"/>
  </cols>
  <sheetData>
    <row r="1" spans="1:3" ht="12.75">
      <c r="A1" s="3" t="s">
        <v>51</v>
      </c>
      <c r="B1" s="4"/>
      <c r="C1" s="5"/>
    </row>
    <row r="2" spans="1:3" s="43" customFormat="1" ht="39" thickBot="1">
      <c r="A2" s="51"/>
      <c r="B2" s="52" t="s">
        <v>42</v>
      </c>
      <c r="C2" s="53" t="s">
        <v>43</v>
      </c>
    </row>
    <row r="3" spans="1:6" ht="12.75">
      <c r="A3" s="6" t="s">
        <v>44</v>
      </c>
      <c r="B3" s="39">
        <f>AVERAGE('Base data1'!H41:H54)</f>
        <v>2.5357142857142856</v>
      </c>
      <c r="C3" s="64">
        <f>AVERAGE('Base data1'!H88:H96)</f>
        <v>3.3333333333333335</v>
      </c>
      <c r="E3" s="12">
        <v>0</v>
      </c>
      <c r="F3" s="5" t="s">
        <v>7</v>
      </c>
    </row>
    <row r="4" spans="1:6" ht="12.75">
      <c r="A4" s="6" t="s">
        <v>45</v>
      </c>
      <c r="B4" s="39">
        <f>AVERAGE('Base data1'!H22:H40)</f>
        <v>2.8333333333333335</v>
      </c>
      <c r="C4" s="64">
        <f>AVERAGE('Base data1'!H79:H87)</f>
        <v>2.888888888888889</v>
      </c>
      <c r="E4" s="6">
        <v>1</v>
      </c>
      <c r="F4" s="9" t="s">
        <v>8</v>
      </c>
    </row>
    <row r="5" spans="1:6" ht="12.75">
      <c r="A5" s="6" t="s">
        <v>46</v>
      </c>
      <c r="B5" s="39">
        <f>AVERAGE('Base data1'!H2:H21)</f>
        <v>2.325</v>
      </c>
      <c r="C5" s="64">
        <f>AVERAGE('Base data1'!H68:H78)</f>
        <v>2.6363636363636362</v>
      </c>
      <c r="E5" s="6">
        <v>2</v>
      </c>
      <c r="F5" s="9" t="s">
        <v>9</v>
      </c>
    </row>
    <row r="6" spans="1:6" ht="13.5" thickBot="1">
      <c r="A6" s="10" t="s">
        <v>47</v>
      </c>
      <c r="B6" s="44">
        <f>AVERAGE('Base data1'!H55:H67)</f>
        <v>2.8076923076923075</v>
      </c>
      <c r="C6" s="65">
        <f>AVERAGE('Base data1'!H97:H111)</f>
        <v>2.533333333333333</v>
      </c>
      <c r="E6" s="6">
        <v>3</v>
      </c>
      <c r="F6" s="9" t="s">
        <v>10</v>
      </c>
    </row>
    <row r="7" spans="5:6" ht="13.5" thickBot="1">
      <c r="E7" s="10">
        <v>4</v>
      </c>
      <c r="F7" s="11" t="s">
        <v>11</v>
      </c>
    </row>
    <row r="8" ht="13.5" thickBot="1">
      <c r="A8" s="50" t="s">
        <v>227</v>
      </c>
    </row>
    <row r="9" spans="1:7" s="43" customFormat="1" ht="38.25">
      <c r="A9" s="54"/>
      <c r="B9" s="55" t="s">
        <v>42</v>
      </c>
      <c r="C9" s="56" t="s">
        <v>43</v>
      </c>
      <c r="F9" s="40"/>
      <c r="G9" s="40"/>
    </row>
    <row r="10" spans="1:3" ht="12.75">
      <c r="A10" s="6" t="s">
        <v>44</v>
      </c>
      <c r="B10" s="39">
        <f>AVERAGE('Base data1'!G41:G54)</f>
        <v>1.8928571428571428</v>
      </c>
      <c r="C10" s="64">
        <f>AVERAGE('Base data1'!G88:G96)</f>
        <v>2.7142857142857144</v>
      </c>
    </row>
    <row r="11" spans="1:3" ht="12.75">
      <c r="A11" s="6" t="s">
        <v>45</v>
      </c>
      <c r="B11" s="39">
        <f>AVERAGE('Base data1'!G22:G40)</f>
        <v>3.1842105263157894</v>
      </c>
      <c r="C11" s="64">
        <f>AVERAGE('Base data1'!G79:G87)</f>
        <v>2.625</v>
      </c>
    </row>
    <row r="12" spans="1:3" ht="12.75">
      <c r="A12" s="6" t="s">
        <v>46</v>
      </c>
      <c r="B12" s="39">
        <f>AVERAGE('Base data1'!G2:G21)</f>
        <v>3.225</v>
      </c>
      <c r="C12" s="64">
        <f>AVERAGE('Base data1'!G68:G78)</f>
        <v>2.125</v>
      </c>
    </row>
    <row r="13" spans="1:3" ht="13.5" thickBot="1">
      <c r="A13" s="10" t="s">
        <v>47</v>
      </c>
      <c r="B13" s="44">
        <f>AVERAGE('Base data1'!G55:G67)</f>
        <v>3.1538461538461537</v>
      </c>
      <c r="C13" s="65">
        <f>AVERAGE('Base data1'!G97:G111)</f>
        <v>2.857142857142857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7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25.875" style="1" bestFit="1" customWidth="1"/>
    <col min="2" max="2" width="9.125" style="1" customWidth="1"/>
    <col min="3" max="3" width="15.625" style="1" bestFit="1" customWidth="1"/>
    <col min="4" max="4" width="20.25390625" style="1" bestFit="1" customWidth="1"/>
    <col min="5" max="5" width="8.25390625" style="38" bestFit="1" customWidth="1"/>
    <col min="6" max="6" width="8.625" style="41" bestFit="1" customWidth="1"/>
    <col min="7" max="7" width="10.625" style="39" bestFit="1" customWidth="1"/>
    <col min="8" max="8" width="13.25390625" style="39" bestFit="1" customWidth="1"/>
    <col min="9" max="9" width="8.375" style="62" bestFit="1" customWidth="1"/>
    <col min="10" max="10" width="10.25390625" style="27" bestFit="1" customWidth="1"/>
    <col min="11" max="11" width="12.75390625" style="61" bestFit="1" customWidth="1"/>
    <col min="12" max="12" width="15.125" style="40" bestFit="1" customWidth="1"/>
    <col min="13" max="13" width="21.625" style="40" bestFit="1" customWidth="1"/>
    <col min="14" max="15" width="5.375" style="40" customWidth="1"/>
    <col min="16" max="16384" width="23.00390625" style="1" customWidth="1"/>
  </cols>
  <sheetData>
    <row r="1" spans="1:15" s="45" customFormat="1" ht="25.5">
      <c r="A1" s="45" t="s">
        <v>226</v>
      </c>
      <c r="B1" s="45" t="s">
        <v>50</v>
      </c>
      <c r="C1" s="30" t="s">
        <v>6</v>
      </c>
      <c r="D1" s="30" t="s">
        <v>76</v>
      </c>
      <c r="E1" s="46" t="s">
        <v>220</v>
      </c>
      <c r="F1" s="46" t="s">
        <v>52</v>
      </c>
      <c r="G1" s="31" t="s">
        <v>224</v>
      </c>
      <c r="H1" s="31" t="s">
        <v>225</v>
      </c>
      <c r="I1" s="49" t="s">
        <v>219</v>
      </c>
      <c r="J1" s="31" t="s">
        <v>221</v>
      </c>
      <c r="K1" s="47" t="s">
        <v>222</v>
      </c>
      <c r="L1" s="30" t="s">
        <v>223</v>
      </c>
      <c r="M1" s="30" t="s">
        <v>77</v>
      </c>
      <c r="N1" s="40" t="s">
        <v>195</v>
      </c>
      <c r="O1" s="40" t="s">
        <v>196</v>
      </c>
    </row>
    <row r="2" spans="1:14" ht="12.75">
      <c r="A2" s="7" t="s">
        <v>42</v>
      </c>
      <c r="B2" s="1" t="s">
        <v>48</v>
      </c>
      <c r="C2" s="34" t="s">
        <v>136</v>
      </c>
      <c r="D2" s="28" t="s">
        <v>143</v>
      </c>
      <c r="E2" s="33">
        <v>41.17</v>
      </c>
      <c r="F2" s="41" t="s">
        <v>55</v>
      </c>
      <c r="G2" s="32">
        <v>3</v>
      </c>
      <c r="H2" s="32">
        <v>0</v>
      </c>
      <c r="I2" s="57">
        <v>75</v>
      </c>
      <c r="J2" s="31"/>
      <c r="K2" s="58">
        <v>350</v>
      </c>
      <c r="L2" s="29" t="s">
        <v>141</v>
      </c>
      <c r="M2" s="29" t="s">
        <v>92</v>
      </c>
      <c r="N2" s="59"/>
    </row>
    <row r="3" spans="1:14" ht="12.75">
      <c r="A3" s="7" t="s">
        <v>42</v>
      </c>
      <c r="B3" s="1" t="s">
        <v>48</v>
      </c>
      <c r="C3" s="34" t="s">
        <v>156</v>
      </c>
      <c r="D3" s="28" t="s">
        <v>163</v>
      </c>
      <c r="E3" s="33">
        <v>14</v>
      </c>
      <c r="F3" s="41" t="s">
        <v>55</v>
      </c>
      <c r="G3" s="32">
        <v>4</v>
      </c>
      <c r="H3" s="32">
        <v>1</v>
      </c>
      <c r="I3" s="57">
        <v>504</v>
      </c>
      <c r="J3" s="31"/>
      <c r="K3" s="58">
        <v>76.7</v>
      </c>
      <c r="L3" s="29" t="s">
        <v>83</v>
      </c>
      <c r="M3" s="29" t="s">
        <v>98</v>
      </c>
      <c r="N3" s="59"/>
    </row>
    <row r="4" spans="1:14" ht="12.75">
      <c r="A4" s="7" t="s">
        <v>42</v>
      </c>
      <c r="B4" s="1" t="s">
        <v>48</v>
      </c>
      <c r="C4" s="34" t="s">
        <v>129</v>
      </c>
      <c r="D4" s="28" t="s">
        <v>130</v>
      </c>
      <c r="E4" s="33">
        <v>12.3</v>
      </c>
      <c r="F4" s="41" t="s">
        <v>55</v>
      </c>
      <c r="G4" s="32">
        <v>2</v>
      </c>
      <c r="H4" s="31">
        <v>1</v>
      </c>
      <c r="I4" s="57">
        <v>37</v>
      </c>
      <c r="J4" s="31"/>
      <c r="K4" s="58">
        <v>419</v>
      </c>
      <c r="L4" s="29" t="s">
        <v>131</v>
      </c>
      <c r="M4" s="29" t="s">
        <v>132</v>
      </c>
      <c r="N4" s="59"/>
    </row>
    <row r="5" spans="1:14" ht="12.75">
      <c r="A5" s="7" t="s">
        <v>42</v>
      </c>
      <c r="B5" s="1" t="s">
        <v>48</v>
      </c>
      <c r="C5" s="34" t="s">
        <v>123</v>
      </c>
      <c r="D5" s="28" t="s">
        <v>124</v>
      </c>
      <c r="E5" s="33">
        <v>26.94</v>
      </c>
      <c r="F5" s="41" t="s">
        <v>55</v>
      </c>
      <c r="G5" s="32">
        <v>3</v>
      </c>
      <c r="H5" s="32">
        <v>1</v>
      </c>
      <c r="I5" s="49"/>
      <c r="J5" s="31"/>
      <c r="K5" s="47"/>
      <c r="L5" s="30"/>
      <c r="M5" s="30"/>
      <c r="N5" s="59"/>
    </row>
    <row r="6" spans="1:13" ht="12.75">
      <c r="A6" s="7" t="s">
        <v>42</v>
      </c>
      <c r="B6" s="1" t="s">
        <v>48</v>
      </c>
      <c r="C6" s="34" t="s">
        <v>191</v>
      </c>
      <c r="D6" s="28" t="s">
        <v>176</v>
      </c>
      <c r="E6" s="33">
        <v>13.3</v>
      </c>
      <c r="F6" s="41" t="s">
        <v>55</v>
      </c>
      <c r="G6" s="32">
        <v>4</v>
      </c>
      <c r="H6" s="32">
        <v>2</v>
      </c>
      <c r="I6" s="57">
        <v>107</v>
      </c>
      <c r="J6" s="31"/>
      <c r="K6" s="58">
        <v>145</v>
      </c>
      <c r="L6" s="30"/>
      <c r="M6" s="29" t="s">
        <v>98</v>
      </c>
    </row>
    <row r="7" spans="1:14" ht="12.75">
      <c r="A7" s="7" t="s">
        <v>42</v>
      </c>
      <c r="B7" s="1" t="s">
        <v>48</v>
      </c>
      <c r="C7" s="34" t="s">
        <v>156</v>
      </c>
      <c r="D7" s="28" t="s">
        <v>162</v>
      </c>
      <c r="E7" s="33">
        <v>29</v>
      </c>
      <c r="F7" s="41" t="s">
        <v>55</v>
      </c>
      <c r="G7" s="32">
        <v>4</v>
      </c>
      <c r="H7" s="32">
        <v>2</v>
      </c>
      <c r="I7" s="57">
        <v>564</v>
      </c>
      <c r="J7" s="31"/>
      <c r="K7" s="58">
        <v>1127</v>
      </c>
      <c r="L7" s="29" t="s">
        <v>158</v>
      </c>
      <c r="M7" s="29" t="s">
        <v>85</v>
      </c>
      <c r="N7" s="59"/>
    </row>
    <row r="8" spans="1:14" ht="12.75">
      <c r="A8" s="7" t="s">
        <v>42</v>
      </c>
      <c r="B8" s="1" t="s">
        <v>48</v>
      </c>
      <c r="C8" s="34" t="s">
        <v>136</v>
      </c>
      <c r="D8" s="28" t="s">
        <v>144</v>
      </c>
      <c r="E8" s="33">
        <v>68</v>
      </c>
      <c r="F8" s="41" t="s">
        <v>55</v>
      </c>
      <c r="G8" s="32">
        <v>2.5</v>
      </c>
      <c r="H8" s="32">
        <v>2</v>
      </c>
      <c r="I8" s="57">
        <v>37</v>
      </c>
      <c r="J8" s="31"/>
      <c r="K8" s="58">
        <v>220</v>
      </c>
      <c r="L8" s="29" t="s">
        <v>145</v>
      </c>
      <c r="M8" s="29" t="s">
        <v>98</v>
      </c>
      <c r="N8" s="59"/>
    </row>
    <row r="9" spans="1:13" ht="12.75">
      <c r="A9" s="7" t="s">
        <v>42</v>
      </c>
      <c r="B9" s="1" t="s">
        <v>48</v>
      </c>
      <c r="C9" s="34" t="s">
        <v>105</v>
      </c>
      <c r="D9" s="28" t="s">
        <v>111</v>
      </c>
      <c r="E9" s="37">
        <v>12.3</v>
      </c>
      <c r="F9" s="41" t="s">
        <v>55</v>
      </c>
      <c r="G9" s="31">
        <v>3.5</v>
      </c>
      <c r="H9" s="31">
        <v>2</v>
      </c>
      <c r="I9" s="49"/>
      <c r="J9" s="31">
        <v>8.2</v>
      </c>
      <c r="K9" s="47">
        <v>403</v>
      </c>
      <c r="L9" s="30"/>
      <c r="M9" s="30"/>
    </row>
    <row r="10" spans="1:14" ht="12.75">
      <c r="A10" s="7" t="s">
        <v>42</v>
      </c>
      <c r="B10" s="1" t="s">
        <v>48</v>
      </c>
      <c r="C10" s="34" t="s">
        <v>123</v>
      </c>
      <c r="D10" s="28" t="s">
        <v>126</v>
      </c>
      <c r="E10" s="33">
        <v>78</v>
      </c>
      <c r="F10" s="41" t="s">
        <v>55</v>
      </c>
      <c r="G10" s="32">
        <v>2</v>
      </c>
      <c r="H10" s="32">
        <v>2.5</v>
      </c>
      <c r="I10" s="49"/>
      <c r="J10" s="31"/>
      <c r="K10" s="47"/>
      <c r="L10" s="30"/>
      <c r="M10" s="30"/>
      <c r="N10" s="59"/>
    </row>
    <row r="11" spans="1:13" ht="12.75">
      <c r="A11" s="7" t="s">
        <v>42</v>
      </c>
      <c r="B11" s="1" t="s">
        <v>48</v>
      </c>
      <c r="C11" s="34" t="s">
        <v>112</v>
      </c>
      <c r="D11" s="28" t="s">
        <v>118</v>
      </c>
      <c r="E11" s="33">
        <v>13.5</v>
      </c>
      <c r="F11" s="41" t="s">
        <v>55</v>
      </c>
      <c r="G11" s="31">
        <v>3.5</v>
      </c>
      <c r="H11" s="32">
        <v>2.5</v>
      </c>
      <c r="I11" s="57">
        <v>103</v>
      </c>
      <c r="J11" s="32">
        <v>15.2</v>
      </c>
      <c r="K11" s="58">
        <v>255</v>
      </c>
      <c r="L11" s="29" t="s">
        <v>114</v>
      </c>
      <c r="M11" s="29" t="s">
        <v>108</v>
      </c>
    </row>
    <row r="12" spans="1:13" ht="12.75">
      <c r="A12" s="7" t="s">
        <v>42</v>
      </c>
      <c r="B12" s="1" t="s">
        <v>48</v>
      </c>
      <c r="C12" s="34" t="s">
        <v>105</v>
      </c>
      <c r="D12" s="28" t="s">
        <v>110</v>
      </c>
      <c r="E12" s="37">
        <v>16.9</v>
      </c>
      <c r="F12" s="41" t="s">
        <v>55</v>
      </c>
      <c r="G12" s="31">
        <v>3</v>
      </c>
      <c r="H12" s="31">
        <v>2.5</v>
      </c>
      <c r="I12" s="49"/>
      <c r="J12" s="31">
        <v>9</v>
      </c>
      <c r="K12" s="47">
        <v>6.24</v>
      </c>
      <c r="L12" s="30"/>
      <c r="M12" s="30"/>
    </row>
    <row r="13" spans="1:14" ht="12.75">
      <c r="A13" s="7" t="s">
        <v>42</v>
      </c>
      <c r="B13" s="1" t="s">
        <v>48</v>
      </c>
      <c r="C13" s="34" t="s">
        <v>189</v>
      </c>
      <c r="D13" s="28" t="s">
        <v>165</v>
      </c>
      <c r="E13" s="33">
        <v>11.16</v>
      </c>
      <c r="F13" s="41" t="s">
        <v>55</v>
      </c>
      <c r="G13" s="32">
        <v>4</v>
      </c>
      <c r="H13" s="32">
        <v>3</v>
      </c>
      <c r="I13" s="57" t="s">
        <v>166</v>
      </c>
      <c r="J13" s="31"/>
      <c r="K13" s="47"/>
      <c r="L13" s="30"/>
      <c r="M13" s="30"/>
      <c r="N13" s="30"/>
    </row>
    <row r="14" spans="1:13" ht="12.75">
      <c r="A14" s="7" t="s">
        <v>42</v>
      </c>
      <c r="B14" s="1" t="s">
        <v>48</v>
      </c>
      <c r="C14" s="34" t="s">
        <v>191</v>
      </c>
      <c r="D14" s="28" t="s">
        <v>178</v>
      </c>
      <c r="E14" s="33">
        <v>71.1</v>
      </c>
      <c r="F14" s="41" t="s">
        <v>55</v>
      </c>
      <c r="G14" s="32">
        <v>4</v>
      </c>
      <c r="H14" s="32">
        <v>3</v>
      </c>
      <c r="I14" s="57">
        <v>8</v>
      </c>
      <c r="J14" s="31"/>
      <c r="K14" s="58">
        <v>769</v>
      </c>
      <c r="L14" s="29" t="s">
        <v>83</v>
      </c>
      <c r="M14" s="29" t="s">
        <v>179</v>
      </c>
    </row>
    <row r="15" spans="1:14" ht="12.75">
      <c r="A15" s="7" t="s">
        <v>42</v>
      </c>
      <c r="B15" s="1" t="s">
        <v>48</v>
      </c>
      <c r="C15" s="34" t="s">
        <v>156</v>
      </c>
      <c r="D15" s="28" t="s">
        <v>161</v>
      </c>
      <c r="E15" s="33">
        <v>63.8</v>
      </c>
      <c r="F15" s="41" t="s">
        <v>55</v>
      </c>
      <c r="G15" s="32">
        <v>4</v>
      </c>
      <c r="H15" s="32">
        <v>3</v>
      </c>
      <c r="I15" s="57">
        <v>396</v>
      </c>
      <c r="J15" s="31"/>
      <c r="K15" s="58">
        <v>11487</v>
      </c>
      <c r="L15" s="29" t="s">
        <v>83</v>
      </c>
      <c r="M15" s="29" t="s">
        <v>81</v>
      </c>
      <c r="N15" s="59"/>
    </row>
    <row r="16" spans="1:14" ht="12.75">
      <c r="A16" s="7" t="s">
        <v>42</v>
      </c>
      <c r="B16" s="1" t="s">
        <v>48</v>
      </c>
      <c r="C16" s="34" t="s">
        <v>136</v>
      </c>
      <c r="D16" s="28" t="s">
        <v>140</v>
      </c>
      <c r="E16" s="33">
        <v>40</v>
      </c>
      <c r="F16" s="41" t="s">
        <v>55</v>
      </c>
      <c r="G16" s="32">
        <v>1.5</v>
      </c>
      <c r="H16" s="32">
        <v>3</v>
      </c>
      <c r="I16" s="57">
        <v>850</v>
      </c>
      <c r="J16" s="31"/>
      <c r="K16" s="58">
        <v>1795</v>
      </c>
      <c r="L16" s="29" t="s">
        <v>141</v>
      </c>
      <c r="M16" s="29" t="s">
        <v>142</v>
      </c>
      <c r="N16" s="59"/>
    </row>
    <row r="17" spans="1:14" ht="12.75">
      <c r="A17" s="7" t="s">
        <v>42</v>
      </c>
      <c r="B17" s="1" t="s">
        <v>48</v>
      </c>
      <c r="C17" s="34" t="s">
        <v>129</v>
      </c>
      <c r="D17" s="28" t="s">
        <v>133</v>
      </c>
      <c r="E17" s="33">
        <v>23.5</v>
      </c>
      <c r="F17" s="41" t="s">
        <v>55</v>
      </c>
      <c r="G17" s="32">
        <v>3.5</v>
      </c>
      <c r="H17" s="31">
        <v>3</v>
      </c>
      <c r="I17" s="57">
        <v>35</v>
      </c>
      <c r="J17" s="31"/>
      <c r="K17" s="58">
        <v>180</v>
      </c>
      <c r="L17" s="29" t="s">
        <v>83</v>
      </c>
      <c r="M17" s="29" t="s">
        <v>134</v>
      </c>
      <c r="N17" s="59"/>
    </row>
    <row r="18" spans="1:14" ht="12.75">
      <c r="A18" s="7" t="s">
        <v>42</v>
      </c>
      <c r="B18" s="1" t="s">
        <v>48</v>
      </c>
      <c r="C18" s="34" t="s">
        <v>123</v>
      </c>
      <c r="D18" s="28" t="s">
        <v>127</v>
      </c>
      <c r="E18" s="37">
        <v>50</v>
      </c>
      <c r="F18" s="46" t="s">
        <v>55</v>
      </c>
      <c r="G18" s="32">
        <v>3</v>
      </c>
      <c r="H18" s="32">
        <v>3</v>
      </c>
      <c r="I18" s="49"/>
      <c r="J18" s="31"/>
      <c r="K18" s="47"/>
      <c r="L18" s="30"/>
      <c r="M18" s="30"/>
      <c r="N18" s="59"/>
    </row>
    <row r="19" spans="1:13" ht="12.75">
      <c r="A19" s="7" t="s">
        <v>42</v>
      </c>
      <c r="B19" s="1" t="s">
        <v>48</v>
      </c>
      <c r="C19" s="34" t="s">
        <v>105</v>
      </c>
      <c r="D19" s="34" t="s">
        <v>106</v>
      </c>
      <c r="E19" s="37">
        <v>17.3</v>
      </c>
      <c r="F19" s="41" t="s">
        <v>55</v>
      </c>
      <c r="G19" s="31">
        <v>2.5</v>
      </c>
      <c r="H19" s="31">
        <v>3</v>
      </c>
      <c r="I19" s="49"/>
      <c r="J19" s="31">
        <v>12.3</v>
      </c>
      <c r="K19" s="47">
        <v>59</v>
      </c>
      <c r="L19" s="30"/>
      <c r="M19" s="30"/>
    </row>
    <row r="20" spans="1:13" ht="12.75">
      <c r="A20" s="7" t="s">
        <v>42</v>
      </c>
      <c r="B20" s="1" t="s">
        <v>48</v>
      </c>
      <c r="C20" s="34" t="s">
        <v>78</v>
      </c>
      <c r="D20" s="28" t="s">
        <v>84</v>
      </c>
      <c r="E20" s="33">
        <v>46.2</v>
      </c>
      <c r="F20" s="41" t="s">
        <v>55</v>
      </c>
      <c r="G20" s="32">
        <v>3.5</v>
      </c>
      <c r="H20" s="32">
        <v>3</v>
      </c>
      <c r="I20" s="57">
        <v>469</v>
      </c>
      <c r="J20" s="31"/>
      <c r="K20" s="58">
        <v>464</v>
      </c>
      <c r="L20" s="29" t="s">
        <v>83</v>
      </c>
      <c r="M20" s="29" t="s">
        <v>85</v>
      </c>
    </row>
    <row r="21" spans="1:14" ht="12.75">
      <c r="A21" s="7" t="s">
        <v>42</v>
      </c>
      <c r="B21" s="1" t="s">
        <v>48</v>
      </c>
      <c r="C21" s="34" t="s">
        <v>189</v>
      </c>
      <c r="D21" s="28" t="s">
        <v>167</v>
      </c>
      <c r="E21" s="33">
        <v>14.76</v>
      </c>
      <c r="F21" s="41" t="s">
        <v>55</v>
      </c>
      <c r="G21" s="32">
        <v>4</v>
      </c>
      <c r="H21" s="32">
        <v>4</v>
      </c>
      <c r="I21" s="57">
        <v>39</v>
      </c>
      <c r="J21" s="31"/>
      <c r="K21" s="58">
        <v>230.5</v>
      </c>
      <c r="L21" s="29" t="s">
        <v>83</v>
      </c>
      <c r="M21" s="29" t="s">
        <v>81</v>
      </c>
      <c r="N21" s="30"/>
    </row>
    <row r="22" spans="1:13" ht="12.75">
      <c r="A22" s="7" t="s">
        <v>42</v>
      </c>
      <c r="B22" s="1" t="s">
        <v>48</v>
      </c>
      <c r="C22" s="34" t="s">
        <v>122</v>
      </c>
      <c r="D22" s="28" t="s">
        <v>99</v>
      </c>
      <c r="E22" s="33">
        <v>3.5</v>
      </c>
      <c r="F22" s="42" t="s">
        <v>54</v>
      </c>
      <c r="G22" s="32">
        <v>1</v>
      </c>
      <c r="H22" s="32">
        <v>1</v>
      </c>
      <c r="I22" s="57">
        <v>250</v>
      </c>
      <c r="J22" s="32" t="s">
        <v>100</v>
      </c>
      <c r="K22" s="47"/>
      <c r="L22" s="30"/>
      <c r="M22" s="29" t="s">
        <v>85</v>
      </c>
    </row>
    <row r="23" spans="1:14" ht="12.75">
      <c r="A23" s="7" t="s">
        <v>42</v>
      </c>
      <c r="B23" s="1" t="s">
        <v>48</v>
      </c>
      <c r="C23" s="34" t="s">
        <v>123</v>
      </c>
      <c r="D23" s="28" t="s">
        <v>125</v>
      </c>
      <c r="E23" s="33">
        <v>1.07</v>
      </c>
      <c r="F23" s="42" t="s">
        <v>54</v>
      </c>
      <c r="G23" s="32">
        <v>2</v>
      </c>
      <c r="H23" s="32">
        <v>1.5</v>
      </c>
      <c r="I23" s="49"/>
      <c r="J23" s="31"/>
      <c r="K23" s="47"/>
      <c r="L23" s="30"/>
      <c r="M23" s="30"/>
      <c r="N23" s="59"/>
    </row>
    <row r="24" spans="1:13" ht="12.75">
      <c r="A24" s="7" t="s">
        <v>42</v>
      </c>
      <c r="B24" s="1" t="s">
        <v>48</v>
      </c>
      <c r="C24" s="34" t="s">
        <v>191</v>
      </c>
      <c r="D24" s="28" t="s">
        <v>180</v>
      </c>
      <c r="E24" s="33">
        <v>2.5</v>
      </c>
      <c r="F24" s="42" t="s">
        <v>54</v>
      </c>
      <c r="G24" s="32">
        <v>4</v>
      </c>
      <c r="H24" s="32">
        <v>2</v>
      </c>
      <c r="I24" s="57">
        <v>0</v>
      </c>
      <c r="J24" s="31"/>
      <c r="K24" s="58">
        <v>59</v>
      </c>
      <c r="L24" s="30"/>
      <c r="M24" s="29" t="s">
        <v>98</v>
      </c>
    </row>
    <row r="25" spans="1:13" ht="12.75">
      <c r="A25" s="7" t="s">
        <v>42</v>
      </c>
      <c r="B25" s="1" t="s">
        <v>48</v>
      </c>
      <c r="C25" s="34" t="s">
        <v>190</v>
      </c>
      <c r="D25" s="28" t="s">
        <v>171</v>
      </c>
      <c r="E25" s="33">
        <v>4.07</v>
      </c>
      <c r="F25" s="42" t="s">
        <v>54</v>
      </c>
      <c r="G25" s="32">
        <v>3.5</v>
      </c>
      <c r="H25" s="31">
        <v>2.5</v>
      </c>
      <c r="I25" s="49"/>
      <c r="J25" s="31"/>
      <c r="K25" s="47"/>
      <c r="L25" s="30"/>
      <c r="M25" s="30"/>
    </row>
    <row r="26" spans="1:13" ht="12.75">
      <c r="A26" s="7" t="s">
        <v>42</v>
      </c>
      <c r="B26" s="1" t="s">
        <v>48</v>
      </c>
      <c r="C26" s="34" t="s">
        <v>105</v>
      </c>
      <c r="D26" s="28" t="s">
        <v>109</v>
      </c>
      <c r="E26" s="37">
        <v>3.4</v>
      </c>
      <c r="F26" s="42" t="s">
        <v>54</v>
      </c>
      <c r="G26" s="31">
        <v>3</v>
      </c>
      <c r="H26" s="31">
        <v>2.5</v>
      </c>
      <c r="I26" s="49"/>
      <c r="J26" s="31">
        <v>13.1</v>
      </c>
      <c r="K26" s="47"/>
      <c r="L26" s="30"/>
      <c r="M26" s="30"/>
    </row>
    <row r="27" spans="1:14" ht="12.75">
      <c r="A27" s="7" t="s">
        <v>42</v>
      </c>
      <c r="B27" s="1" t="s">
        <v>48</v>
      </c>
      <c r="C27" s="34" t="s">
        <v>189</v>
      </c>
      <c r="D27" s="28" t="s">
        <v>164</v>
      </c>
      <c r="E27" s="33">
        <v>8.94</v>
      </c>
      <c r="F27" s="42" t="s">
        <v>54</v>
      </c>
      <c r="G27" s="32">
        <v>3.5</v>
      </c>
      <c r="H27" s="32">
        <v>3</v>
      </c>
      <c r="I27" s="57">
        <v>145</v>
      </c>
      <c r="J27" s="31"/>
      <c r="K27" s="58">
        <v>145.5</v>
      </c>
      <c r="L27" s="29" t="s">
        <v>83</v>
      </c>
      <c r="M27" s="29" t="s">
        <v>81</v>
      </c>
      <c r="N27" s="30"/>
    </row>
    <row r="28" spans="1:14" ht="12.75">
      <c r="A28" s="7" t="s">
        <v>42</v>
      </c>
      <c r="B28" s="1" t="s">
        <v>48</v>
      </c>
      <c r="C28" s="34" t="s">
        <v>146</v>
      </c>
      <c r="D28" s="28" t="s">
        <v>150</v>
      </c>
      <c r="E28" s="33">
        <v>3.2</v>
      </c>
      <c r="F28" s="42" t="s">
        <v>54</v>
      </c>
      <c r="G28" s="32">
        <v>4</v>
      </c>
      <c r="H28" s="32">
        <v>3</v>
      </c>
      <c r="I28" s="57">
        <v>1000</v>
      </c>
      <c r="J28" s="31"/>
      <c r="K28" s="47"/>
      <c r="L28" s="29" t="s">
        <v>151</v>
      </c>
      <c r="M28" s="29" t="s">
        <v>152</v>
      </c>
      <c r="N28" s="59"/>
    </row>
    <row r="29" spans="1:14" ht="12.75">
      <c r="A29" s="7" t="s">
        <v>42</v>
      </c>
      <c r="B29" s="1" t="s">
        <v>48</v>
      </c>
      <c r="C29" s="34" t="s">
        <v>129</v>
      </c>
      <c r="D29" s="28" t="s">
        <v>135</v>
      </c>
      <c r="E29" s="33">
        <v>3.3</v>
      </c>
      <c r="F29" s="42" t="s">
        <v>54</v>
      </c>
      <c r="G29" s="32">
        <v>3.5</v>
      </c>
      <c r="H29" s="31">
        <v>3</v>
      </c>
      <c r="I29" s="57">
        <v>248</v>
      </c>
      <c r="J29" s="31"/>
      <c r="K29" s="58">
        <v>12</v>
      </c>
      <c r="L29" s="29" t="s">
        <v>80</v>
      </c>
      <c r="M29" s="29" t="s">
        <v>134</v>
      </c>
      <c r="N29" s="59"/>
    </row>
    <row r="30" spans="1:13" ht="12.75">
      <c r="A30" s="7" t="s">
        <v>42</v>
      </c>
      <c r="B30" s="1" t="s">
        <v>48</v>
      </c>
      <c r="C30" s="34" t="s">
        <v>78</v>
      </c>
      <c r="D30" s="28" t="s">
        <v>82</v>
      </c>
      <c r="E30" s="33">
        <v>2</v>
      </c>
      <c r="F30" s="42" t="s">
        <v>54</v>
      </c>
      <c r="G30" s="32">
        <v>3.5</v>
      </c>
      <c r="H30" s="32">
        <v>3</v>
      </c>
      <c r="I30" s="57">
        <v>501</v>
      </c>
      <c r="J30" s="31"/>
      <c r="K30" s="58">
        <v>65</v>
      </c>
      <c r="L30" s="29" t="s">
        <v>83</v>
      </c>
      <c r="M30" s="29" t="s">
        <v>81</v>
      </c>
    </row>
    <row r="31" spans="1:13" ht="12.75">
      <c r="A31" s="7" t="s">
        <v>42</v>
      </c>
      <c r="B31" s="1" t="s">
        <v>48</v>
      </c>
      <c r="C31" s="34" t="s">
        <v>78</v>
      </c>
      <c r="D31" s="28" t="s">
        <v>88</v>
      </c>
      <c r="E31" s="33">
        <v>4.14</v>
      </c>
      <c r="F31" s="42" t="s">
        <v>54</v>
      </c>
      <c r="G31" s="32">
        <v>3</v>
      </c>
      <c r="H31" s="32">
        <v>3</v>
      </c>
      <c r="I31" s="57">
        <v>709</v>
      </c>
      <c r="J31" s="31"/>
      <c r="K31" s="58">
        <v>125</v>
      </c>
      <c r="L31" s="29" t="s">
        <v>83</v>
      </c>
      <c r="M31" s="29" t="s">
        <v>85</v>
      </c>
    </row>
    <row r="32" spans="1:13" ht="12.75">
      <c r="A32" s="7" t="s">
        <v>42</v>
      </c>
      <c r="B32" s="1" t="s">
        <v>48</v>
      </c>
      <c r="C32" s="34" t="s">
        <v>78</v>
      </c>
      <c r="D32" s="28" t="s">
        <v>86</v>
      </c>
      <c r="E32" s="33">
        <v>6.5</v>
      </c>
      <c r="F32" s="42" t="s">
        <v>54</v>
      </c>
      <c r="G32" s="32">
        <v>3.5</v>
      </c>
      <c r="H32" s="32">
        <v>3</v>
      </c>
      <c r="I32" s="57">
        <v>929</v>
      </c>
      <c r="J32" s="31"/>
      <c r="K32" s="58">
        <v>50</v>
      </c>
      <c r="L32" s="29" t="s">
        <v>83</v>
      </c>
      <c r="M32" s="29" t="s">
        <v>85</v>
      </c>
    </row>
    <row r="33" spans="1:14" ht="12.75">
      <c r="A33" s="7" t="s">
        <v>42</v>
      </c>
      <c r="B33" s="1" t="s">
        <v>48</v>
      </c>
      <c r="C33" s="34" t="s">
        <v>189</v>
      </c>
      <c r="D33" s="28" t="s">
        <v>169</v>
      </c>
      <c r="E33" s="33">
        <v>4.85</v>
      </c>
      <c r="F33" s="42" t="s">
        <v>54</v>
      </c>
      <c r="G33" s="32">
        <v>4</v>
      </c>
      <c r="H33" s="32">
        <v>3.5</v>
      </c>
      <c r="I33" s="49"/>
      <c r="J33" s="31"/>
      <c r="K33" s="47"/>
      <c r="L33" s="30"/>
      <c r="M33" s="29" t="s">
        <v>81</v>
      </c>
      <c r="N33" s="30"/>
    </row>
    <row r="34" spans="1:13" ht="12.75">
      <c r="A34" s="7" t="s">
        <v>42</v>
      </c>
      <c r="B34" s="1" t="s">
        <v>48</v>
      </c>
      <c r="C34" s="34" t="s">
        <v>78</v>
      </c>
      <c r="D34" s="28" t="s">
        <v>89</v>
      </c>
      <c r="E34" s="33">
        <v>2</v>
      </c>
      <c r="F34" s="42" t="s">
        <v>54</v>
      </c>
      <c r="G34" s="32">
        <v>2</v>
      </c>
      <c r="H34" s="32">
        <v>3.5</v>
      </c>
      <c r="I34" s="57">
        <v>2221</v>
      </c>
      <c r="J34" s="31"/>
      <c r="K34" s="58">
        <v>9</v>
      </c>
      <c r="L34" s="29" t="s">
        <v>80</v>
      </c>
      <c r="M34" s="29" t="s">
        <v>85</v>
      </c>
    </row>
    <row r="35" spans="1:14" ht="12.75">
      <c r="A35" s="7" t="s">
        <v>42</v>
      </c>
      <c r="B35" s="1" t="s">
        <v>48</v>
      </c>
      <c r="C35" s="34" t="s">
        <v>189</v>
      </c>
      <c r="D35" s="28" t="s">
        <v>168</v>
      </c>
      <c r="E35" s="33">
        <v>1</v>
      </c>
      <c r="F35" s="42" t="s">
        <v>54</v>
      </c>
      <c r="G35" s="32">
        <v>4</v>
      </c>
      <c r="H35" s="32">
        <v>4</v>
      </c>
      <c r="I35" s="57">
        <v>65</v>
      </c>
      <c r="J35" s="31"/>
      <c r="K35" s="58">
        <v>17.1</v>
      </c>
      <c r="L35" s="29" t="s">
        <v>83</v>
      </c>
      <c r="M35" s="29" t="s">
        <v>98</v>
      </c>
      <c r="N35" s="30"/>
    </row>
    <row r="36" spans="1:13" ht="12.75">
      <c r="A36" s="7" t="s">
        <v>42</v>
      </c>
      <c r="B36" s="1" t="s">
        <v>48</v>
      </c>
      <c r="C36" s="34" t="s">
        <v>191</v>
      </c>
      <c r="D36" s="28" t="s">
        <v>181</v>
      </c>
      <c r="E36" s="33">
        <v>1</v>
      </c>
      <c r="F36" s="42" t="s">
        <v>54</v>
      </c>
      <c r="G36" s="32">
        <v>1</v>
      </c>
      <c r="H36" s="32">
        <v>4</v>
      </c>
      <c r="I36" s="57">
        <v>120</v>
      </c>
      <c r="J36" s="31"/>
      <c r="K36" s="47"/>
      <c r="L36" s="30"/>
      <c r="M36" s="29" t="s">
        <v>81</v>
      </c>
    </row>
    <row r="37" spans="1:13" ht="12.75">
      <c r="A37" s="7" t="s">
        <v>42</v>
      </c>
      <c r="B37" s="1" t="s">
        <v>48</v>
      </c>
      <c r="C37" s="34" t="s">
        <v>190</v>
      </c>
      <c r="D37" s="28" t="s">
        <v>173</v>
      </c>
      <c r="E37" s="33">
        <v>3.17</v>
      </c>
      <c r="F37" s="42" t="s">
        <v>54</v>
      </c>
      <c r="G37" s="32">
        <v>4</v>
      </c>
      <c r="H37" s="31"/>
      <c r="I37" s="49"/>
      <c r="J37" s="31"/>
      <c r="K37" s="47"/>
      <c r="L37" s="29" t="s">
        <v>81</v>
      </c>
      <c r="M37" s="30"/>
    </row>
    <row r="38" spans="1:13" ht="12.75">
      <c r="A38" s="7" t="s">
        <v>42</v>
      </c>
      <c r="B38" s="1" t="s">
        <v>48</v>
      </c>
      <c r="C38" s="34" t="s">
        <v>190</v>
      </c>
      <c r="D38" s="28" t="s">
        <v>170</v>
      </c>
      <c r="E38" s="33">
        <v>3.56</v>
      </c>
      <c r="F38" s="42" t="s">
        <v>54</v>
      </c>
      <c r="G38" s="32">
        <v>3.5</v>
      </c>
      <c r="H38" s="31"/>
      <c r="I38" s="49"/>
      <c r="J38" s="31"/>
      <c r="K38" s="47"/>
      <c r="L38" s="30"/>
      <c r="M38" s="30"/>
    </row>
    <row r="39" spans="1:13" ht="12.75">
      <c r="A39" s="7" t="s">
        <v>42</v>
      </c>
      <c r="B39" s="1" t="s">
        <v>48</v>
      </c>
      <c r="C39" s="34" t="s">
        <v>190</v>
      </c>
      <c r="D39" s="28" t="s">
        <v>172</v>
      </c>
      <c r="E39" s="33">
        <v>4.37</v>
      </c>
      <c r="F39" s="42" t="s">
        <v>54</v>
      </c>
      <c r="G39" s="32">
        <v>3.5</v>
      </c>
      <c r="H39" s="31"/>
      <c r="I39" s="49"/>
      <c r="J39" s="31"/>
      <c r="K39" s="47"/>
      <c r="L39" s="30"/>
      <c r="M39" s="30"/>
    </row>
    <row r="40" spans="1:13" ht="12.75">
      <c r="A40" s="7" t="s">
        <v>42</v>
      </c>
      <c r="B40" s="1" t="s">
        <v>48</v>
      </c>
      <c r="C40" s="34" t="s">
        <v>190</v>
      </c>
      <c r="D40" s="28" t="s">
        <v>174</v>
      </c>
      <c r="E40" s="33">
        <v>4.64</v>
      </c>
      <c r="F40" s="42" t="s">
        <v>54</v>
      </c>
      <c r="G40" s="32">
        <v>4</v>
      </c>
      <c r="H40" s="31"/>
      <c r="I40" s="49"/>
      <c r="J40" s="31"/>
      <c r="K40" s="47"/>
      <c r="L40" s="30"/>
      <c r="M40" s="30"/>
    </row>
    <row r="41" spans="1:13" ht="12.75">
      <c r="A41" s="7" t="s">
        <v>42</v>
      </c>
      <c r="B41" s="1" t="s">
        <v>48</v>
      </c>
      <c r="C41" s="34" t="s">
        <v>191</v>
      </c>
      <c r="D41" s="28" t="s">
        <v>177</v>
      </c>
      <c r="E41" s="33">
        <v>0.25</v>
      </c>
      <c r="F41" s="46" t="s">
        <v>53</v>
      </c>
      <c r="G41" s="32">
        <v>1</v>
      </c>
      <c r="H41" s="32">
        <v>1</v>
      </c>
      <c r="I41" s="57">
        <v>330</v>
      </c>
      <c r="J41" s="31"/>
      <c r="K41" s="47"/>
      <c r="L41" s="29" t="s">
        <v>83</v>
      </c>
      <c r="M41" s="29" t="s">
        <v>85</v>
      </c>
    </row>
    <row r="42" spans="1:13" ht="12.75">
      <c r="A42" s="7" t="s">
        <v>42</v>
      </c>
      <c r="B42" s="1" t="s">
        <v>48</v>
      </c>
      <c r="C42" s="34" t="s">
        <v>121</v>
      </c>
      <c r="D42" s="28" t="s">
        <v>94</v>
      </c>
      <c r="E42" s="33">
        <v>0.32</v>
      </c>
      <c r="F42" s="46" t="s">
        <v>53</v>
      </c>
      <c r="G42" s="32">
        <v>1</v>
      </c>
      <c r="H42" s="32">
        <v>1</v>
      </c>
      <c r="I42" s="57">
        <v>2.5</v>
      </c>
      <c r="J42" s="32" t="s">
        <v>95</v>
      </c>
      <c r="K42" s="58">
        <v>12.5</v>
      </c>
      <c r="L42" s="29" t="s">
        <v>80</v>
      </c>
      <c r="M42" s="29" t="s">
        <v>96</v>
      </c>
    </row>
    <row r="43" spans="1:14" ht="12.75">
      <c r="A43" s="7" t="s">
        <v>42</v>
      </c>
      <c r="B43" s="1" t="s">
        <v>48</v>
      </c>
      <c r="C43" s="34" t="s">
        <v>146</v>
      </c>
      <c r="D43" s="28" t="s">
        <v>153</v>
      </c>
      <c r="E43" s="33">
        <v>0.16</v>
      </c>
      <c r="F43" s="46" t="s">
        <v>53</v>
      </c>
      <c r="G43" s="32">
        <v>1</v>
      </c>
      <c r="H43" s="32">
        <v>2</v>
      </c>
      <c r="I43" s="57">
        <v>1820</v>
      </c>
      <c r="J43" s="31"/>
      <c r="K43" s="58">
        <v>2209</v>
      </c>
      <c r="L43" s="30"/>
      <c r="M43" s="29" t="s">
        <v>154</v>
      </c>
      <c r="N43" s="59"/>
    </row>
    <row r="44" spans="1:13" ht="12.75">
      <c r="A44" s="7" t="s">
        <v>42</v>
      </c>
      <c r="B44" s="1" t="s">
        <v>48</v>
      </c>
      <c r="C44" s="34" t="s">
        <v>121</v>
      </c>
      <c r="D44" s="28" t="s">
        <v>97</v>
      </c>
      <c r="E44" s="33">
        <v>0.08</v>
      </c>
      <c r="F44" s="46" t="s">
        <v>53</v>
      </c>
      <c r="G44" s="32">
        <v>1.5</v>
      </c>
      <c r="H44" s="32">
        <v>2</v>
      </c>
      <c r="I44" s="57">
        <v>35</v>
      </c>
      <c r="J44" s="32">
        <v>3</v>
      </c>
      <c r="K44" s="58">
        <v>7.5</v>
      </c>
      <c r="L44" s="29" t="s">
        <v>80</v>
      </c>
      <c r="M44" s="29" t="s">
        <v>98</v>
      </c>
    </row>
    <row r="45" spans="1:13" ht="12.75">
      <c r="A45" s="7" t="s">
        <v>42</v>
      </c>
      <c r="B45" s="1" t="s">
        <v>48</v>
      </c>
      <c r="C45" s="34" t="s">
        <v>121</v>
      </c>
      <c r="D45" s="28" t="s">
        <v>93</v>
      </c>
      <c r="E45" s="33">
        <v>0.8</v>
      </c>
      <c r="F45" s="46" t="s">
        <v>53</v>
      </c>
      <c r="G45" s="32">
        <v>2.5</v>
      </c>
      <c r="H45" s="32">
        <v>2</v>
      </c>
      <c r="I45" s="57">
        <v>5</v>
      </c>
      <c r="J45" s="32">
        <v>1.5</v>
      </c>
      <c r="K45" s="58">
        <v>60</v>
      </c>
      <c r="L45" s="29" t="s">
        <v>80</v>
      </c>
      <c r="M45" s="29" t="s">
        <v>92</v>
      </c>
    </row>
    <row r="46" spans="1:13" ht="12.75">
      <c r="A46" s="7" t="s">
        <v>42</v>
      </c>
      <c r="B46" s="1" t="s">
        <v>48</v>
      </c>
      <c r="C46" s="34" t="s">
        <v>121</v>
      </c>
      <c r="D46" s="28" t="s">
        <v>90</v>
      </c>
      <c r="E46" s="33">
        <v>0.84</v>
      </c>
      <c r="F46" s="46" t="s">
        <v>53</v>
      </c>
      <c r="G46" s="32">
        <v>2.5</v>
      </c>
      <c r="H46" s="32">
        <v>2</v>
      </c>
      <c r="I46" s="57">
        <v>20</v>
      </c>
      <c r="J46" s="32" t="s">
        <v>91</v>
      </c>
      <c r="K46" s="58">
        <v>817</v>
      </c>
      <c r="L46" s="29" t="s">
        <v>80</v>
      </c>
      <c r="M46" s="29" t="s">
        <v>92</v>
      </c>
    </row>
    <row r="47" spans="1:14" ht="12.75">
      <c r="A47" s="7" t="s">
        <v>42</v>
      </c>
      <c r="B47" s="1" t="s">
        <v>48</v>
      </c>
      <c r="C47" s="34" t="s">
        <v>146</v>
      </c>
      <c r="D47" s="28" t="s">
        <v>147</v>
      </c>
      <c r="E47" s="33">
        <v>0.81</v>
      </c>
      <c r="F47" s="46" t="s">
        <v>53</v>
      </c>
      <c r="G47" s="32">
        <v>1</v>
      </c>
      <c r="H47" s="32">
        <v>2.5</v>
      </c>
      <c r="I47" s="57">
        <v>175</v>
      </c>
      <c r="J47" s="31"/>
      <c r="K47" s="58">
        <v>1142</v>
      </c>
      <c r="L47" s="29" t="s">
        <v>148</v>
      </c>
      <c r="M47" s="29" t="s">
        <v>149</v>
      </c>
      <c r="N47" s="59"/>
    </row>
    <row r="48" spans="1:13" ht="12.75">
      <c r="A48" s="7" t="s">
        <v>42</v>
      </c>
      <c r="B48" s="1" t="s">
        <v>48</v>
      </c>
      <c r="C48" s="34" t="s">
        <v>122</v>
      </c>
      <c r="D48" s="28" t="s">
        <v>101</v>
      </c>
      <c r="E48" s="33">
        <v>0.8</v>
      </c>
      <c r="F48" s="46" t="s">
        <v>53</v>
      </c>
      <c r="G48" s="32">
        <v>1.5</v>
      </c>
      <c r="H48" s="32">
        <v>2.5</v>
      </c>
      <c r="I48" s="57">
        <v>250</v>
      </c>
      <c r="J48" s="32" t="s">
        <v>95</v>
      </c>
      <c r="K48" s="47"/>
      <c r="L48" s="29" t="s">
        <v>102</v>
      </c>
      <c r="M48" s="29" t="s">
        <v>98</v>
      </c>
    </row>
    <row r="49" spans="1:14" ht="12.75">
      <c r="A49" s="7" t="s">
        <v>42</v>
      </c>
      <c r="B49" s="1" t="s">
        <v>48</v>
      </c>
      <c r="C49" s="34" t="s">
        <v>146</v>
      </c>
      <c r="D49" s="28" t="s">
        <v>155</v>
      </c>
      <c r="E49" s="33">
        <v>0.06</v>
      </c>
      <c r="F49" s="46" t="s">
        <v>53</v>
      </c>
      <c r="G49" s="32">
        <v>1</v>
      </c>
      <c r="H49" s="32">
        <v>3</v>
      </c>
      <c r="I49" s="57">
        <v>655</v>
      </c>
      <c r="J49" s="31"/>
      <c r="K49" s="47"/>
      <c r="L49" s="29" t="s">
        <v>151</v>
      </c>
      <c r="M49" s="29" t="s">
        <v>149</v>
      </c>
      <c r="N49" s="59"/>
    </row>
    <row r="50" spans="1:14" ht="12.75">
      <c r="A50" s="7" t="s">
        <v>42</v>
      </c>
      <c r="B50" s="1" t="s">
        <v>48</v>
      </c>
      <c r="C50" s="34" t="s">
        <v>123</v>
      </c>
      <c r="D50" s="28" t="s">
        <v>128</v>
      </c>
      <c r="E50" s="33">
        <v>0.59</v>
      </c>
      <c r="F50" s="46" t="s">
        <v>53</v>
      </c>
      <c r="G50" s="32">
        <v>3</v>
      </c>
      <c r="H50" s="32">
        <v>3</v>
      </c>
      <c r="I50" s="49"/>
      <c r="J50" s="31"/>
      <c r="K50" s="47"/>
      <c r="L50" s="30"/>
      <c r="M50" s="30"/>
      <c r="N50" s="59"/>
    </row>
    <row r="51" spans="1:13" ht="12.75">
      <c r="A51" s="7" t="s">
        <v>42</v>
      </c>
      <c r="B51" s="1" t="s">
        <v>48</v>
      </c>
      <c r="C51" s="34" t="s">
        <v>105</v>
      </c>
      <c r="D51" s="28" t="s">
        <v>107</v>
      </c>
      <c r="E51" s="37">
        <v>0.12</v>
      </c>
      <c r="F51" s="46" t="s">
        <v>53</v>
      </c>
      <c r="G51" s="31">
        <v>3</v>
      </c>
      <c r="H51" s="31">
        <v>3.5</v>
      </c>
      <c r="I51" s="49"/>
      <c r="J51" s="31">
        <v>3</v>
      </c>
      <c r="K51" s="47">
        <v>1.21</v>
      </c>
      <c r="L51" s="30"/>
      <c r="M51" s="30" t="s">
        <v>108</v>
      </c>
    </row>
    <row r="52" spans="1:13" ht="12.75">
      <c r="A52" s="7" t="s">
        <v>42</v>
      </c>
      <c r="B52" s="1" t="s">
        <v>48</v>
      </c>
      <c r="C52" s="34" t="s">
        <v>122</v>
      </c>
      <c r="D52" s="28" t="s">
        <v>103</v>
      </c>
      <c r="E52" s="33">
        <v>0.33</v>
      </c>
      <c r="F52" s="46" t="s">
        <v>53</v>
      </c>
      <c r="G52" s="32">
        <v>3</v>
      </c>
      <c r="H52" s="32">
        <v>3.5</v>
      </c>
      <c r="I52" s="57">
        <v>230</v>
      </c>
      <c r="J52" s="32">
        <v>3.5</v>
      </c>
      <c r="K52" s="47"/>
      <c r="L52" s="29" t="s">
        <v>102</v>
      </c>
      <c r="M52" s="29" t="s">
        <v>104</v>
      </c>
    </row>
    <row r="53" spans="1:13" ht="12.75">
      <c r="A53" s="7" t="s">
        <v>42</v>
      </c>
      <c r="B53" s="1" t="s">
        <v>48</v>
      </c>
      <c r="C53" s="34" t="s">
        <v>78</v>
      </c>
      <c r="D53" s="28" t="s">
        <v>87</v>
      </c>
      <c r="E53" s="33">
        <v>0.85</v>
      </c>
      <c r="F53" s="46" t="s">
        <v>53</v>
      </c>
      <c r="G53" s="32">
        <v>3.5</v>
      </c>
      <c r="H53" s="32">
        <v>3.5</v>
      </c>
      <c r="I53" s="57">
        <v>589</v>
      </c>
      <c r="J53" s="31"/>
      <c r="K53" s="58">
        <v>30</v>
      </c>
      <c r="L53" s="29" t="s">
        <v>80</v>
      </c>
      <c r="M53" s="29" t="s">
        <v>85</v>
      </c>
    </row>
    <row r="54" spans="1:13" ht="12.75">
      <c r="A54" s="7" t="s">
        <v>42</v>
      </c>
      <c r="B54" s="1" t="s">
        <v>48</v>
      </c>
      <c r="C54" s="34" t="s">
        <v>191</v>
      </c>
      <c r="D54" s="28" t="s">
        <v>175</v>
      </c>
      <c r="E54" s="33">
        <v>0.5</v>
      </c>
      <c r="F54" s="46" t="s">
        <v>53</v>
      </c>
      <c r="G54" s="32">
        <v>1</v>
      </c>
      <c r="H54" s="32">
        <v>4</v>
      </c>
      <c r="I54" s="57">
        <v>10</v>
      </c>
      <c r="J54" s="31"/>
      <c r="K54" s="47"/>
      <c r="L54" s="30"/>
      <c r="M54" s="29" t="s">
        <v>85</v>
      </c>
    </row>
    <row r="55" spans="1:13" ht="12.75">
      <c r="A55" s="7" t="s">
        <v>42</v>
      </c>
      <c r="B55" s="1" t="s">
        <v>48</v>
      </c>
      <c r="C55" s="34" t="s">
        <v>192</v>
      </c>
      <c r="D55" s="28" t="s">
        <v>182</v>
      </c>
      <c r="E55" s="33">
        <v>109</v>
      </c>
      <c r="F55" s="42" t="s">
        <v>56</v>
      </c>
      <c r="G55" s="32">
        <v>3</v>
      </c>
      <c r="H55" s="32">
        <v>2</v>
      </c>
      <c r="I55" s="57">
        <v>44</v>
      </c>
      <c r="J55" s="31"/>
      <c r="K55" s="58">
        <v>4212</v>
      </c>
      <c r="L55" s="29" t="s">
        <v>183</v>
      </c>
      <c r="M55" s="29" t="s">
        <v>98</v>
      </c>
    </row>
    <row r="56" spans="1:14" ht="12.75">
      <c r="A56" s="7" t="s">
        <v>42</v>
      </c>
      <c r="B56" s="1" t="s">
        <v>48</v>
      </c>
      <c r="C56" s="34" t="s">
        <v>156</v>
      </c>
      <c r="D56" s="28" t="s">
        <v>157</v>
      </c>
      <c r="E56" s="33">
        <v>217</v>
      </c>
      <c r="F56" s="42" t="s">
        <v>56</v>
      </c>
      <c r="G56" s="32">
        <v>4</v>
      </c>
      <c r="H56" s="32">
        <v>2</v>
      </c>
      <c r="I56" s="57">
        <v>429</v>
      </c>
      <c r="J56" s="31"/>
      <c r="K56" s="58">
        <v>2671</v>
      </c>
      <c r="L56" s="29" t="s">
        <v>158</v>
      </c>
      <c r="M56" s="29" t="s">
        <v>85</v>
      </c>
      <c r="N56" s="59"/>
    </row>
    <row r="57" spans="1:14" ht="12.75">
      <c r="A57" s="7" t="s">
        <v>42</v>
      </c>
      <c r="B57" s="1" t="s">
        <v>48</v>
      </c>
      <c r="C57" s="34" t="s">
        <v>156</v>
      </c>
      <c r="D57" s="28" t="s">
        <v>159</v>
      </c>
      <c r="E57" s="33">
        <v>580</v>
      </c>
      <c r="F57" s="42" t="s">
        <v>56</v>
      </c>
      <c r="G57" s="32">
        <v>4</v>
      </c>
      <c r="H57" s="32">
        <v>2</v>
      </c>
      <c r="I57" s="57">
        <v>327</v>
      </c>
      <c r="J57" s="31"/>
      <c r="K57" s="58">
        <v>7975</v>
      </c>
      <c r="L57" s="29" t="s">
        <v>160</v>
      </c>
      <c r="M57" s="29" t="s">
        <v>81</v>
      </c>
      <c r="N57" s="59"/>
    </row>
    <row r="58" spans="1:13" ht="12.75">
      <c r="A58" s="7" t="s">
        <v>42</v>
      </c>
      <c r="B58" s="1" t="s">
        <v>48</v>
      </c>
      <c r="C58" s="34" t="s">
        <v>184</v>
      </c>
      <c r="D58" s="28" t="s">
        <v>185</v>
      </c>
      <c r="E58" s="33">
        <v>345</v>
      </c>
      <c r="F58" s="42" t="s">
        <v>56</v>
      </c>
      <c r="G58" s="32">
        <v>3</v>
      </c>
      <c r="H58" s="32">
        <v>2</v>
      </c>
      <c r="I58" s="57">
        <v>45</v>
      </c>
      <c r="J58" s="31"/>
      <c r="K58" s="58">
        <v>3514</v>
      </c>
      <c r="L58" s="29" t="s">
        <v>151</v>
      </c>
      <c r="M58" s="29" t="s">
        <v>98</v>
      </c>
    </row>
    <row r="59" spans="1:13" ht="12.75">
      <c r="A59" s="7" t="s">
        <v>42</v>
      </c>
      <c r="B59" s="1" t="s">
        <v>48</v>
      </c>
      <c r="C59" s="34" t="s">
        <v>184</v>
      </c>
      <c r="D59" s="28" t="s">
        <v>186</v>
      </c>
      <c r="E59" s="33">
        <v>385</v>
      </c>
      <c r="F59" s="42" t="s">
        <v>56</v>
      </c>
      <c r="G59" s="32">
        <v>3</v>
      </c>
      <c r="H59" s="32">
        <v>2.5</v>
      </c>
      <c r="I59" s="57">
        <v>15</v>
      </c>
      <c r="J59" s="31"/>
      <c r="K59" s="58">
        <v>4453</v>
      </c>
      <c r="L59" s="29" t="s">
        <v>80</v>
      </c>
      <c r="M59" s="29" t="s">
        <v>92</v>
      </c>
    </row>
    <row r="60" spans="1:13" ht="12.75">
      <c r="A60" s="7" t="s">
        <v>42</v>
      </c>
      <c r="B60" s="1" t="s">
        <v>48</v>
      </c>
      <c r="C60" s="34" t="s">
        <v>184</v>
      </c>
      <c r="D60" s="28" t="s">
        <v>188</v>
      </c>
      <c r="E60" s="33">
        <v>101</v>
      </c>
      <c r="F60" s="42" t="s">
        <v>56</v>
      </c>
      <c r="G60" s="32">
        <v>1.5</v>
      </c>
      <c r="H60" s="32">
        <v>3</v>
      </c>
      <c r="I60" s="57">
        <v>55</v>
      </c>
      <c r="J60" s="31"/>
      <c r="K60" s="58">
        <v>138</v>
      </c>
      <c r="L60" s="29" t="s">
        <v>80</v>
      </c>
      <c r="M60" s="29" t="s">
        <v>81</v>
      </c>
    </row>
    <row r="61" spans="1:13" ht="12.75">
      <c r="A61" s="7" t="s">
        <v>42</v>
      </c>
      <c r="B61" s="1" t="s">
        <v>48</v>
      </c>
      <c r="C61" s="34" t="s">
        <v>184</v>
      </c>
      <c r="D61" s="28" t="s">
        <v>187</v>
      </c>
      <c r="E61" s="33">
        <v>186</v>
      </c>
      <c r="F61" s="42" t="s">
        <v>56</v>
      </c>
      <c r="G61" s="32">
        <v>2</v>
      </c>
      <c r="H61" s="32">
        <v>3</v>
      </c>
      <c r="I61" s="57">
        <v>25</v>
      </c>
      <c r="J61" s="31"/>
      <c r="K61" s="47"/>
      <c r="L61" s="29" t="s">
        <v>80</v>
      </c>
      <c r="M61" s="29" t="s">
        <v>81</v>
      </c>
    </row>
    <row r="62" spans="1:14" ht="12.75">
      <c r="A62" s="7" t="s">
        <v>42</v>
      </c>
      <c r="B62" s="1" t="s">
        <v>48</v>
      </c>
      <c r="C62" s="34" t="s">
        <v>136</v>
      </c>
      <c r="D62" s="28" t="s">
        <v>137</v>
      </c>
      <c r="E62" s="33" t="s">
        <v>218</v>
      </c>
      <c r="F62" s="42" t="s">
        <v>56</v>
      </c>
      <c r="G62" s="32">
        <v>2.5</v>
      </c>
      <c r="H62" s="32">
        <v>3</v>
      </c>
      <c r="I62" s="57">
        <v>33</v>
      </c>
      <c r="J62" s="31"/>
      <c r="K62" s="58">
        <v>235</v>
      </c>
      <c r="L62" s="29" t="s">
        <v>138</v>
      </c>
      <c r="M62" s="29" t="s">
        <v>139</v>
      </c>
      <c r="N62" s="59"/>
    </row>
    <row r="63" spans="1:13" ht="12.75">
      <c r="A63" s="7" t="s">
        <v>42</v>
      </c>
      <c r="B63" s="1" t="s">
        <v>48</v>
      </c>
      <c r="C63" s="34" t="s">
        <v>112</v>
      </c>
      <c r="D63" s="28" t="s">
        <v>116</v>
      </c>
      <c r="E63" s="33">
        <v>893</v>
      </c>
      <c r="F63" s="42" t="s">
        <v>56</v>
      </c>
      <c r="G63" s="31">
        <v>3.5</v>
      </c>
      <c r="H63" s="31">
        <v>3</v>
      </c>
      <c r="I63" s="57">
        <v>122</v>
      </c>
      <c r="J63" s="32">
        <v>8</v>
      </c>
      <c r="K63" s="58">
        <v>19000</v>
      </c>
      <c r="L63" s="29" t="s">
        <v>114</v>
      </c>
      <c r="M63" s="29" t="s">
        <v>117</v>
      </c>
    </row>
    <row r="64" spans="1:13" ht="12.75">
      <c r="A64" s="7" t="s">
        <v>42</v>
      </c>
      <c r="B64" s="1" t="s">
        <v>48</v>
      </c>
      <c r="C64" s="34" t="s">
        <v>112</v>
      </c>
      <c r="D64" s="28" t="s">
        <v>119</v>
      </c>
      <c r="E64" s="33">
        <v>1054</v>
      </c>
      <c r="F64" s="42" t="s">
        <v>56</v>
      </c>
      <c r="G64" s="31">
        <v>3.5</v>
      </c>
      <c r="H64" s="32">
        <v>3</v>
      </c>
      <c r="I64" s="57">
        <v>78</v>
      </c>
      <c r="J64" s="32">
        <v>17</v>
      </c>
      <c r="K64" s="58">
        <v>25400</v>
      </c>
      <c r="L64" s="29" t="s">
        <v>114</v>
      </c>
      <c r="M64" s="29" t="s">
        <v>117</v>
      </c>
    </row>
    <row r="65" spans="1:13" ht="12.75">
      <c r="A65" s="7" t="s">
        <v>42</v>
      </c>
      <c r="B65" s="1" t="s">
        <v>48</v>
      </c>
      <c r="C65" s="34" t="s">
        <v>78</v>
      </c>
      <c r="D65" s="28" t="s">
        <v>79</v>
      </c>
      <c r="E65" s="33">
        <v>321</v>
      </c>
      <c r="F65" s="42" t="s">
        <v>56</v>
      </c>
      <c r="G65" s="32">
        <v>3</v>
      </c>
      <c r="H65" s="32">
        <v>3</v>
      </c>
      <c r="I65" s="57">
        <v>115</v>
      </c>
      <c r="J65" s="31"/>
      <c r="K65" s="58">
        <v>1200</v>
      </c>
      <c r="L65" s="29" t="s">
        <v>80</v>
      </c>
      <c r="M65" s="29" t="s">
        <v>81</v>
      </c>
    </row>
    <row r="66" spans="1:13" ht="12.75">
      <c r="A66" s="7" t="s">
        <v>42</v>
      </c>
      <c r="B66" s="1" t="s">
        <v>48</v>
      </c>
      <c r="C66" s="34" t="s">
        <v>112</v>
      </c>
      <c r="D66" s="34" t="s">
        <v>120</v>
      </c>
      <c r="E66" s="37">
        <v>155</v>
      </c>
      <c r="F66" s="42" t="s">
        <v>56</v>
      </c>
      <c r="G66" s="31">
        <v>4</v>
      </c>
      <c r="H66" s="31">
        <v>4</v>
      </c>
      <c r="I66" s="49">
        <v>50</v>
      </c>
      <c r="J66" s="31">
        <v>5.5</v>
      </c>
      <c r="K66" s="47">
        <v>616</v>
      </c>
      <c r="L66" s="30" t="s">
        <v>114</v>
      </c>
      <c r="M66" s="30" t="s">
        <v>117</v>
      </c>
    </row>
    <row r="67" spans="1:13" ht="12.75">
      <c r="A67" s="7" t="s">
        <v>42</v>
      </c>
      <c r="B67" s="1" t="s">
        <v>48</v>
      </c>
      <c r="C67" s="34" t="s">
        <v>112</v>
      </c>
      <c r="D67" s="28" t="s">
        <v>113</v>
      </c>
      <c r="E67" s="33">
        <v>1043</v>
      </c>
      <c r="F67" s="42" t="s">
        <v>56</v>
      </c>
      <c r="G67" s="32">
        <v>4</v>
      </c>
      <c r="H67" s="31">
        <v>4</v>
      </c>
      <c r="I67" s="57">
        <v>119</v>
      </c>
      <c r="J67" s="32">
        <v>14.4</v>
      </c>
      <c r="K67" s="58">
        <v>14512</v>
      </c>
      <c r="L67" s="29" t="s">
        <v>114</v>
      </c>
      <c r="M67" s="29" t="s">
        <v>115</v>
      </c>
    </row>
    <row r="68" spans="1:15" ht="12.75">
      <c r="A68" s="8" t="s">
        <v>43</v>
      </c>
      <c r="B68" s="1" t="s">
        <v>48</v>
      </c>
      <c r="C68" s="35" t="s">
        <v>4</v>
      </c>
      <c r="D68" s="36" t="s">
        <v>193</v>
      </c>
      <c r="E68" s="38">
        <v>67</v>
      </c>
      <c r="F68" s="41" t="s">
        <v>55</v>
      </c>
      <c r="G68" s="27">
        <v>1.5</v>
      </c>
      <c r="H68" s="27">
        <v>2</v>
      </c>
      <c r="I68" s="60">
        <v>5</v>
      </c>
      <c r="J68" s="27">
        <v>1.5</v>
      </c>
      <c r="K68" s="61">
        <v>100</v>
      </c>
      <c r="L68" s="26" t="s">
        <v>194</v>
      </c>
      <c r="M68" s="26" t="s">
        <v>98</v>
      </c>
      <c r="N68" s="40">
        <f>37+30/60</f>
        <v>37.5</v>
      </c>
      <c r="O68" s="40">
        <f>27+26/60</f>
        <v>27.433333333333334</v>
      </c>
    </row>
    <row r="69" spans="1:12" ht="12.75">
      <c r="A69" s="8" t="s">
        <v>43</v>
      </c>
      <c r="B69" s="1" t="s">
        <v>49</v>
      </c>
      <c r="C69" s="1" t="s">
        <v>4</v>
      </c>
      <c r="D69" s="1" t="s">
        <v>40</v>
      </c>
      <c r="E69" s="1">
        <v>90.22</v>
      </c>
      <c r="F69" s="41" t="s">
        <v>55</v>
      </c>
      <c r="G69" s="1"/>
      <c r="H69" s="27">
        <v>2</v>
      </c>
      <c r="K69" s="40"/>
      <c r="L69" s="63"/>
    </row>
    <row r="70" spans="1:15" ht="12.75">
      <c r="A70" s="8" t="s">
        <v>43</v>
      </c>
      <c r="B70" s="1" t="s">
        <v>48</v>
      </c>
      <c r="C70" s="35" t="s">
        <v>2</v>
      </c>
      <c r="D70" s="36" t="s">
        <v>205</v>
      </c>
      <c r="E70" s="48">
        <v>13.5</v>
      </c>
      <c r="F70" s="41" t="s">
        <v>55</v>
      </c>
      <c r="G70" s="27">
        <v>1</v>
      </c>
      <c r="H70" s="27">
        <v>2</v>
      </c>
      <c r="I70" s="60">
        <v>90.8</v>
      </c>
      <c r="J70" s="27">
        <v>0.5</v>
      </c>
      <c r="M70" s="26" t="s">
        <v>81</v>
      </c>
      <c r="N70" s="40">
        <f>47+30/60</f>
        <v>47.5</v>
      </c>
      <c r="O70" s="40">
        <f>21+30/60</f>
        <v>21.5</v>
      </c>
    </row>
    <row r="71" spans="1:9" ht="12.75">
      <c r="A71" s="8" t="s">
        <v>43</v>
      </c>
      <c r="B71" s="1" t="s">
        <v>48</v>
      </c>
      <c r="C71" s="35" t="s">
        <v>0</v>
      </c>
      <c r="D71" s="1" t="s">
        <v>15</v>
      </c>
      <c r="E71" s="38">
        <v>10.5</v>
      </c>
      <c r="F71" s="41" t="s">
        <v>55</v>
      </c>
      <c r="G71" s="27">
        <v>2.5</v>
      </c>
      <c r="H71" s="27">
        <v>2</v>
      </c>
      <c r="I71" s="60"/>
    </row>
    <row r="72" spans="1:11" ht="12.75">
      <c r="A72" s="8" t="s">
        <v>43</v>
      </c>
      <c r="B72" s="1" t="s">
        <v>49</v>
      </c>
      <c r="C72" s="1" t="s">
        <v>0</v>
      </c>
      <c r="D72" s="1" t="s">
        <v>22</v>
      </c>
      <c r="E72" s="1">
        <v>23.4</v>
      </c>
      <c r="F72" s="41" t="s">
        <v>55</v>
      </c>
      <c r="G72" s="1"/>
      <c r="H72" s="27">
        <v>2</v>
      </c>
      <c r="K72" s="40"/>
    </row>
    <row r="73" spans="1:12" ht="12.75">
      <c r="A73" s="8" t="s">
        <v>43</v>
      </c>
      <c r="B73" s="1" t="s">
        <v>49</v>
      </c>
      <c r="C73" s="1" t="s">
        <v>2</v>
      </c>
      <c r="D73" s="1" t="s">
        <v>33</v>
      </c>
      <c r="E73" s="1">
        <v>10.78</v>
      </c>
      <c r="F73" s="41" t="s">
        <v>55</v>
      </c>
      <c r="G73" s="1"/>
      <c r="H73" s="27">
        <v>2.5</v>
      </c>
      <c r="K73" s="40"/>
      <c r="L73" s="63"/>
    </row>
    <row r="74" spans="1:11" ht="12.75">
      <c r="A74" s="8" t="s">
        <v>43</v>
      </c>
      <c r="B74" s="1" t="s">
        <v>49</v>
      </c>
      <c r="C74" s="1" t="s">
        <v>3</v>
      </c>
      <c r="D74" s="1" t="s">
        <v>35</v>
      </c>
      <c r="E74" s="1">
        <v>49.71</v>
      </c>
      <c r="F74" s="41" t="s">
        <v>55</v>
      </c>
      <c r="G74" s="1"/>
      <c r="H74" s="27">
        <v>3</v>
      </c>
      <c r="K74" s="40"/>
    </row>
    <row r="75" spans="1:15" ht="12.75">
      <c r="A75" s="8" t="s">
        <v>43</v>
      </c>
      <c r="B75" s="1" t="s">
        <v>48</v>
      </c>
      <c r="C75" s="35" t="s">
        <v>2</v>
      </c>
      <c r="D75" s="36" t="s">
        <v>206</v>
      </c>
      <c r="E75" s="38">
        <v>24.07</v>
      </c>
      <c r="F75" s="41" t="s">
        <v>55</v>
      </c>
      <c r="G75" s="27">
        <v>3.5</v>
      </c>
      <c r="H75" s="27">
        <v>3</v>
      </c>
      <c r="I75" s="60">
        <v>150</v>
      </c>
      <c r="J75" s="27">
        <v>1.89</v>
      </c>
      <c r="K75" s="61">
        <v>602.4</v>
      </c>
      <c r="L75" s="40" t="s">
        <v>207</v>
      </c>
      <c r="M75" s="26" t="s">
        <v>98</v>
      </c>
      <c r="N75" s="40">
        <v>47.2</v>
      </c>
      <c r="O75" s="40">
        <v>18.6</v>
      </c>
    </row>
    <row r="76" spans="1:12" ht="12.75">
      <c r="A76" s="8" t="s">
        <v>43</v>
      </c>
      <c r="B76" s="1" t="s">
        <v>49</v>
      </c>
      <c r="C76" s="1" t="s">
        <v>1</v>
      </c>
      <c r="D76" s="1" t="s">
        <v>23</v>
      </c>
      <c r="E76" s="1">
        <v>80.5</v>
      </c>
      <c r="F76" s="41" t="s">
        <v>55</v>
      </c>
      <c r="G76" s="1"/>
      <c r="H76" s="27">
        <v>3</v>
      </c>
      <c r="K76" s="40"/>
      <c r="L76" s="63"/>
    </row>
    <row r="77" spans="1:12" ht="12.75">
      <c r="A77" s="8" t="s">
        <v>43</v>
      </c>
      <c r="B77" s="1" t="s">
        <v>49</v>
      </c>
      <c r="C77" s="1" t="s">
        <v>1</v>
      </c>
      <c r="D77" s="1" t="s">
        <v>24</v>
      </c>
      <c r="E77" s="1">
        <v>46.51</v>
      </c>
      <c r="F77" s="41" t="s">
        <v>55</v>
      </c>
      <c r="G77" s="1"/>
      <c r="H77" s="27">
        <v>3.5</v>
      </c>
      <c r="K77" s="40"/>
      <c r="L77" s="63"/>
    </row>
    <row r="78" spans="1:12" ht="12.75">
      <c r="A78" s="8" t="s">
        <v>43</v>
      </c>
      <c r="B78" s="1" t="s">
        <v>49</v>
      </c>
      <c r="C78" s="1" t="s">
        <v>2</v>
      </c>
      <c r="D78" s="1" t="s">
        <v>34</v>
      </c>
      <c r="E78" s="2">
        <v>30.73</v>
      </c>
      <c r="F78" s="41" t="s">
        <v>55</v>
      </c>
      <c r="G78" s="1"/>
      <c r="H78" s="27">
        <v>4</v>
      </c>
      <c r="K78" s="40"/>
      <c r="L78" s="63"/>
    </row>
    <row r="79" spans="1:12" ht="12.75">
      <c r="A79" s="8" t="s">
        <v>43</v>
      </c>
      <c r="B79" s="1" t="s">
        <v>49</v>
      </c>
      <c r="C79" s="1" t="s">
        <v>2</v>
      </c>
      <c r="D79" s="1" t="s">
        <v>31</v>
      </c>
      <c r="E79" s="2">
        <v>4</v>
      </c>
      <c r="F79" s="42" t="s">
        <v>54</v>
      </c>
      <c r="G79" s="1"/>
      <c r="H79" s="27">
        <v>2</v>
      </c>
      <c r="K79" s="40"/>
      <c r="L79" s="63"/>
    </row>
    <row r="80" spans="1:15" ht="12.75">
      <c r="A80" s="8" t="s">
        <v>43</v>
      </c>
      <c r="B80" s="1" t="s">
        <v>48</v>
      </c>
      <c r="C80" s="35" t="s">
        <v>0</v>
      </c>
      <c r="D80" s="36" t="s">
        <v>212</v>
      </c>
      <c r="E80" s="38">
        <v>4.46</v>
      </c>
      <c r="F80" s="42" t="s">
        <v>54</v>
      </c>
      <c r="G80" s="27">
        <v>3</v>
      </c>
      <c r="H80" s="27">
        <v>2</v>
      </c>
      <c r="I80" s="60">
        <v>1.2</v>
      </c>
      <c r="J80" s="27">
        <v>2.7</v>
      </c>
      <c r="K80" s="61">
        <v>476</v>
      </c>
      <c r="N80" s="40">
        <f>30+40/60+30/3600</f>
        <v>30.675</v>
      </c>
      <c r="O80" s="40">
        <f>28+33/60+43/3600</f>
        <v>28.561944444444446</v>
      </c>
    </row>
    <row r="81" spans="1:15" ht="12.75">
      <c r="A81" s="8" t="s">
        <v>43</v>
      </c>
      <c r="B81" s="1" t="s">
        <v>48</v>
      </c>
      <c r="C81" s="35" t="s">
        <v>0</v>
      </c>
      <c r="D81" s="36" t="s">
        <v>213</v>
      </c>
      <c r="E81" s="38">
        <v>6.3</v>
      </c>
      <c r="F81" s="42" t="s">
        <v>54</v>
      </c>
      <c r="G81" s="27">
        <v>1.5</v>
      </c>
      <c r="H81" s="27">
        <v>2</v>
      </c>
      <c r="I81" s="60">
        <v>15000</v>
      </c>
      <c r="J81" s="27">
        <v>12</v>
      </c>
      <c r="L81" s="40" t="s">
        <v>214</v>
      </c>
      <c r="M81" s="40" t="s">
        <v>98</v>
      </c>
      <c r="N81" s="40">
        <f>42+13/60</f>
        <v>42.21666666666667</v>
      </c>
      <c r="O81" s="40">
        <f>26+10/60</f>
        <v>26.166666666666668</v>
      </c>
    </row>
    <row r="82" spans="1:12" ht="12.75">
      <c r="A82" s="8" t="s">
        <v>43</v>
      </c>
      <c r="B82" s="1" t="s">
        <v>49</v>
      </c>
      <c r="C82" s="1" t="s">
        <v>3</v>
      </c>
      <c r="D82" s="1" t="s">
        <v>36</v>
      </c>
      <c r="E82" s="1">
        <v>5.6</v>
      </c>
      <c r="F82" s="42" t="s">
        <v>54</v>
      </c>
      <c r="G82" s="1"/>
      <c r="H82" s="27">
        <v>3</v>
      </c>
      <c r="K82" s="40"/>
      <c r="L82" s="63"/>
    </row>
    <row r="83" spans="1:12" ht="12.75">
      <c r="A83" s="8" t="s">
        <v>43</v>
      </c>
      <c r="B83" s="1" t="s">
        <v>49</v>
      </c>
      <c r="C83" s="1" t="s">
        <v>1</v>
      </c>
      <c r="D83" s="1" t="s">
        <v>25</v>
      </c>
      <c r="E83" s="1">
        <v>4.73</v>
      </c>
      <c r="F83" s="42" t="s">
        <v>54</v>
      </c>
      <c r="G83" s="1"/>
      <c r="H83" s="27">
        <v>3</v>
      </c>
      <c r="K83" s="40"/>
      <c r="L83" s="63"/>
    </row>
    <row r="84" spans="1:13" ht="12.75">
      <c r="A84" s="8" t="s">
        <v>43</v>
      </c>
      <c r="B84" s="1" t="s">
        <v>48</v>
      </c>
      <c r="C84" s="35" t="s">
        <v>0</v>
      </c>
      <c r="D84" s="36" t="s">
        <v>16</v>
      </c>
      <c r="E84" s="38">
        <v>3.5</v>
      </c>
      <c r="F84" s="42" t="s">
        <v>54</v>
      </c>
      <c r="G84" s="27">
        <v>3.5</v>
      </c>
      <c r="H84" s="27">
        <v>3</v>
      </c>
      <c r="I84" s="60">
        <v>12</v>
      </c>
      <c r="J84" s="27">
        <v>2.75</v>
      </c>
      <c r="K84" s="61">
        <v>1070</v>
      </c>
      <c r="L84" s="40" t="s">
        <v>158</v>
      </c>
      <c r="M84" s="40" t="s">
        <v>98</v>
      </c>
    </row>
    <row r="85" spans="1:11" ht="12.75">
      <c r="A85" s="8" t="s">
        <v>43</v>
      </c>
      <c r="B85" s="1" t="s">
        <v>49</v>
      </c>
      <c r="C85" s="1" t="s">
        <v>0</v>
      </c>
      <c r="D85" s="1" t="s">
        <v>19</v>
      </c>
      <c r="E85" s="2">
        <v>7.82</v>
      </c>
      <c r="F85" s="42" t="s">
        <v>54</v>
      </c>
      <c r="G85" s="1"/>
      <c r="H85" s="27">
        <v>3</v>
      </c>
      <c r="K85" s="40"/>
    </row>
    <row r="86" spans="1:12" ht="12.75">
      <c r="A86" s="8" t="s">
        <v>43</v>
      </c>
      <c r="B86" s="1" t="s">
        <v>49</v>
      </c>
      <c r="C86" s="1" t="s">
        <v>3</v>
      </c>
      <c r="D86" s="1" t="s">
        <v>37</v>
      </c>
      <c r="E86" s="2">
        <v>3.5</v>
      </c>
      <c r="F86" s="42" t="s">
        <v>54</v>
      </c>
      <c r="G86" s="1"/>
      <c r="H86" s="27">
        <v>4</v>
      </c>
      <c r="K86" s="40"/>
      <c r="L86" s="63"/>
    </row>
    <row r="87" spans="1:15" ht="12.75">
      <c r="A87" s="8" t="s">
        <v>43</v>
      </c>
      <c r="B87" s="1" t="s">
        <v>48</v>
      </c>
      <c r="C87" s="35" t="s">
        <v>2</v>
      </c>
      <c r="D87" s="36" t="s">
        <v>17</v>
      </c>
      <c r="E87" s="38">
        <v>1.4</v>
      </c>
      <c r="F87" s="42" t="s">
        <v>54</v>
      </c>
      <c r="G87" s="27">
        <v>2.5</v>
      </c>
      <c r="H87" s="27">
        <v>4</v>
      </c>
      <c r="I87" s="60">
        <v>93</v>
      </c>
      <c r="J87" s="27">
        <v>0.5</v>
      </c>
      <c r="K87" s="61">
        <v>10</v>
      </c>
      <c r="M87" s="26" t="s">
        <v>81</v>
      </c>
      <c r="N87" s="40">
        <f>46+48/60</f>
        <v>46.8</v>
      </c>
      <c r="O87" s="40">
        <f>19+11/60</f>
        <v>19.183333333333334</v>
      </c>
    </row>
    <row r="88" spans="1:12" ht="12.75">
      <c r="A88" s="8" t="s">
        <v>43</v>
      </c>
      <c r="B88" s="1" t="s">
        <v>49</v>
      </c>
      <c r="C88" s="1" t="s">
        <v>2</v>
      </c>
      <c r="D88" s="1" t="s">
        <v>32</v>
      </c>
      <c r="E88" s="2">
        <v>0.05</v>
      </c>
      <c r="F88" s="46" t="s">
        <v>53</v>
      </c>
      <c r="G88" s="1"/>
      <c r="H88" s="27">
        <v>2.5</v>
      </c>
      <c r="K88" s="40"/>
      <c r="L88" s="63"/>
    </row>
    <row r="89" spans="1:15" ht="12.75">
      <c r="A89" s="8" t="s">
        <v>43</v>
      </c>
      <c r="B89" s="1" t="s">
        <v>48</v>
      </c>
      <c r="C89" s="35" t="s">
        <v>3</v>
      </c>
      <c r="D89" s="36" t="s">
        <v>18</v>
      </c>
      <c r="E89" s="38">
        <v>0.13699999999999998</v>
      </c>
      <c r="F89" s="46" t="s">
        <v>53</v>
      </c>
      <c r="G89" s="27">
        <v>2.5</v>
      </c>
      <c r="H89" s="27">
        <v>3</v>
      </c>
      <c r="I89" s="60">
        <v>619</v>
      </c>
      <c r="M89" s="26" t="s">
        <v>85</v>
      </c>
      <c r="N89" s="40">
        <v>48.92</v>
      </c>
      <c r="O89" s="40">
        <v>22.2</v>
      </c>
    </row>
    <row r="90" spans="1:15" ht="12.75">
      <c r="A90" s="8" t="s">
        <v>43</v>
      </c>
      <c r="B90" s="1" t="s">
        <v>48</v>
      </c>
      <c r="C90" s="35" t="s">
        <v>3</v>
      </c>
      <c r="D90" s="36" t="s">
        <v>203</v>
      </c>
      <c r="E90" s="38">
        <v>0.35</v>
      </c>
      <c r="F90" s="46" t="s">
        <v>53</v>
      </c>
      <c r="G90" s="27">
        <v>2.5</v>
      </c>
      <c r="H90" s="27">
        <v>3</v>
      </c>
      <c r="I90" s="60">
        <v>602</v>
      </c>
      <c r="K90" s="61">
        <v>1182</v>
      </c>
      <c r="M90" s="26" t="s">
        <v>85</v>
      </c>
      <c r="N90" s="40">
        <v>49.42</v>
      </c>
      <c r="O90" s="40">
        <v>19.58</v>
      </c>
    </row>
    <row r="91" spans="1:11" ht="12.75">
      <c r="A91" s="8" t="s">
        <v>43</v>
      </c>
      <c r="B91" s="1" t="s">
        <v>48</v>
      </c>
      <c r="C91" s="35" t="s">
        <v>1</v>
      </c>
      <c r="D91" s="36" t="s">
        <v>210</v>
      </c>
      <c r="E91" s="38">
        <v>0.06</v>
      </c>
      <c r="F91" s="46" t="s">
        <v>53</v>
      </c>
      <c r="G91" s="27">
        <v>3.5</v>
      </c>
      <c r="H91" s="27">
        <v>3</v>
      </c>
      <c r="I91" s="60">
        <v>54</v>
      </c>
      <c r="K91" s="61">
        <v>2.5</v>
      </c>
    </row>
    <row r="92" spans="1:11" ht="12.75">
      <c r="A92" s="8" t="s">
        <v>43</v>
      </c>
      <c r="B92" s="1" t="s">
        <v>48</v>
      </c>
      <c r="C92" s="35" t="s">
        <v>1</v>
      </c>
      <c r="D92" s="36" t="s">
        <v>211</v>
      </c>
      <c r="E92" s="38">
        <v>0.16</v>
      </c>
      <c r="F92" s="46" t="s">
        <v>53</v>
      </c>
      <c r="G92" s="27">
        <v>3.5</v>
      </c>
      <c r="H92" s="27">
        <v>3</v>
      </c>
      <c r="I92" s="60">
        <v>74</v>
      </c>
      <c r="K92" s="61">
        <v>1.3</v>
      </c>
    </row>
    <row r="93" spans="1:12" ht="12.75">
      <c r="A93" s="8" t="s">
        <v>43</v>
      </c>
      <c r="B93" s="1" t="s">
        <v>49</v>
      </c>
      <c r="C93" s="1" t="s">
        <v>3</v>
      </c>
      <c r="D93" s="1" t="s">
        <v>39</v>
      </c>
      <c r="E93" s="2">
        <v>0.9237</v>
      </c>
      <c r="F93" s="46" t="s">
        <v>53</v>
      </c>
      <c r="G93" s="1"/>
      <c r="H93" s="27">
        <v>3.5</v>
      </c>
      <c r="K93" s="40"/>
      <c r="L93" s="63"/>
    </row>
    <row r="94" spans="1:15" ht="12.75">
      <c r="A94" s="8" t="s">
        <v>43</v>
      </c>
      <c r="B94" s="1" t="s">
        <v>48</v>
      </c>
      <c r="C94" s="35" t="s">
        <v>3</v>
      </c>
      <c r="D94" s="36" t="s">
        <v>204</v>
      </c>
      <c r="E94" s="38">
        <v>0.1573</v>
      </c>
      <c r="F94" s="46" t="s">
        <v>53</v>
      </c>
      <c r="G94" s="27">
        <v>3</v>
      </c>
      <c r="H94" s="27">
        <v>4</v>
      </c>
      <c r="I94" s="60">
        <v>1946</v>
      </c>
      <c r="M94" s="26" t="s">
        <v>85</v>
      </c>
      <c r="N94" s="40">
        <v>49.18</v>
      </c>
      <c r="O94" s="40">
        <v>20.06</v>
      </c>
    </row>
    <row r="95" spans="1:15" ht="12.75">
      <c r="A95" s="8" t="s">
        <v>43</v>
      </c>
      <c r="B95" s="1" t="s">
        <v>48</v>
      </c>
      <c r="C95" s="35" t="s">
        <v>3</v>
      </c>
      <c r="D95" s="36" t="s">
        <v>202</v>
      </c>
      <c r="E95" s="38">
        <v>0.1624</v>
      </c>
      <c r="F95" s="46" t="s">
        <v>53</v>
      </c>
      <c r="G95" s="27">
        <v>3</v>
      </c>
      <c r="H95" s="27">
        <v>4</v>
      </c>
      <c r="I95" s="60">
        <v>1346</v>
      </c>
      <c r="M95" s="26" t="s">
        <v>85</v>
      </c>
      <c r="N95" s="40">
        <v>49.12</v>
      </c>
      <c r="O95" s="40">
        <v>20.06</v>
      </c>
    </row>
    <row r="96" spans="1:15" ht="12.75">
      <c r="A96" s="8" t="s">
        <v>43</v>
      </c>
      <c r="B96" s="1" t="s">
        <v>48</v>
      </c>
      <c r="C96" s="35" t="s">
        <v>0</v>
      </c>
      <c r="D96" s="36" t="s">
        <v>215</v>
      </c>
      <c r="E96" s="38">
        <v>0.37</v>
      </c>
      <c r="F96" s="46" t="s">
        <v>53</v>
      </c>
      <c r="G96" s="27">
        <v>1</v>
      </c>
      <c r="H96" s="27">
        <v>4</v>
      </c>
      <c r="I96" s="60" t="s">
        <v>216</v>
      </c>
      <c r="J96" s="27" t="s">
        <v>217</v>
      </c>
      <c r="K96" s="61">
        <v>1121</v>
      </c>
      <c r="N96" s="40">
        <f>42+12/60+10/3600</f>
        <v>42.20277777777778</v>
      </c>
      <c r="O96" s="40">
        <f>23+18/60+15/3600</f>
        <v>23.304166666666667</v>
      </c>
    </row>
    <row r="97" spans="1:15" ht="12.75">
      <c r="A97" s="8" t="s">
        <v>43</v>
      </c>
      <c r="B97" s="1" t="s">
        <v>48</v>
      </c>
      <c r="C97" s="35" t="s">
        <v>4</v>
      </c>
      <c r="D97" s="36" t="s">
        <v>201</v>
      </c>
      <c r="E97" s="38">
        <v>134</v>
      </c>
      <c r="F97" s="42" t="s">
        <v>56</v>
      </c>
      <c r="G97" s="27">
        <v>3</v>
      </c>
      <c r="H97" s="27">
        <v>1</v>
      </c>
      <c r="I97" s="60">
        <v>8</v>
      </c>
      <c r="J97" s="27">
        <v>2.5</v>
      </c>
      <c r="K97" s="61">
        <v>1740</v>
      </c>
      <c r="L97" s="26" t="s">
        <v>80</v>
      </c>
      <c r="M97" s="26" t="s">
        <v>98</v>
      </c>
      <c r="N97" s="40">
        <f>40+10/60</f>
        <v>40.166666666666664</v>
      </c>
      <c r="O97" s="40">
        <f>28+35/60</f>
        <v>28.583333333333332</v>
      </c>
    </row>
    <row r="98" spans="1:11" ht="12.75">
      <c r="A98" s="8" t="s">
        <v>43</v>
      </c>
      <c r="B98" s="1" t="s">
        <v>48</v>
      </c>
      <c r="C98" s="35" t="s">
        <v>1</v>
      </c>
      <c r="D98" s="36" t="s">
        <v>209</v>
      </c>
      <c r="E98" s="38">
        <v>270</v>
      </c>
      <c r="F98" s="42" t="s">
        <v>56</v>
      </c>
      <c r="G98" s="27">
        <v>3.5</v>
      </c>
      <c r="H98" s="27">
        <v>1.5</v>
      </c>
      <c r="I98" s="60">
        <v>34</v>
      </c>
      <c r="K98" s="61">
        <v>3374</v>
      </c>
    </row>
    <row r="99" spans="1:15" ht="12.75">
      <c r="A99" s="8" t="s">
        <v>43</v>
      </c>
      <c r="B99" s="1" t="s">
        <v>48</v>
      </c>
      <c r="C99" s="35" t="s">
        <v>4</v>
      </c>
      <c r="D99" s="36" t="s">
        <v>200</v>
      </c>
      <c r="E99" s="38">
        <v>160</v>
      </c>
      <c r="F99" s="42" t="s">
        <v>56</v>
      </c>
      <c r="G99" s="27">
        <v>2.5</v>
      </c>
      <c r="H99" s="27">
        <v>2</v>
      </c>
      <c r="I99" s="60">
        <v>18</v>
      </c>
      <c r="J99" s="27">
        <v>3</v>
      </c>
      <c r="K99" s="61">
        <v>3351.8</v>
      </c>
      <c r="L99" s="26" t="s">
        <v>80</v>
      </c>
      <c r="M99" s="26" t="s">
        <v>98</v>
      </c>
      <c r="N99" s="40">
        <f>40+11/60</f>
        <v>40.18333333333333</v>
      </c>
      <c r="O99" s="40">
        <f>27+58/60</f>
        <v>27.966666666666665</v>
      </c>
    </row>
    <row r="100" spans="1:15" ht="12.75">
      <c r="A100" s="8" t="s">
        <v>43</v>
      </c>
      <c r="B100" s="1" t="s">
        <v>48</v>
      </c>
      <c r="C100" s="35" t="s">
        <v>4</v>
      </c>
      <c r="D100" s="36" t="s">
        <v>197</v>
      </c>
      <c r="E100" s="38">
        <v>730</v>
      </c>
      <c r="F100" s="42" t="s">
        <v>56</v>
      </c>
      <c r="G100" s="27">
        <v>2</v>
      </c>
      <c r="H100" s="27">
        <v>2</v>
      </c>
      <c r="I100" s="60">
        <v>1150</v>
      </c>
      <c r="J100" s="27">
        <v>5.5</v>
      </c>
      <c r="K100" s="61">
        <v>4052</v>
      </c>
      <c r="L100" s="26" t="s">
        <v>80</v>
      </c>
      <c r="M100" s="26" t="s">
        <v>85</v>
      </c>
      <c r="N100" s="40">
        <f>37+45/60</f>
        <v>37.75</v>
      </c>
      <c r="O100" s="40">
        <f>31+30/60</f>
        <v>31.5</v>
      </c>
    </row>
    <row r="101" spans="1:12" ht="12.75">
      <c r="A101" s="8" t="s">
        <v>43</v>
      </c>
      <c r="B101" s="1" t="s">
        <v>49</v>
      </c>
      <c r="C101" s="1" t="s">
        <v>1</v>
      </c>
      <c r="D101" s="1" t="s">
        <v>27</v>
      </c>
      <c r="E101" s="1">
        <v>123.2</v>
      </c>
      <c r="F101" s="42" t="s">
        <v>56</v>
      </c>
      <c r="G101" s="1"/>
      <c r="H101" s="27">
        <v>2</v>
      </c>
      <c r="K101" s="40"/>
      <c r="L101" s="63"/>
    </row>
    <row r="102" spans="1:12" ht="12.75">
      <c r="A102" s="8" t="s">
        <v>43</v>
      </c>
      <c r="B102" s="1" t="s">
        <v>49</v>
      </c>
      <c r="C102" s="1" t="s">
        <v>1</v>
      </c>
      <c r="D102" s="1" t="s">
        <v>28</v>
      </c>
      <c r="E102" s="1">
        <v>486.4</v>
      </c>
      <c r="F102" s="42" t="s">
        <v>56</v>
      </c>
      <c r="G102" s="1"/>
      <c r="H102" s="27">
        <v>2</v>
      </c>
      <c r="K102" s="40"/>
      <c r="L102" s="63"/>
    </row>
    <row r="103" spans="1:12" ht="12.75">
      <c r="A103" s="8" t="s">
        <v>43</v>
      </c>
      <c r="B103" s="1" t="s">
        <v>49</v>
      </c>
      <c r="C103" s="1" t="s">
        <v>4</v>
      </c>
      <c r="D103" s="1" t="s">
        <v>13</v>
      </c>
      <c r="E103" s="1">
        <v>149</v>
      </c>
      <c r="F103" s="42" t="s">
        <v>56</v>
      </c>
      <c r="G103" s="1"/>
      <c r="H103" s="27">
        <v>3</v>
      </c>
      <c r="K103" s="40"/>
      <c r="L103" s="63"/>
    </row>
    <row r="104" spans="1:12" ht="12.75">
      <c r="A104" s="8" t="s">
        <v>43</v>
      </c>
      <c r="B104" s="1" t="s">
        <v>49</v>
      </c>
      <c r="C104" s="1" t="s">
        <v>4</v>
      </c>
      <c r="D104" s="1" t="s">
        <v>41</v>
      </c>
      <c r="E104" s="1">
        <v>150</v>
      </c>
      <c r="F104" s="42" t="s">
        <v>56</v>
      </c>
      <c r="G104" s="1"/>
      <c r="H104" s="27">
        <v>3</v>
      </c>
      <c r="K104" s="40"/>
      <c r="L104" s="63"/>
    </row>
    <row r="105" spans="1:11" ht="12.75">
      <c r="A105" s="8" t="s">
        <v>43</v>
      </c>
      <c r="B105" s="1" t="s">
        <v>49</v>
      </c>
      <c r="C105" s="1" t="s">
        <v>4</v>
      </c>
      <c r="D105" s="1" t="s">
        <v>12</v>
      </c>
      <c r="E105" s="1">
        <v>217</v>
      </c>
      <c r="F105" s="42" t="s">
        <v>56</v>
      </c>
      <c r="G105" s="1"/>
      <c r="H105" s="27">
        <v>3</v>
      </c>
      <c r="K105" s="40"/>
    </row>
    <row r="106" spans="1:15" ht="12.75">
      <c r="A106" s="8" t="s">
        <v>43</v>
      </c>
      <c r="B106" s="1" t="s">
        <v>48</v>
      </c>
      <c r="C106" s="35" t="s">
        <v>4</v>
      </c>
      <c r="D106" s="36" t="s">
        <v>198</v>
      </c>
      <c r="E106" s="38">
        <v>237</v>
      </c>
      <c r="F106" s="42" t="s">
        <v>56</v>
      </c>
      <c r="G106" s="27">
        <v>2</v>
      </c>
      <c r="H106" s="27">
        <v>3</v>
      </c>
      <c r="I106" s="60">
        <v>857</v>
      </c>
      <c r="J106" s="27">
        <v>40</v>
      </c>
      <c r="K106" s="61">
        <v>1740</v>
      </c>
      <c r="M106" s="26" t="s">
        <v>199</v>
      </c>
      <c r="N106" s="40">
        <f>37+44/60</f>
        <v>37.733333333333334</v>
      </c>
      <c r="O106" s="40">
        <f>30+11/60</f>
        <v>30.183333333333334</v>
      </c>
    </row>
    <row r="107" spans="1:12" ht="12.75">
      <c r="A107" s="8" t="s">
        <v>43</v>
      </c>
      <c r="B107" s="1" t="s">
        <v>49</v>
      </c>
      <c r="C107" s="1" t="s">
        <v>2</v>
      </c>
      <c r="D107" s="1" t="s">
        <v>30</v>
      </c>
      <c r="E107" s="1">
        <v>147.45</v>
      </c>
      <c r="F107" s="42" t="s">
        <v>56</v>
      </c>
      <c r="G107" s="1"/>
      <c r="H107" s="27">
        <v>3</v>
      </c>
      <c r="K107" s="40"/>
      <c r="L107" s="63"/>
    </row>
    <row r="108" spans="1:11" ht="12.75">
      <c r="A108" s="8" t="s">
        <v>43</v>
      </c>
      <c r="B108" s="1" t="s">
        <v>48</v>
      </c>
      <c r="C108" s="35" t="s">
        <v>2</v>
      </c>
      <c r="D108" s="36" t="s">
        <v>5</v>
      </c>
      <c r="E108" s="38">
        <v>594</v>
      </c>
      <c r="F108" s="42" t="s">
        <v>56</v>
      </c>
      <c r="G108" s="27">
        <v>4</v>
      </c>
      <c r="H108" s="27">
        <v>3</v>
      </c>
      <c r="I108" s="60">
        <v>103.2</v>
      </c>
      <c r="J108" s="27">
        <v>3.5</v>
      </c>
      <c r="K108" s="61">
        <v>5575</v>
      </c>
    </row>
    <row r="109" spans="1:12" ht="12.75">
      <c r="A109" s="8" t="s">
        <v>43</v>
      </c>
      <c r="B109" s="1" t="s">
        <v>49</v>
      </c>
      <c r="C109" s="1" t="s">
        <v>1</v>
      </c>
      <c r="D109" s="1" t="s">
        <v>29</v>
      </c>
      <c r="E109" s="2">
        <v>177</v>
      </c>
      <c r="F109" s="42" t="s">
        <v>56</v>
      </c>
      <c r="G109" s="1"/>
      <c r="H109" s="27">
        <v>3</v>
      </c>
      <c r="K109" s="40"/>
      <c r="L109" s="63"/>
    </row>
    <row r="110" spans="1:11" ht="12.75">
      <c r="A110" s="8" t="s">
        <v>43</v>
      </c>
      <c r="B110" s="1" t="s">
        <v>48</v>
      </c>
      <c r="C110" s="35" t="s">
        <v>1</v>
      </c>
      <c r="D110" s="36" t="s">
        <v>208</v>
      </c>
      <c r="E110" s="38">
        <v>3550</v>
      </c>
      <c r="F110" s="42" t="s">
        <v>56</v>
      </c>
      <c r="G110" s="27">
        <v>3</v>
      </c>
      <c r="H110" s="27">
        <v>3</v>
      </c>
      <c r="I110" s="60">
        <v>30</v>
      </c>
      <c r="K110" s="61">
        <v>47815</v>
      </c>
    </row>
    <row r="111" spans="1:12" ht="12.75">
      <c r="A111" s="8" t="s">
        <v>43</v>
      </c>
      <c r="B111" s="1" t="s">
        <v>49</v>
      </c>
      <c r="C111" s="1" t="s">
        <v>1</v>
      </c>
      <c r="D111" s="1" t="s">
        <v>26</v>
      </c>
      <c r="E111" s="1">
        <v>371.69</v>
      </c>
      <c r="F111" s="42" t="s">
        <v>56</v>
      </c>
      <c r="G111" s="1"/>
      <c r="H111" s="27">
        <v>3.5</v>
      </c>
      <c r="K111" s="40"/>
      <c r="L111" s="63"/>
    </row>
    <row r="112" spans="1:12" ht="12.75">
      <c r="A112" s="8" t="s">
        <v>43</v>
      </c>
      <c r="B112" s="1" t="s">
        <v>49</v>
      </c>
      <c r="C112" s="1" t="s">
        <v>4</v>
      </c>
      <c r="D112" s="1" t="s">
        <v>228</v>
      </c>
      <c r="E112" s="1"/>
      <c r="F112" s="40"/>
      <c r="G112" s="1"/>
      <c r="H112" s="27">
        <v>1</v>
      </c>
      <c r="K112" s="40"/>
      <c r="L112" s="63"/>
    </row>
    <row r="113" spans="1:11" ht="12.75">
      <c r="A113" s="8" t="s">
        <v>43</v>
      </c>
      <c r="B113" s="1" t="s">
        <v>49</v>
      </c>
      <c r="C113" s="1" t="s">
        <v>0</v>
      </c>
      <c r="D113" s="1" t="s">
        <v>14</v>
      </c>
      <c r="E113" s="1"/>
      <c r="F113" s="40"/>
      <c r="G113" s="1"/>
      <c r="H113" s="27">
        <v>1</v>
      </c>
      <c r="J113" s="40"/>
      <c r="K113" s="40"/>
    </row>
    <row r="114" spans="1:11" ht="12.75">
      <c r="A114" s="8" t="s">
        <v>43</v>
      </c>
      <c r="B114" s="1" t="s">
        <v>49</v>
      </c>
      <c r="C114" s="1" t="s">
        <v>0</v>
      </c>
      <c r="D114" s="1" t="s">
        <v>21</v>
      </c>
      <c r="E114" s="1"/>
      <c r="F114" s="40"/>
      <c r="G114" s="1"/>
      <c r="H114" s="27">
        <v>2</v>
      </c>
      <c r="J114" s="40"/>
      <c r="K114" s="40"/>
    </row>
    <row r="115" spans="1:12" ht="12.75">
      <c r="A115" s="8" t="s">
        <v>43</v>
      </c>
      <c r="B115" s="1" t="s">
        <v>49</v>
      </c>
      <c r="C115" s="1" t="s">
        <v>3</v>
      </c>
      <c r="D115" s="1" t="s">
        <v>38</v>
      </c>
      <c r="E115" s="1"/>
      <c r="F115" s="40"/>
      <c r="G115" s="1"/>
      <c r="H115" s="27">
        <v>3</v>
      </c>
      <c r="K115" s="40"/>
      <c r="L115" s="63"/>
    </row>
    <row r="116" spans="1:12" ht="12.75">
      <c r="A116" s="8" t="s">
        <v>43</v>
      </c>
      <c r="B116" s="1" t="s">
        <v>49</v>
      </c>
      <c r="C116" s="1" t="s">
        <v>0</v>
      </c>
      <c r="D116" s="1" t="s">
        <v>20</v>
      </c>
      <c r="E116" s="1"/>
      <c r="F116" s="40"/>
      <c r="G116" s="1"/>
      <c r="H116" s="27">
        <v>3</v>
      </c>
      <c r="K116" s="40"/>
      <c r="L116" s="63"/>
    </row>
    <row r="117" ht="12.75">
      <c r="L117" s="6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C33" sqref="C33"/>
    </sheetView>
  </sheetViews>
  <sheetFormatPr defaultColWidth="9.00390625" defaultRowHeight="12.75"/>
  <cols>
    <col min="1" max="1" width="8.00390625" style="0" bestFit="1" customWidth="1"/>
    <col min="2" max="2" width="28.375" style="0" bestFit="1" customWidth="1"/>
    <col min="3" max="3" width="32.625" style="0" bestFit="1" customWidth="1"/>
    <col min="4" max="4" width="9.125" style="21" customWidth="1"/>
  </cols>
  <sheetData>
    <row r="2" spans="1:3" ht="25.5">
      <c r="A2" s="22" t="s">
        <v>6</v>
      </c>
      <c r="B2" s="22" t="s">
        <v>57</v>
      </c>
      <c r="C2" s="22" t="s">
        <v>75</v>
      </c>
    </row>
    <row r="3" spans="1:3" ht="12.75">
      <c r="A3" s="23" t="s">
        <v>0</v>
      </c>
      <c r="B3" s="24">
        <v>288</v>
      </c>
      <c r="C3" s="25">
        <v>269.86</v>
      </c>
    </row>
    <row r="4" spans="1:3" ht="12.75">
      <c r="A4" s="23" t="s">
        <v>1</v>
      </c>
      <c r="B4" s="24">
        <v>1156</v>
      </c>
      <c r="C4" s="25">
        <v>585.7</v>
      </c>
    </row>
    <row r="5" spans="1:3" ht="12.75">
      <c r="A5" s="23" t="s">
        <v>3</v>
      </c>
      <c r="B5" s="24">
        <v>982</v>
      </c>
      <c r="C5" s="25">
        <v>256.54</v>
      </c>
    </row>
    <row r="6" spans="1:3" ht="12.75">
      <c r="A6" s="23" t="s">
        <v>4</v>
      </c>
      <c r="B6" s="24">
        <v>100</v>
      </c>
      <c r="C6" s="25">
        <v>42.48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9"/>
  <sheetViews>
    <sheetView workbookViewId="0" topLeftCell="A1">
      <selection activeCell="C24" sqref="C24"/>
    </sheetView>
  </sheetViews>
  <sheetFormatPr defaultColWidth="9.00390625" defaultRowHeight="12.75"/>
  <cols>
    <col min="1" max="1" width="8.00390625" style="0" bestFit="1" customWidth="1"/>
    <col min="2" max="2" width="18.125" style="0" customWidth="1"/>
    <col min="3" max="3" width="18.00390625" style="0" customWidth="1"/>
    <col min="4" max="4" width="17.00390625" style="0" bestFit="1" customWidth="1"/>
    <col min="5" max="5" width="21.25390625" style="0" customWidth="1"/>
  </cols>
  <sheetData>
    <row r="2" spans="1:5" s="66" customFormat="1" ht="27.75" thickBot="1">
      <c r="A2" s="13" t="s">
        <v>6</v>
      </c>
      <c r="B2" s="14" t="s">
        <v>57</v>
      </c>
      <c r="C2" s="14" t="s">
        <v>58</v>
      </c>
      <c r="D2" s="14" t="s">
        <v>59</v>
      </c>
      <c r="E2" s="14" t="s">
        <v>60</v>
      </c>
    </row>
    <row r="3" spans="1:5" ht="13.5" thickTop="1">
      <c r="A3" s="67" t="s">
        <v>0</v>
      </c>
      <c r="B3" s="15">
        <v>18</v>
      </c>
      <c r="C3" s="15"/>
      <c r="D3" s="15" t="s">
        <v>61</v>
      </c>
      <c r="E3" s="15">
        <v>50</v>
      </c>
    </row>
    <row r="4" spans="1:5" ht="12.75">
      <c r="A4" s="68"/>
      <c r="B4" s="15">
        <v>259</v>
      </c>
      <c r="C4" s="15"/>
      <c r="D4" s="15" t="s">
        <v>62</v>
      </c>
      <c r="E4" s="15">
        <v>98</v>
      </c>
    </row>
    <row r="5" spans="1:5" ht="13.5" thickBot="1">
      <c r="A5" s="70"/>
      <c r="B5" s="16">
        <v>11</v>
      </c>
      <c r="C5" s="16"/>
      <c r="D5" s="16" t="s">
        <v>63</v>
      </c>
      <c r="E5" s="16">
        <v>64</v>
      </c>
    </row>
    <row r="6" spans="1:5" ht="13.5" thickTop="1">
      <c r="A6" s="67" t="s">
        <v>1</v>
      </c>
      <c r="B6" s="15">
        <v>46</v>
      </c>
      <c r="C6" s="15">
        <v>1600</v>
      </c>
      <c r="D6" s="15" t="s">
        <v>64</v>
      </c>
      <c r="E6" s="15">
        <v>70</v>
      </c>
    </row>
    <row r="7" spans="1:5" ht="12.75">
      <c r="A7" s="68"/>
      <c r="B7" s="15">
        <v>270</v>
      </c>
      <c r="C7" s="15">
        <v>300</v>
      </c>
      <c r="D7" s="15" t="s">
        <v>65</v>
      </c>
      <c r="E7" s="15">
        <v>65</v>
      </c>
    </row>
    <row r="8" spans="1:5" ht="13.5" thickBot="1">
      <c r="A8" s="70"/>
      <c r="B8" s="16">
        <v>840</v>
      </c>
      <c r="C8" s="16">
        <v>170</v>
      </c>
      <c r="D8" s="16" t="s">
        <v>66</v>
      </c>
      <c r="E8" s="16">
        <v>45</v>
      </c>
    </row>
    <row r="9" spans="1:5" ht="14.25" thickBot="1" thickTop="1">
      <c r="A9" s="17" t="s">
        <v>2</v>
      </c>
      <c r="B9" s="71" t="s">
        <v>67</v>
      </c>
      <c r="C9" s="72"/>
      <c r="D9" s="72"/>
      <c r="E9" s="73"/>
    </row>
    <row r="10" spans="1:5" ht="15" thickTop="1">
      <c r="A10" s="67" t="s">
        <v>3</v>
      </c>
      <c r="B10" s="15" t="s">
        <v>68</v>
      </c>
      <c r="C10" s="15" t="s">
        <v>68</v>
      </c>
      <c r="D10" s="15" t="s">
        <v>69</v>
      </c>
      <c r="E10" s="15" t="s">
        <v>68</v>
      </c>
    </row>
    <row r="11" spans="1:5" ht="14.25">
      <c r="A11" s="68"/>
      <c r="B11" s="15">
        <v>5</v>
      </c>
      <c r="C11" s="15">
        <v>106</v>
      </c>
      <c r="D11" s="15" t="s">
        <v>70</v>
      </c>
      <c r="E11" s="15">
        <v>30</v>
      </c>
    </row>
    <row r="12" spans="1:5" ht="14.25">
      <c r="A12" s="68"/>
      <c r="B12" s="15">
        <v>13</v>
      </c>
      <c r="C12" s="15">
        <v>37</v>
      </c>
      <c r="D12" s="15" t="s">
        <v>71</v>
      </c>
      <c r="E12" s="15">
        <v>57</v>
      </c>
    </row>
    <row r="13" spans="1:5" ht="14.25">
      <c r="A13" s="68"/>
      <c r="B13" s="15">
        <v>221</v>
      </c>
      <c r="C13" s="15">
        <v>54</v>
      </c>
      <c r="D13" s="15" t="s">
        <v>72</v>
      </c>
      <c r="E13" s="15">
        <v>28</v>
      </c>
    </row>
    <row r="14" spans="1:5" ht="15" thickBot="1">
      <c r="A14" s="70"/>
      <c r="B14" s="16">
        <v>743</v>
      </c>
      <c r="C14" s="16">
        <v>24</v>
      </c>
      <c r="D14" s="16" t="s">
        <v>73</v>
      </c>
      <c r="E14" s="16">
        <v>25</v>
      </c>
    </row>
    <row r="15" spans="1:5" ht="15" thickTop="1">
      <c r="A15" s="67" t="s">
        <v>4</v>
      </c>
      <c r="B15" s="15">
        <v>10</v>
      </c>
      <c r="C15" s="15">
        <v>5917</v>
      </c>
      <c r="D15" s="15" t="s">
        <v>69</v>
      </c>
      <c r="E15" s="15">
        <v>72</v>
      </c>
    </row>
    <row r="16" spans="1:5" ht="14.25">
      <c r="A16" s="68"/>
      <c r="B16" s="15">
        <v>29</v>
      </c>
      <c r="C16" s="15">
        <v>945</v>
      </c>
      <c r="D16" s="15" t="s">
        <v>70</v>
      </c>
      <c r="E16" s="15">
        <v>51</v>
      </c>
    </row>
    <row r="17" spans="1:5" ht="14.25">
      <c r="A17" s="68"/>
      <c r="B17" s="15">
        <v>52</v>
      </c>
      <c r="C17" s="15">
        <v>172</v>
      </c>
      <c r="D17" s="15" t="s">
        <v>71</v>
      </c>
      <c r="E17" s="15">
        <v>33</v>
      </c>
    </row>
    <row r="18" spans="1:5" ht="14.25">
      <c r="A18" s="68"/>
      <c r="B18" s="15">
        <v>9</v>
      </c>
      <c r="C18" s="18">
        <v>37414</v>
      </c>
      <c r="D18" s="15" t="s">
        <v>72</v>
      </c>
      <c r="E18" s="15">
        <v>37</v>
      </c>
    </row>
    <row r="19" spans="1:5" ht="14.25">
      <c r="A19" s="69"/>
      <c r="B19" s="20" t="s">
        <v>74</v>
      </c>
      <c r="C19" s="20" t="s">
        <v>74</v>
      </c>
      <c r="D19" s="15" t="s">
        <v>73</v>
      </c>
      <c r="E19" s="19" t="s">
        <v>74</v>
      </c>
    </row>
  </sheetData>
  <mergeCells count="5">
    <mergeCell ref="A15:A19"/>
    <mergeCell ref="A3:A5"/>
    <mergeCell ref="A6:A8"/>
    <mergeCell ref="B9:E9"/>
    <mergeCell ref="A10:A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LaZarro</dc:creator>
  <cp:keywords/>
  <dc:description/>
  <cp:lastModifiedBy>Lázár A</cp:lastModifiedBy>
  <cp:lastPrinted>2002-10-30T12:03:48Z</cp:lastPrinted>
  <dcterms:created xsi:type="dcterms:W3CDTF">2002-08-13T09:45:49Z</dcterms:created>
  <dcterms:modified xsi:type="dcterms:W3CDTF">2002-10-30T12:11:23Z</dcterms:modified>
  <cp:category/>
  <cp:version/>
  <cp:contentType/>
  <cp:contentStatus/>
</cp:coreProperties>
</file>