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AC15" i="1" l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A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A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A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A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A10" i="1"/>
  <c r="AC9" i="1"/>
  <c r="H13" i="1" s="1"/>
  <c r="AB9" i="1"/>
  <c r="AA9" i="1"/>
  <c r="Z9" i="1"/>
  <c r="Y9" i="1"/>
  <c r="X9" i="1"/>
  <c r="W9" i="1"/>
  <c r="V9" i="1"/>
  <c r="U9" i="1"/>
  <c r="E14" i="1" s="1"/>
  <c r="T9" i="1"/>
  <c r="S9" i="1"/>
  <c r="R9" i="1"/>
  <c r="Q9" i="1"/>
  <c r="P9" i="1"/>
  <c r="O9" i="1"/>
  <c r="N9" i="1"/>
  <c r="M9" i="1"/>
  <c r="L9" i="1"/>
  <c r="K9" i="1"/>
  <c r="H9" i="1"/>
  <c r="I9" i="1" s="1"/>
  <c r="F9" i="1"/>
  <c r="E9" i="1"/>
  <c r="B9" i="1"/>
  <c r="C9" i="1" s="1"/>
  <c r="A9" i="1"/>
  <c r="D9" i="1" l="1"/>
  <c r="J9" i="1"/>
  <c r="G9" i="1"/>
  <c r="B10" i="1"/>
  <c r="C10" i="1" s="1"/>
  <c r="D10" i="1" s="1"/>
  <c r="H10" i="1"/>
  <c r="I10" i="1" s="1"/>
  <c r="J10" i="1" s="1"/>
  <c r="E11" i="1"/>
  <c r="B12" i="1"/>
  <c r="H12" i="1"/>
  <c r="I13" i="1" s="1"/>
  <c r="J13" i="1" s="1"/>
  <c r="E13" i="1"/>
  <c r="B14" i="1"/>
  <c r="H14" i="1"/>
  <c r="I14" i="1" s="1"/>
  <c r="J14" i="1" s="1"/>
  <c r="E10" i="1"/>
  <c r="F10" i="1" s="1"/>
  <c r="G10" i="1" s="1"/>
  <c r="B11" i="1"/>
  <c r="C11" i="1" s="1"/>
  <c r="D11" i="1" s="1"/>
  <c r="H11" i="1"/>
  <c r="I11" i="1" s="1"/>
  <c r="J11" i="1" s="1"/>
  <c r="E12" i="1"/>
  <c r="F12" i="1" s="1"/>
  <c r="G12" i="1" s="1"/>
  <c r="B13" i="1"/>
  <c r="C13" i="1" s="1"/>
  <c r="D13" i="1" s="1"/>
  <c r="F13" i="1" l="1"/>
  <c r="G13" i="1" s="1"/>
  <c r="C12" i="1"/>
  <c r="D12" i="1" s="1"/>
  <c r="C15" i="1"/>
  <c r="C14" i="1"/>
  <c r="D14" i="1" s="1"/>
  <c r="I12" i="1"/>
  <c r="J12" i="1" s="1"/>
  <c r="F11" i="1"/>
  <c r="G11" i="1" s="1"/>
  <c r="I15" i="1"/>
  <c r="F14" i="1"/>
  <c r="G14" i="1" s="1"/>
  <c r="F15" i="1" l="1"/>
</calcChain>
</file>

<file path=xl/sharedStrings.xml><?xml version="1.0" encoding="utf-8"?>
<sst xmlns="http://schemas.openxmlformats.org/spreadsheetml/2006/main" count="15" uniqueCount="11">
  <si>
    <t>Decomposition analysis for emissions from private cars</t>
  </si>
  <si>
    <t>1990–2008</t>
  </si>
  <si>
    <t>1990–2000</t>
  </si>
  <si>
    <t>2000–2008</t>
  </si>
  <si>
    <t>1990-2008</t>
  </si>
  <si>
    <t>1990-2000</t>
  </si>
  <si>
    <t>2000-2008</t>
  </si>
  <si>
    <t>Name</t>
  </si>
  <si>
    <t>abs. change</t>
  </si>
  <si>
    <t>rel change</t>
  </si>
  <si>
    <t>Total emission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</si>
</sst>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_)"/>
    <numFmt numFmtId="166" formatCode="_-* #,##0.00_-;\-* #,##0.00_-;_-* &quot;-&quot;??_-;_-@_-"/>
    <numFmt numFmtId="167" formatCode="_ [$€]\ * #,##0.00_ ;_ [$€]\ * \-#,##0.00_ ;_ [$€]\ * &quot;-&quot;??_ ;_ @_ "/>
    <numFmt numFmtId="168" formatCode="_-* #,##0_-;\-* #,##0_-;_-* &quot;-&quot;_-;_-@_-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#,##0.0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49" fontId="9" fillId="0" borderId="1" applyNumberFormat="0" applyFont="0" applyFill="0" applyBorder="0" applyProtection="0">
      <alignment horizontal="left" vertical="center" indent="2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49" fontId="9" fillId="0" borderId="2" applyNumberFormat="0" applyFont="0" applyFill="0" applyBorder="0" applyProtection="0">
      <alignment horizontal="left" vertical="center" indent="5"/>
    </xf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3" applyNumberFormat="0" applyAlignment="0" applyProtection="0"/>
    <xf numFmtId="165" fontId="12" fillId="0" borderId="0" applyAlignment="0" applyProtection="0"/>
    <xf numFmtId="0" fontId="13" fillId="21" borderId="4" applyNumberFormat="0" applyAlignment="0" applyProtection="0"/>
    <xf numFmtId="4" fontId="14" fillId="0" borderId="5" applyFill="0" applyBorder="0" applyProtection="0">
      <alignment horizontal="right" vertical="center"/>
    </xf>
    <xf numFmtId="0" fontId="3" fillId="22" borderId="0" applyNumberFormat="0" applyBorder="0" applyAlignment="0">
      <protection hidden="1"/>
    </xf>
    <xf numFmtId="0" fontId="3" fillId="22" borderId="0" applyNumberFormat="0" applyBorder="0" applyAlignment="0">
      <protection hidden="1"/>
    </xf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5" fillId="8" borderId="4" applyNumberFormat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8" fillId="5" borderId="0" applyNumberFormat="0" applyBorder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" fillId="8" borderId="4" applyNumberFormat="0" applyAlignment="0" applyProtection="0"/>
    <xf numFmtId="4" fontId="9" fillId="0" borderId="9">
      <alignment horizontal="right" vertical="center"/>
    </xf>
    <xf numFmtId="0" fontId="21" fillId="0" borderId="0">
      <alignment horizontal="center"/>
    </xf>
    <xf numFmtId="0" fontId="22" fillId="0" borderId="1">
      <alignment horizontal="center" wrapText="1"/>
    </xf>
    <xf numFmtId="0" fontId="22" fillId="0" borderId="10" applyBorder="0">
      <alignment horizontal="centerContinuous"/>
    </xf>
    <xf numFmtId="0" fontId="22" fillId="0" borderId="0">
      <alignment horizontal="right"/>
    </xf>
    <xf numFmtId="0" fontId="3" fillId="0" borderId="11" applyNumberFormat="0" applyFill="0" applyAlignment="0" applyProtection="0"/>
    <xf numFmtId="0" fontId="3" fillId="23" borderId="0" applyNumberFormat="0" applyFont="0" applyBorder="0" applyAlignment="0"/>
    <xf numFmtId="0" fontId="3" fillId="23" borderId="0" applyNumberFormat="0" applyFont="0" applyBorder="0" applyAlignment="0"/>
    <xf numFmtId="168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0" fontId="3" fillId="24" borderId="0" applyNumberFormat="0" applyBorder="0" applyAlignment="0" applyProtection="0"/>
    <xf numFmtId="0" fontId="24" fillId="0" borderId="0"/>
    <xf numFmtId="4" fontId="9" fillId="0" borderId="1" applyFill="0" applyBorder="0" applyProtection="0">
      <alignment horizontal="right" vertical="center"/>
    </xf>
    <xf numFmtId="49" fontId="14" fillId="0" borderId="1" applyNumberFormat="0" applyFill="0" applyBorder="0" applyProtection="0">
      <alignment horizontal="left" vertical="center"/>
    </xf>
    <xf numFmtId="0" fontId="9" fillId="0" borderId="1" applyNumberFormat="0" applyFill="0" applyAlignment="0" applyProtection="0"/>
    <xf numFmtId="0" fontId="25" fillId="25" borderId="0" applyNumberFormat="0" applyFont="0" applyBorder="0" applyAlignment="0" applyProtection="0"/>
    <xf numFmtId="0" fontId="25" fillId="25" borderId="0" applyNumberFormat="0" applyFont="0" applyBorder="0" applyAlignment="0" applyProtection="0"/>
    <xf numFmtId="0" fontId="26" fillId="0" borderId="0"/>
    <xf numFmtId="0" fontId="3" fillId="26" borderId="12" applyNumberFormat="0" applyFont="0" applyAlignment="0" applyProtection="0"/>
    <xf numFmtId="0" fontId="3" fillId="26" borderId="12" applyNumberFormat="0" applyFont="0" applyAlignment="0" applyProtection="0"/>
    <xf numFmtId="0" fontId="3" fillId="21" borderId="3" applyNumberFormat="0" applyAlignment="0" applyProtection="0"/>
    <xf numFmtId="171" fontId="9" fillId="27" borderId="1" applyNumberFormat="0" applyFont="0" applyBorder="0" applyAlignment="0" applyProtection="0">
      <alignment horizontal="right" vertical="center"/>
    </xf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0" fontId="27" fillId="0" borderId="0"/>
    <xf numFmtId="0" fontId="28" fillId="4" borderId="0" applyNumberFormat="0" applyBorder="0" applyAlignment="0" applyProtection="0"/>
    <xf numFmtId="0" fontId="3" fillId="0" borderId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9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5" borderId="0">
      <alignment horizontal="right"/>
    </xf>
    <xf numFmtId="0" fontId="7" fillId="25" borderId="0">
      <alignment horizontal="right"/>
    </xf>
    <xf numFmtId="0" fontId="31" fillId="0" borderId="13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7" fillId="0" borderId="0"/>
    <xf numFmtId="0" fontId="36" fillId="0" borderId="14">
      <alignment horizontal="left"/>
    </xf>
    <xf numFmtId="0" fontId="38" fillId="28" borderId="15" applyNumberFormat="0" applyAlignment="0" applyProtection="0"/>
    <xf numFmtId="4" fontId="9" fillId="0" borderId="0"/>
  </cellStyleXfs>
  <cellXfs count="31">
    <xf numFmtId="0" fontId="0" fillId="0" borderId="0" xfId="0"/>
    <xf numFmtId="0" fontId="4" fillId="0" borderId="0" xfId="1" applyFont="1"/>
    <xf numFmtId="0" fontId="3" fillId="0" borderId="0" xfId="1"/>
    <xf numFmtId="0" fontId="3" fillId="0" borderId="0" xfId="1" applyFill="1"/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6" fillId="0" borderId="1" xfId="1" applyFont="1" applyFill="1" applyBorder="1"/>
    <xf numFmtId="0" fontId="3" fillId="0" borderId="1" xfId="1" applyFill="1" applyBorder="1"/>
    <xf numFmtId="0" fontId="3" fillId="0" borderId="0" xfId="1" applyFill="1" applyBorder="1"/>
    <xf numFmtId="164" fontId="3" fillId="0" borderId="0" xfId="1" applyNumberFormat="1"/>
    <xf numFmtId="0" fontId="2" fillId="0" borderId="1" xfId="1" applyFont="1" applyFill="1" applyBorder="1"/>
    <xf numFmtId="1" fontId="7" fillId="0" borderId="1" xfId="1" applyNumberFormat="1" applyFont="1" applyFill="1" applyBorder="1" applyAlignment="1">
      <alignment horizontal="center"/>
    </xf>
    <xf numFmtId="3" fontId="3" fillId="0" borderId="0" xfId="1" applyNumberFormat="1" applyFill="1" applyBorder="1"/>
    <xf numFmtId="3" fontId="3" fillId="0" borderId="1" xfId="1" applyNumberFormat="1" applyFill="1" applyBorder="1"/>
    <xf numFmtId="3" fontId="3" fillId="2" borderId="1" xfId="1" applyNumberFormat="1" applyFill="1" applyBorder="1"/>
    <xf numFmtId="9" fontId="3" fillId="0" borderId="1" xfId="2" applyFont="1" applyFill="1" applyBorder="1"/>
    <xf numFmtId="3" fontId="3" fillId="0" borderId="1" xfId="1" applyNumberFormat="1" applyFont="1" applyFill="1" applyBorder="1"/>
    <xf numFmtId="1" fontId="3" fillId="0" borderId="0" xfId="1" applyNumberFormat="1"/>
    <xf numFmtId="3" fontId="3" fillId="2" borderId="1" xfId="1" applyNumberFormat="1" applyFont="1" applyFill="1" applyBorder="1"/>
    <xf numFmtId="4" fontId="3" fillId="0" borderId="1" xfId="1" applyNumberFormat="1" applyFont="1" applyFill="1" applyBorder="1"/>
    <xf numFmtId="3" fontId="3" fillId="0" borderId="0" xfId="1" applyNumberFormat="1" applyFont="1" applyFill="1" applyBorder="1"/>
    <xf numFmtId="1" fontId="3" fillId="0" borderId="0" xfId="1" applyNumberFormat="1" applyFont="1"/>
    <xf numFmtId="164" fontId="3" fillId="0" borderId="0" xfId="1" applyNumberFormat="1" applyFont="1"/>
    <xf numFmtId="0" fontId="3" fillId="0" borderId="0" xfId="1" applyFont="1"/>
    <xf numFmtId="10" fontId="3" fillId="0" borderId="1" xfId="2" applyNumberFormat="1" applyFont="1" applyFill="1" applyBorder="1"/>
    <xf numFmtId="0" fontId="7" fillId="0" borderId="1" xfId="1" applyFont="1" applyFill="1" applyBorder="1"/>
    <xf numFmtId="3" fontId="7" fillId="0" borderId="1" xfId="1" applyNumberFormat="1" applyFont="1" applyFill="1" applyBorder="1"/>
    <xf numFmtId="3" fontId="7" fillId="2" borderId="1" xfId="1" applyNumberFormat="1" applyFont="1" applyFill="1" applyBorder="1"/>
    <xf numFmtId="0" fontId="3" fillId="0" borderId="0" xfId="1" applyFont="1" applyFill="1" applyBorder="1"/>
    <xf numFmtId="0" fontId="3" fillId="0" borderId="0" xfId="1" applyFont="1" applyBorder="1"/>
  </cellXfs>
  <cellStyles count="14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Akzent1 2" xfId="9"/>
    <cellStyle name="20% - Akzent1 2 2" xfId="10"/>
    <cellStyle name="20% - Akzent2 2" xfId="11"/>
    <cellStyle name="20% - Akzent2 2 2" xfId="12"/>
    <cellStyle name="20% - Akzent3 2" xfId="13"/>
    <cellStyle name="20% - Akzent3 2 2" xfId="14"/>
    <cellStyle name="20% - Akzent4 2" xfId="15"/>
    <cellStyle name="20% - Akzent4 2 2" xfId="16"/>
    <cellStyle name="20% - Akzent5 2" xfId="17"/>
    <cellStyle name="20% - Akzent5 2 2" xfId="18"/>
    <cellStyle name="20% - Akzent6 2" xfId="19"/>
    <cellStyle name="20% - Akzent6 2 2" xfId="20"/>
    <cellStyle name="2x indented GHG Textfiels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40% - Akzent1 2" xfId="28"/>
    <cellStyle name="40% - Akzent1 2 2" xfId="29"/>
    <cellStyle name="40% - Akzent2 2" xfId="30"/>
    <cellStyle name="40% - Akzent2 2 2" xfId="31"/>
    <cellStyle name="40% - Akzent3 2" xfId="32"/>
    <cellStyle name="40% - Akzent3 2 2" xfId="33"/>
    <cellStyle name="40% - Akzent4 2" xfId="34"/>
    <cellStyle name="40% - Akzent4 2 2" xfId="35"/>
    <cellStyle name="40% - Akzent5 2" xfId="36"/>
    <cellStyle name="40% - Akzent5 2 2" xfId="37"/>
    <cellStyle name="40% - Akzent6 2" xfId="38"/>
    <cellStyle name="40% - Akzent6 2 2" xfId="39"/>
    <cellStyle name="5x indented GHG Textfiels" xfId="40"/>
    <cellStyle name="60% - Akzent1 2" xfId="41"/>
    <cellStyle name="60% - Akzent2 2" xfId="42"/>
    <cellStyle name="60% - Akzent3 2" xfId="43"/>
    <cellStyle name="60% - Akzent4 2" xfId="44"/>
    <cellStyle name="60% - Akzent5 2" xfId="45"/>
    <cellStyle name="60% - Akzent6 2" xfId="46"/>
    <cellStyle name="Akzent1 2" xfId="47"/>
    <cellStyle name="Akzent2 2" xfId="48"/>
    <cellStyle name="Akzent3 2" xfId="49"/>
    <cellStyle name="Akzent4 2" xfId="50"/>
    <cellStyle name="Akzent5 2" xfId="51"/>
    <cellStyle name="Akzent6 2" xfId="52"/>
    <cellStyle name="Ausgabe 2" xfId="53"/>
    <cellStyle name="AZ1" xfId="54"/>
    <cellStyle name="Berechnung 2" xfId="55"/>
    <cellStyle name="Bold GHG Numbers (0.00)" xfId="56"/>
    <cellStyle name="Cover" xfId="57"/>
    <cellStyle name="Cover 2" xfId="58"/>
    <cellStyle name="Dezimal 2" xfId="59"/>
    <cellStyle name="Dezimal 2 2" xfId="60"/>
    <cellStyle name="Eingabe 2" xfId="61"/>
    <cellStyle name="Ergebnis 2" xfId="62"/>
    <cellStyle name="Erklärender Text 2" xfId="63"/>
    <cellStyle name="Euro" xfId="64"/>
    <cellStyle name="Euro 2" xfId="65"/>
    <cellStyle name="Gut 2" xfId="66"/>
    <cellStyle name="Heading 2 2" xfId="67"/>
    <cellStyle name="Heading 3 2" xfId="68"/>
    <cellStyle name="Heading 4 2" xfId="69"/>
    <cellStyle name="Headline" xfId="70"/>
    <cellStyle name="Hyperlink 2" xfId="71"/>
    <cellStyle name="Input 2" xfId="72"/>
    <cellStyle name="InputCells12_BBorder_CRFReport-template" xfId="73"/>
    <cellStyle name="Legende Einheit" xfId="74"/>
    <cellStyle name="Legende horizontal" xfId="75"/>
    <cellStyle name="Legende Rahmen" xfId="76"/>
    <cellStyle name="Legende vertikal" xfId="77"/>
    <cellStyle name="Linked Cell 2" xfId="78"/>
    <cellStyle name="Menu" xfId="79"/>
    <cellStyle name="Menu 2" xfId="80"/>
    <cellStyle name="Milliers [0]_Oilques" xfId="81"/>
    <cellStyle name="Milliers_Oilques" xfId="82"/>
    <cellStyle name="Monétaire [0]_Oilques" xfId="83"/>
    <cellStyle name="Monétaire_Oilques" xfId="84"/>
    <cellStyle name="Neutral 2" xfId="85"/>
    <cellStyle name="Normal" xfId="0" builtinId="0"/>
    <cellStyle name="Normal 2" xfId="1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 2" xfId="2"/>
    <cellStyle name="Percent 3" xfId="97"/>
    <cellStyle name="Prozent 2" xfId="98"/>
    <cellStyle name="Prozent 2 2" xfId="99"/>
    <cellStyle name="Prozent 3" xfId="100"/>
    <cellStyle name="Prozent 4" xfId="101"/>
    <cellStyle name="Prozent 4 2" xfId="102"/>
    <cellStyle name="Quelle" xfId="103"/>
    <cellStyle name="Quelle 2" xfId="104"/>
    <cellStyle name="Schlecht 2" xfId="105"/>
    <cellStyle name="Standard 10" xfId="106"/>
    <cellStyle name="Standard 11" xfId="107"/>
    <cellStyle name="Standard 12" xfId="108"/>
    <cellStyle name="Standard 14" xfId="109"/>
    <cellStyle name="Standard 15" xfId="110"/>
    <cellStyle name="Standard 17" xfId="111"/>
    <cellStyle name="Standard 18" xfId="112"/>
    <cellStyle name="Standard 19" xfId="113"/>
    <cellStyle name="Standard 2" xfId="114"/>
    <cellStyle name="Standard 2 2" xfId="115"/>
    <cellStyle name="Standard 20" xfId="116"/>
    <cellStyle name="Standard 3" xfId="117"/>
    <cellStyle name="Standard 4" xfId="118"/>
    <cellStyle name="Standard 5" xfId="119"/>
    <cellStyle name="Standard 5 2" xfId="120"/>
    <cellStyle name="Standard 6" xfId="121"/>
    <cellStyle name="Standard 7" xfId="122"/>
    <cellStyle name="Standard 8" xfId="123"/>
    <cellStyle name="Standard 9" xfId="124"/>
    <cellStyle name="Title 2" xfId="125"/>
    <cellStyle name="Total 2" xfId="126"/>
    <cellStyle name="Verknüpfte Zelle 2" xfId="127"/>
    <cellStyle name="Warnender Text 2" xfId="128"/>
    <cellStyle name="Warning Text 2" xfId="129"/>
    <cellStyle name="Werte" xfId="130"/>
    <cellStyle name="Werte 2" xfId="131"/>
    <cellStyle name="Überschrift 1 2" xfId="132"/>
    <cellStyle name="Überschrift 2 2" xfId="133"/>
    <cellStyle name="Überschrift 3 2" xfId="134"/>
    <cellStyle name="Überschrift 4 2" xfId="135"/>
    <cellStyle name="Überschrift 5" xfId="136"/>
    <cellStyle name="Überschrift1" xfId="137"/>
    <cellStyle name="Überschrift2" xfId="138"/>
    <cellStyle name="Überschrift3" xfId="139"/>
    <cellStyle name="Überschrift4" xfId="140"/>
    <cellStyle name="Year" xfId="141"/>
    <cellStyle name="Zelle überprüfen 2" xfId="142"/>
    <cellStyle name="Обычный_2++_CRFReport-template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25315806418169"/>
          <c:y val="8.4391951006124233E-2"/>
          <c:w val="0.54478912589148809"/>
          <c:h val="0.818067910430115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4.5'!$A$9</c:f>
              <c:strCache>
                <c:ptCount val="1"/>
                <c:pt idx="0">
                  <c:v>Passenger transport activity (all modes)</c:v>
                </c:pt>
              </c:strCache>
            </c:strRef>
          </c:tx>
          <c:invertIfNegative val="0"/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4.5'!$C$9,'Fig 4.5'!$F$9,'Fig 4.5'!$I$9)</c:f>
              <c:numCache>
                <c:formatCode>#,##0</c:formatCode>
                <c:ptCount val="3"/>
                <c:pt idx="0">
                  <c:v>151.6712306070433</c:v>
                </c:pt>
                <c:pt idx="1">
                  <c:v>94.547262303898492</c:v>
                </c:pt>
                <c:pt idx="2">
                  <c:v>56.569974828454178</c:v>
                </c:pt>
              </c:numCache>
            </c:numRef>
          </c:val>
        </c:ser>
        <c:ser>
          <c:idx val="1"/>
          <c:order val="1"/>
          <c:tx>
            <c:strRef>
              <c:f>'Fig 4.5'!$A$10</c:f>
              <c:strCache>
                <c:ptCount val="1"/>
                <c:pt idx="0">
                  <c:v>Share of road in passenger transport</c:v>
                </c:pt>
              </c:strCache>
            </c:strRef>
          </c:tx>
          <c:invertIfNegative val="0"/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4.5'!$C$10,'Fig 4.5'!$F$10,'Fig 4.5'!$I$10)</c:f>
              <c:numCache>
                <c:formatCode>#,##0</c:formatCode>
                <c:ptCount val="3"/>
                <c:pt idx="0">
                  <c:v>2.1377855046627019</c:v>
                </c:pt>
                <c:pt idx="1">
                  <c:v>7.3498286235399064</c:v>
                </c:pt>
                <c:pt idx="2">
                  <c:v>-5.8538252491985077</c:v>
                </c:pt>
              </c:numCache>
            </c:numRef>
          </c:val>
        </c:ser>
        <c:ser>
          <c:idx val="2"/>
          <c:order val="2"/>
          <c:tx>
            <c:strRef>
              <c:f>'Fig 4.5'!$A$11</c:f>
              <c:strCache>
                <c:ptCount val="1"/>
                <c:pt idx="0">
                  <c:v>Share of private cars in road passenger transport</c:v>
                </c:pt>
              </c:strCache>
            </c:strRef>
          </c:tx>
          <c:invertIfNegative val="0"/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4.5'!$C$11,'Fig 4.5'!$F$11,'Fig 4.5'!$I$11)</c:f>
              <c:numCache>
                <c:formatCode>#,##0</c:formatCode>
                <c:ptCount val="3"/>
                <c:pt idx="0">
                  <c:v>30.366002949532003</c:v>
                </c:pt>
                <c:pt idx="1">
                  <c:v>24.050747910599966</c:v>
                </c:pt>
                <c:pt idx="2">
                  <c:v>3.7687139690443701</c:v>
                </c:pt>
              </c:numCache>
            </c:numRef>
          </c:val>
        </c:ser>
        <c:ser>
          <c:idx val="3"/>
          <c:order val="3"/>
          <c:tx>
            <c:strRef>
              <c:f>'Fig 4.5'!$A$12</c:f>
              <c:strCache>
                <c:ptCount val="1"/>
                <c:pt idx="0">
                  <c:v>Fuel intensity of road passenger transport</c:v>
                </c:pt>
              </c:strCache>
            </c:strRef>
          </c:tx>
          <c:invertIfNegative val="0"/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4.5'!$C$12,'Fig 4.5'!$F$12,'Fig 4.5'!$I$12)</c:f>
              <c:numCache>
                <c:formatCode>#,##0</c:formatCode>
                <c:ptCount val="3"/>
                <c:pt idx="0">
                  <c:v>-87.830888734506743</c:v>
                </c:pt>
                <c:pt idx="1">
                  <c:v>-39.611172655338237</c:v>
                </c:pt>
                <c:pt idx="2">
                  <c:v>-44.420980655014432</c:v>
                </c:pt>
              </c:numCache>
            </c:numRef>
          </c:val>
        </c:ser>
        <c:ser>
          <c:idx val="4"/>
          <c:order val="4"/>
          <c:tx>
            <c:strRef>
              <c:f>'Fig 4.5'!$A$13</c:f>
              <c:strCache>
                <c:ptCount val="1"/>
                <c:pt idx="0">
                  <c:v>Share of fossil fuels in final energy demand by private cars</c:v>
                </c:pt>
              </c:strCache>
            </c:strRef>
          </c:tx>
          <c:invertIfNegative val="0"/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4.5'!$C$13,'Fig 4.5'!$F$13,'Fig 4.5'!$I$13)</c:f>
              <c:numCache>
                <c:formatCode>#,##0</c:formatCode>
                <c:ptCount val="3"/>
                <c:pt idx="0">
                  <c:v>-12.96236189217575</c:v>
                </c:pt>
                <c:pt idx="1">
                  <c:v>-0.57677253939652928</c:v>
                </c:pt>
                <c:pt idx="2">
                  <c:v>-12.45801963251472</c:v>
                </c:pt>
              </c:numCache>
            </c:numRef>
          </c:val>
        </c:ser>
        <c:ser>
          <c:idx val="5"/>
          <c:order val="5"/>
          <c:tx>
            <c:strRef>
              <c:f>'Fig 4.5'!$A$14</c:f>
              <c:strCache>
                <c:ptCount val="1"/>
                <c:pt idx="0">
                  <c:v>Carbon intensity of fossil fuel use by private cars</c:v>
                </c:pt>
              </c:strCache>
            </c:strRef>
          </c:tx>
          <c:invertIfNegative val="0"/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4.5'!$C$14,'Fig 4.5'!$F$14,'Fig 4.5'!$I$14)</c:f>
              <c:numCache>
                <c:formatCode>#,##0</c:formatCode>
                <c:ptCount val="3"/>
                <c:pt idx="0">
                  <c:v>4.130282455284032</c:v>
                </c:pt>
                <c:pt idx="1">
                  <c:v>3.5658450993898896</c:v>
                </c:pt>
                <c:pt idx="2">
                  <c:v>0.58044888637516578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147520"/>
        <c:axId val="203231232"/>
      </c:barChart>
      <c:lineChart>
        <c:grouping val="standard"/>
        <c:varyColors val="0"/>
        <c:ser>
          <c:idx val="6"/>
          <c:order val="6"/>
          <c:tx>
            <c:strRef>
              <c:f>'Fig 4.5'!$A$15</c:f>
              <c:strCache>
                <c:ptCount val="1"/>
                <c:pt idx="0">
                  <c:v>Total emission change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 4.5'!$B$5:$D$5</c:f>
              <c:strCache>
                <c:ptCount val="3"/>
                <c:pt idx="0">
                  <c:v>1990–2008</c:v>
                </c:pt>
                <c:pt idx="1">
                  <c:v>1990–2000</c:v>
                </c:pt>
                <c:pt idx="2">
                  <c:v>2000–2008</c:v>
                </c:pt>
              </c:strCache>
            </c:strRef>
          </c:cat>
          <c:val>
            <c:numRef>
              <c:f>('Fig 4.5'!$C$15,'Fig 4.5'!$F$15,'Fig 4.5'!$I$15)</c:f>
              <c:numCache>
                <c:formatCode>#,##0</c:formatCode>
                <c:ptCount val="3"/>
                <c:pt idx="0">
                  <c:v>87.512050889839543</c:v>
                </c:pt>
                <c:pt idx="1">
                  <c:v>89.325738742693488</c:v>
                </c:pt>
                <c:pt idx="2">
                  <c:v>-1.8136878528539455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147520"/>
        <c:axId val="203231232"/>
      </c:lineChart>
      <c:catAx>
        <c:axId val="2031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n-US"/>
          </a:p>
        </c:txPr>
        <c:crossAx val="203231232"/>
        <c:crosses val="autoZero"/>
        <c:auto val="1"/>
        <c:lblAlgn val="ctr"/>
        <c:lblOffset val="100"/>
        <c:noMultiLvlLbl val="0"/>
      </c:catAx>
      <c:valAx>
        <c:axId val="203231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Mt CO</a:t>
                </a:r>
                <a:r>
                  <a:rPr lang="en-GB" baseline="-25000"/>
                  <a:t>2</a:t>
                </a:r>
                <a:r>
                  <a:rPr lang="en-GB"/>
                  <a:t> equivalent</a:t>
                </a:r>
              </a:p>
            </c:rich>
          </c:tx>
          <c:layout>
            <c:manualLayout>
              <c:xMode val="edge"/>
              <c:yMode val="edge"/>
              <c:x val="1.3732112406519449E-2"/>
              <c:y val="0.345733827389223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3147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174795003685042"/>
          <c:y val="5.7850672541113632E-2"/>
          <c:w val="0.29825205276966321"/>
          <c:h val="0.9042911350975405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11206</xdr:colOff>
      <xdr:row>17</xdr:row>
      <xdr:rowOff>11206</xdr:rowOff>
    </xdr:from>
    <xdr:to>
      <xdr:col>12</xdr:col>
      <xdr:colOff>145853</xdr:colOff>
      <xdr:row>40</xdr:row>
      <xdr:rowOff>2912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C6" t="str">
            <v>Passenger transport activity (all modes)</v>
          </cell>
        </row>
        <row r="11">
          <cell r="E11">
            <v>443.86006563626609</v>
          </cell>
          <cell r="F11">
            <v>450.42924603124453</v>
          </cell>
          <cell r="G11">
            <v>468.07036666991849</v>
          </cell>
          <cell r="H11">
            <v>475.65045233626699</v>
          </cell>
          <cell r="I11">
            <v>481.64055729818517</v>
          </cell>
          <cell r="J11">
            <v>492.30044255612796</v>
          </cell>
          <cell r="K11">
            <v>505.09945499943115</v>
          </cell>
          <cell r="L11">
            <v>510.04745086899254</v>
          </cell>
          <cell r="M11">
            <v>525.18418149632294</v>
          </cell>
          <cell r="N11">
            <v>534.04529475417155</v>
          </cell>
          <cell r="O11">
            <v>533.18580437895957</v>
          </cell>
          <cell r="P11">
            <v>538.03341016753302</v>
          </cell>
          <cell r="Q11">
            <v>541.70307178298526</v>
          </cell>
          <cell r="R11">
            <v>542.04392049127841</v>
          </cell>
          <cell r="S11">
            <v>548.73700425083723</v>
          </cell>
          <cell r="T11">
            <v>542.95880547882837</v>
          </cell>
          <cell r="U11">
            <v>543.24630594866142</v>
          </cell>
          <cell r="V11">
            <v>543.90149219553246</v>
          </cell>
          <cell r="W11">
            <v>531.37211652610574</v>
          </cell>
        </row>
        <row r="23">
          <cell r="E23">
            <v>4880.688405569821</v>
          </cell>
          <cell r="F23">
            <v>4969.8678919506665</v>
          </cell>
          <cell r="G23">
            <v>5059.0473783315119</v>
          </cell>
          <cell r="H23">
            <v>5148.2268647123574</v>
          </cell>
          <cell r="I23">
            <v>5237.4063510932028</v>
          </cell>
          <cell r="J23">
            <v>5326.5858374740501</v>
          </cell>
          <cell r="K23">
            <v>5418.5926512436035</v>
          </cell>
          <cell r="L23">
            <v>5526.4768761114883</v>
          </cell>
          <cell r="M23">
            <v>5654.2208609108611</v>
          </cell>
          <cell r="N23">
            <v>5788.7844913292602</v>
          </cell>
          <cell r="O23">
            <v>5920.330767275681</v>
          </cell>
          <cell r="P23">
            <v>6007.9230981127321</v>
          </cell>
          <cell r="Q23">
            <v>6066.98270677448</v>
          </cell>
          <cell r="R23">
            <v>6117.9335782588942</v>
          </cell>
          <cell r="S23">
            <v>6215.344037327106</v>
          </cell>
          <cell r="T23">
            <v>6254.1127045303338</v>
          </cell>
          <cell r="U23">
            <v>6406.1152653957515</v>
          </cell>
          <cell r="V23">
            <v>6531.8857417047448</v>
          </cell>
          <cell r="W23">
            <v>6548.4663247686385</v>
          </cell>
        </row>
        <row r="24">
          <cell r="B24" t="str">
            <v>Share of road in passenger transport</v>
          </cell>
          <cell r="E24">
            <v>0.82880295743637822</v>
          </cell>
          <cell r="F24">
            <v>0.83282248288487581</v>
          </cell>
          <cell r="G24">
            <v>0.8367002981701015</v>
          </cell>
          <cell r="H24">
            <v>0.84044376755935024</v>
          </cell>
          <cell r="I24">
            <v>0.84405975374220388</v>
          </cell>
          <cell r="J24">
            <v>0.84755465981844214</v>
          </cell>
          <cell r="K24">
            <v>0.84665038442974794</v>
          </cell>
          <cell r="L24">
            <v>0.84499450206643378</v>
          </cell>
          <cell r="M24">
            <v>0.84502807980888761</v>
          </cell>
          <cell r="N24">
            <v>0.84430454383817632</v>
          </cell>
          <cell r="O24">
            <v>0.84011699308137133</v>
          </cell>
          <cell r="P24">
            <v>0.84261407350795303</v>
          </cell>
          <cell r="Q24">
            <v>0.84661620788786673</v>
          </cell>
          <cell r="R24">
            <v>0.84546825229959266</v>
          </cell>
          <cell r="S24">
            <v>0.84179929212818705</v>
          </cell>
          <cell r="T24">
            <v>0.83593746816638892</v>
          </cell>
          <cell r="U24">
            <v>0.83410003394649423</v>
          </cell>
          <cell r="V24">
            <v>0.83224576692181662</v>
          </cell>
          <cell r="W24">
            <v>0.83177812089093717</v>
          </cell>
        </row>
        <row r="25">
          <cell r="B25" t="str">
            <v>Share of private cars in road passenger transport</v>
          </cell>
          <cell r="E25">
            <v>0.83210297408040756</v>
          </cell>
          <cell r="F25">
            <v>0.8386749720275759</v>
          </cell>
          <cell r="G25">
            <v>0.84495542724177708</v>
          </cell>
          <cell r="H25">
            <v>0.8509633186045068</v>
          </cell>
          <cell r="I25">
            <v>0.85671601266472341</v>
          </cell>
          <cell r="J25">
            <v>0.86222943129575669</v>
          </cell>
          <cell r="K25">
            <v>0.86327634456086244</v>
          </cell>
          <cell r="L25">
            <v>0.86490947049652001</v>
          </cell>
          <cell r="M25">
            <v>0.86578323158907244</v>
          </cell>
          <cell r="N25">
            <v>0.86752790064280083</v>
          </cell>
          <cell r="O25">
            <v>0.86877257817919018</v>
          </cell>
          <cell r="P25">
            <v>0.87009302890910356</v>
          </cell>
          <cell r="Q25">
            <v>0.87204641513766568</v>
          </cell>
          <cell r="R25">
            <v>0.87197203904206111</v>
          </cell>
          <cell r="S25">
            <v>0.87375111020733498</v>
          </cell>
          <cell r="T25">
            <v>0.87294045291976352</v>
          </cell>
          <cell r="U25">
            <v>0.8754421664454316</v>
          </cell>
          <cell r="V25">
            <v>0.87505469042871598</v>
          </cell>
          <cell r="W25">
            <v>0.87437994998041724</v>
          </cell>
        </row>
        <row r="26">
          <cell r="B26" t="str">
            <v>Fuel intensity of road passenger transport</v>
          </cell>
          <cell r="E26">
            <v>43.885406427869725</v>
          </cell>
          <cell r="F26">
            <v>43.281294587162868</v>
          </cell>
          <cell r="G26">
            <v>42.712763356519901</v>
          </cell>
          <cell r="H26">
            <v>42.176759249581622</v>
          </cell>
          <cell r="I26">
            <v>41.670568458555763</v>
          </cell>
          <cell r="J26">
            <v>41.191770898750754</v>
          </cell>
          <cell r="K26">
            <v>41.299809521234636</v>
          </cell>
          <cell r="L26">
            <v>41.293878614377242</v>
          </cell>
          <cell r="M26">
            <v>41.097321747809097</v>
          </cell>
          <cell r="N26">
            <v>40.855329460814509</v>
          </cell>
          <cell r="O26">
            <v>40.834637217028721</v>
          </cell>
          <cell r="P26">
            <v>40.249529228416179</v>
          </cell>
          <cell r="Q26">
            <v>39.767650779499874</v>
          </cell>
          <cell r="R26">
            <v>39.679293679006925</v>
          </cell>
          <cell r="S26">
            <v>39.331202951647711</v>
          </cell>
          <cell r="T26">
            <v>39.581776753556618</v>
          </cell>
          <cell r="U26">
            <v>38.555603586198359</v>
          </cell>
          <cell r="V26">
            <v>37.853830767921771</v>
          </cell>
          <cell r="W26">
            <v>37.748019611508397</v>
          </cell>
        </row>
        <row r="27">
          <cell r="B27" t="str">
            <v>Share of fossil fuels in final energy demand by private cars</v>
          </cell>
          <cell r="E27">
            <v>0.99999818943996988</v>
          </cell>
          <cell r="F27">
            <v>0.99993379502573154</v>
          </cell>
          <cell r="G27">
            <v>0.99987152950413194</v>
          </cell>
          <cell r="H27">
            <v>0.99981128901947092</v>
          </cell>
          <cell r="I27">
            <v>0.99975297636327132</v>
          </cell>
          <cell r="J27">
            <v>0.99969650045084069</v>
          </cell>
          <cell r="K27">
            <v>0.99952688305357651</v>
          </cell>
          <cell r="L27">
            <v>0.99936381766964777</v>
          </cell>
          <cell r="M27">
            <v>0.9992069318538559</v>
          </cell>
          <cell r="N27">
            <v>0.99905588086463071</v>
          </cell>
          <cell r="O27">
            <v>0.99891034513520305</v>
          </cell>
          <cell r="P27">
            <v>0.99745793872393473</v>
          </cell>
          <cell r="Q27">
            <v>0.99601920696330903</v>
          </cell>
          <cell r="R27">
            <v>0.99459395763450886</v>
          </cell>
          <cell r="S27">
            <v>0.99318200210450092</v>
          </cell>
          <cell r="T27">
            <v>0.99178315524280969</v>
          </cell>
          <cell r="U27">
            <v>0.98653984603095524</v>
          </cell>
          <cell r="V27">
            <v>0.98127979857933634</v>
          </cell>
          <cell r="W27">
            <v>0.97600293260947812</v>
          </cell>
        </row>
        <row r="28">
          <cell r="B28" t="str">
            <v>Carbon intensity of fossil fuel use by private cars</v>
          </cell>
          <cell r="E28">
            <v>3.004811869011601E-3</v>
          </cell>
          <cell r="F28">
            <v>2.9982243281766645E-3</v>
          </cell>
          <cell r="G28">
            <v>3.064338974166254E-3</v>
          </cell>
          <cell r="H28">
            <v>3.0635113516764324E-3</v>
          </cell>
          <cell r="I28">
            <v>3.0526328387774967E-3</v>
          </cell>
          <cell r="J28">
            <v>3.0712283078774003E-3</v>
          </cell>
          <cell r="K28">
            <v>3.0895406790850703E-3</v>
          </cell>
          <cell r="L28">
            <v>3.0600490648190633E-3</v>
          </cell>
          <cell r="M28">
            <v>3.0916448485091954E-3</v>
          </cell>
          <cell r="N28">
            <v>3.0858132260049029E-3</v>
          </cell>
          <cell r="O28">
            <v>3.025042778912124E-3</v>
          </cell>
          <cell r="P28">
            <v>3.0425315178235534E-3</v>
          </cell>
          <cell r="Q28">
            <v>3.0532664946929075E-3</v>
          </cell>
          <cell r="R28">
            <v>3.045230057087958E-3</v>
          </cell>
          <cell r="S28">
            <v>3.072817075939279E-3</v>
          </cell>
          <cell r="T28">
            <v>3.0306148956124662E-3</v>
          </cell>
          <cell r="U28">
            <v>3.0531932669823898E-3</v>
          </cell>
          <cell r="V28">
            <v>3.0781670480190312E-3</v>
          </cell>
          <cell r="W28">
            <v>3.0283508238934343E-3</v>
          </cell>
        </row>
      </sheetData>
      <sheetData sheetId="12"/>
      <sheetData sheetId="13">
        <row r="5">
          <cell r="B5" t="str">
            <v>1990–2008</v>
          </cell>
          <cell r="C5" t="str">
            <v>1990–2000</v>
          </cell>
          <cell r="D5" t="str">
            <v>2000–2008</v>
          </cell>
        </row>
        <row r="9">
          <cell r="A9" t="str">
            <v>Passenger transport activity (all modes)</v>
          </cell>
          <cell r="C9">
            <v>151.6712306070433</v>
          </cell>
          <cell r="F9">
            <v>94.547262303898492</v>
          </cell>
          <cell r="I9">
            <v>56.569974828454178</v>
          </cell>
        </row>
        <row r="10">
          <cell r="A10" t="str">
            <v>Share of road in passenger transport</v>
          </cell>
          <cell r="C10">
            <v>2.1377855046627019</v>
          </cell>
          <cell r="F10">
            <v>7.3498286235399064</v>
          </cell>
          <cell r="I10">
            <v>-5.8538252491985077</v>
          </cell>
        </row>
        <row r="11">
          <cell r="A11" t="str">
            <v>Share of private cars in road passenger transport</v>
          </cell>
          <cell r="C11">
            <v>30.366002949532003</v>
          </cell>
          <cell r="F11">
            <v>24.050747910599966</v>
          </cell>
          <cell r="I11">
            <v>3.7687139690443701</v>
          </cell>
        </row>
        <row r="12">
          <cell r="A12" t="str">
            <v>Fuel intensity of road passenger transport</v>
          </cell>
          <cell r="C12">
            <v>-87.830888734506743</v>
          </cell>
          <cell r="F12">
            <v>-39.611172655338237</v>
          </cell>
          <cell r="I12">
            <v>-44.420980655014432</v>
          </cell>
        </row>
        <row r="13">
          <cell r="A13" t="str">
            <v>Share of fossil fuels in final energy demand by private cars</v>
          </cell>
          <cell r="C13">
            <v>-12.96236189217575</v>
          </cell>
          <cell r="F13">
            <v>-0.57677253939652928</v>
          </cell>
          <cell r="I13">
            <v>-12.45801963251472</v>
          </cell>
        </row>
        <row r="14">
          <cell r="A14" t="str">
            <v>Carbon intensity of fossil fuel use by private cars</v>
          </cell>
          <cell r="C14">
            <v>4.130282455284032</v>
          </cell>
          <cell r="F14">
            <v>3.5658450993898896</v>
          </cell>
          <cell r="I14">
            <v>0.58044888637516578</v>
          </cell>
        </row>
        <row r="15">
          <cell r="A15" t="str">
            <v>Total emission change</v>
          </cell>
          <cell r="C15">
            <v>87.512050889839543</v>
          </cell>
          <cell r="F15">
            <v>89.325738742693488</v>
          </cell>
          <cell r="I15">
            <v>-1.8136878528539455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zoomScaleNormal="100" workbookViewId="0">
      <selection activeCell="B9" sqref="B9"/>
    </sheetView>
  </sheetViews>
  <sheetFormatPr defaultColWidth="11.42578125" defaultRowHeight="12.75"/>
  <cols>
    <col min="1" max="1" width="44.7109375" style="2" customWidth="1"/>
    <col min="2" max="10" width="8.7109375" style="2" customWidth="1"/>
    <col min="11" max="29" width="7.140625" style="2" customWidth="1"/>
    <col min="30" max="16384" width="11.42578125" style="2"/>
  </cols>
  <sheetData>
    <row r="1" spans="1:38" ht="20.25">
      <c r="A1" s="1" t="s">
        <v>0</v>
      </c>
    </row>
    <row r="4" spans="1:3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8">
      <c r="A5" s="3"/>
      <c r="B5" s="3" t="s">
        <v>1</v>
      </c>
      <c r="C5" s="3" t="s">
        <v>2</v>
      </c>
      <c r="D5" s="3" t="s">
        <v>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8" ht="15">
      <c r="A7" s="4"/>
      <c r="B7" s="5" t="s">
        <v>4</v>
      </c>
      <c r="C7" s="6"/>
      <c r="D7" s="6"/>
      <c r="E7" s="5" t="s">
        <v>5</v>
      </c>
      <c r="F7" s="6"/>
      <c r="G7" s="6"/>
      <c r="H7" s="5" t="s">
        <v>6</v>
      </c>
      <c r="I7" s="6"/>
      <c r="J7" s="6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  <c r="AE7" s="9"/>
      <c r="AG7" s="10"/>
      <c r="AH7" s="10"/>
      <c r="AI7" s="10"/>
      <c r="AJ7" s="10"/>
      <c r="AK7" s="10"/>
      <c r="AL7" s="10"/>
    </row>
    <row r="8" spans="1:38" ht="15">
      <c r="A8" s="4" t="s">
        <v>7</v>
      </c>
      <c r="B8" s="11"/>
      <c r="C8" s="11" t="s">
        <v>8</v>
      </c>
      <c r="D8" s="11" t="s">
        <v>9</v>
      </c>
      <c r="E8" s="11"/>
      <c r="F8" s="11" t="s">
        <v>8</v>
      </c>
      <c r="G8" s="11" t="s">
        <v>9</v>
      </c>
      <c r="H8" s="11"/>
      <c r="I8" s="11" t="s">
        <v>8</v>
      </c>
      <c r="J8" s="11" t="s">
        <v>9</v>
      </c>
      <c r="K8" s="12">
        <v>1990</v>
      </c>
      <c r="L8" s="12">
        <v>1991</v>
      </c>
      <c r="M8" s="12">
        <v>1992</v>
      </c>
      <c r="N8" s="12">
        <v>1993</v>
      </c>
      <c r="O8" s="12">
        <v>1994</v>
      </c>
      <c r="P8" s="12">
        <v>1995</v>
      </c>
      <c r="Q8" s="12">
        <v>1996</v>
      </c>
      <c r="R8" s="12">
        <v>1997</v>
      </c>
      <c r="S8" s="12">
        <v>1998</v>
      </c>
      <c r="T8" s="12">
        <v>1999</v>
      </c>
      <c r="U8" s="12">
        <v>2000</v>
      </c>
      <c r="V8" s="12">
        <v>2001</v>
      </c>
      <c r="W8" s="12">
        <v>2002</v>
      </c>
      <c r="X8" s="12">
        <v>2003</v>
      </c>
      <c r="Y8" s="12">
        <v>2004</v>
      </c>
      <c r="Z8" s="12">
        <v>2005</v>
      </c>
      <c r="AA8" s="12">
        <v>2006</v>
      </c>
      <c r="AB8" s="12">
        <v>2007</v>
      </c>
      <c r="AC8" s="12">
        <v>2008</v>
      </c>
      <c r="AD8" s="13"/>
      <c r="AE8" s="9"/>
      <c r="AG8" s="10"/>
      <c r="AH8" s="10"/>
      <c r="AI8" s="10"/>
      <c r="AJ8" s="10"/>
      <c r="AK8" s="10"/>
      <c r="AL8" s="10"/>
    </row>
    <row r="9" spans="1:38">
      <c r="A9" s="8" t="str">
        <f>'[1]Fig 4.3'!C6</f>
        <v>Passenger transport activity (all modes)</v>
      </c>
      <c r="B9" s="14">
        <f>AC$9*K$10*K$11*K$12*K$13*K$14</f>
        <v>595.53129624330938</v>
      </c>
      <c r="C9" s="15">
        <f>B9-K15</f>
        <v>151.6712306070433</v>
      </c>
      <c r="D9" s="16">
        <f t="shared" ref="D9:D14" si="0">C9/K$15</f>
        <v>0.34170956648155559</v>
      </c>
      <c r="E9" s="14">
        <f>U$9*K$10*K$11*K$12*K$13*K$14</f>
        <v>538.40732794016458</v>
      </c>
      <c r="F9" s="15">
        <f>E9-K15</f>
        <v>94.547262303898492</v>
      </c>
      <c r="G9" s="16">
        <f t="shared" ref="G9:G14" si="1">F9/K$15</f>
        <v>0.21301141874154988</v>
      </c>
      <c r="H9" s="14">
        <f>AC$9*U$10*U$11*U$12*U$13*U$14</f>
        <v>589.75577920741375</v>
      </c>
      <c r="I9" s="15">
        <f>H9-U15</f>
        <v>56.569974828454178</v>
      </c>
      <c r="J9" s="16">
        <f t="shared" ref="J9:J14" si="2">I9/U$15</f>
        <v>0.10609805130567075</v>
      </c>
      <c r="K9" s="17">
        <f>'[1]Fig 4.3'!E23</f>
        <v>4880.688405569821</v>
      </c>
      <c r="L9" s="17">
        <f>'[1]Fig 4.3'!F23</f>
        <v>4969.8678919506665</v>
      </c>
      <c r="M9" s="17">
        <f>'[1]Fig 4.3'!G23</f>
        <v>5059.0473783315119</v>
      </c>
      <c r="N9" s="17">
        <f>'[1]Fig 4.3'!H23</f>
        <v>5148.2268647123574</v>
      </c>
      <c r="O9" s="17">
        <f>'[1]Fig 4.3'!I23</f>
        <v>5237.4063510932028</v>
      </c>
      <c r="P9" s="17">
        <f>'[1]Fig 4.3'!J23</f>
        <v>5326.5858374740501</v>
      </c>
      <c r="Q9" s="17">
        <f>'[1]Fig 4.3'!K23</f>
        <v>5418.5926512436035</v>
      </c>
      <c r="R9" s="17">
        <f>'[1]Fig 4.3'!L23</f>
        <v>5526.4768761114883</v>
      </c>
      <c r="S9" s="17">
        <f>'[1]Fig 4.3'!M23</f>
        <v>5654.2208609108611</v>
      </c>
      <c r="T9" s="17">
        <f>'[1]Fig 4.3'!N23</f>
        <v>5788.7844913292602</v>
      </c>
      <c r="U9" s="17">
        <f>'[1]Fig 4.3'!O23</f>
        <v>5920.330767275681</v>
      </c>
      <c r="V9" s="17">
        <f>'[1]Fig 4.3'!P23</f>
        <v>6007.9230981127321</v>
      </c>
      <c r="W9" s="17">
        <f>'[1]Fig 4.3'!Q23</f>
        <v>6066.98270677448</v>
      </c>
      <c r="X9" s="17">
        <f>'[1]Fig 4.3'!R23</f>
        <v>6117.9335782588942</v>
      </c>
      <c r="Y9" s="17">
        <f>'[1]Fig 4.3'!S23</f>
        <v>6215.344037327106</v>
      </c>
      <c r="Z9" s="17">
        <f>'[1]Fig 4.3'!T23</f>
        <v>6254.1127045303338</v>
      </c>
      <c r="AA9" s="17">
        <f>'[1]Fig 4.3'!U23</f>
        <v>6406.1152653957515</v>
      </c>
      <c r="AB9" s="17">
        <f>'[1]Fig 4.3'!V23</f>
        <v>6531.8857417047448</v>
      </c>
      <c r="AC9" s="17">
        <f>'[1]Fig 4.3'!W23</f>
        <v>6548.4663247686385</v>
      </c>
      <c r="AD9" s="13"/>
      <c r="AE9" s="13"/>
      <c r="AF9" s="18"/>
      <c r="AG9" s="10"/>
      <c r="AH9" s="10"/>
      <c r="AI9" s="10"/>
      <c r="AJ9" s="10"/>
      <c r="AK9" s="10"/>
      <c r="AL9" s="10"/>
    </row>
    <row r="10" spans="1:38" s="24" customFormat="1">
      <c r="A10" s="8" t="str">
        <f>'[1]Fig 4.3'!B24</f>
        <v>Share of road in passenger transport</v>
      </c>
      <c r="B10" s="17">
        <f>AC$9*AC$10*K$11*K$12*K$13*K$14</f>
        <v>597.66908174797209</v>
      </c>
      <c r="C10" s="19">
        <f>B10-B9</f>
        <v>2.1377855046627019</v>
      </c>
      <c r="D10" s="16">
        <f t="shared" si="0"/>
        <v>4.8163501746844957E-3</v>
      </c>
      <c r="E10" s="17">
        <f>U$9*U$10*K$11*K$12*K$13*K$14</f>
        <v>545.75715656370448</v>
      </c>
      <c r="F10" s="19">
        <f>E10-E9</f>
        <v>7.3498286235399064</v>
      </c>
      <c r="G10" s="16">
        <f t="shared" si="1"/>
        <v>1.655888689378723E-2</v>
      </c>
      <c r="H10" s="17">
        <f>AC$9*AC$10*U$11*U$12*U$13*U$14</f>
        <v>583.90195395821524</v>
      </c>
      <c r="I10" s="19">
        <f>H10-H9</f>
        <v>-5.8538252491985077</v>
      </c>
      <c r="J10" s="16">
        <f t="shared" si="2"/>
        <v>-1.0978959306722139E-2</v>
      </c>
      <c r="K10" s="20">
        <f>'[1]Fig 4.3'!E24</f>
        <v>0.82880295743637822</v>
      </c>
      <c r="L10" s="20">
        <f>'[1]Fig 4.3'!F24</f>
        <v>0.83282248288487581</v>
      </c>
      <c r="M10" s="20">
        <f>'[1]Fig 4.3'!G24</f>
        <v>0.8367002981701015</v>
      </c>
      <c r="N10" s="20">
        <f>'[1]Fig 4.3'!H24</f>
        <v>0.84044376755935024</v>
      </c>
      <c r="O10" s="20">
        <f>'[1]Fig 4.3'!I24</f>
        <v>0.84405975374220388</v>
      </c>
      <c r="P10" s="20">
        <f>'[1]Fig 4.3'!J24</f>
        <v>0.84755465981844214</v>
      </c>
      <c r="Q10" s="20">
        <f>'[1]Fig 4.3'!K24</f>
        <v>0.84665038442974794</v>
      </c>
      <c r="R10" s="20">
        <f>'[1]Fig 4.3'!L24</f>
        <v>0.84499450206643378</v>
      </c>
      <c r="S10" s="20">
        <f>'[1]Fig 4.3'!M24</f>
        <v>0.84502807980888761</v>
      </c>
      <c r="T10" s="20">
        <f>'[1]Fig 4.3'!N24</f>
        <v>0.84430454383817632</v>
      </c>
      <c r="U10" s="20">
        <f>'[1]Fig 4.3'!O24</f>
        <v>0.84011699308137133</v>
      </c>
      <c r="V10" s="20">
        <f>'[1]Fig 4.3'!P24</f>
        <v>0.84261407350795303</v>
      </c>
      <c r="W10" s="20">
        <f>'[1]Fig 4.3'!Q24</f>
        <v>0.84661620788786673</v>
      </c>
      <c r="X10" s="20">
        <f>'[1]Fig 4.3'!R24</f>
        <v>0.84546825229959266</v>
      </c>
      <c r="Y10" s="20">
        <f>'[1]Fig 4.3'!S24</f>
        <v>0.84179929212818705</v>
      </c>
      <c r="Z10" s="20">
        <f>'[1]Fig 4.3'!T24</f>
        <v>0.83593746816638892</v>
      </c>
      <c r="AA10" s="20">
        <f>'[1]Fig 4.3'!U24</f>
        <v>0.83410003394649423</v>
      </c>
      <c r="AB10" s="20">
        <f>'[1]Fig 4.3'!V24</f>
        <v>0.83224576692181662</v>
      </c>
      <c r="AC10" s="20">
        <f>'[1]Fig 4.3'!W24</f>
        <v>0.83177812089093717</v>
      </c>
      <c r="AD10" s="21"/>
      <c r="AE10" s="21"/>
      <c r="AF10" s="22"/>
      <c r="AG10" s="23"/>
      <c r="AH10" s="23"/>
      <c r="AI10" s="23"/>
      <c r="AJ10" s="23"/>
      <c r="AK10" s="23"/>
      <c r="AL10" s="23"/>
    </row>
    <row r="11" spans="1:38" s="24" customFormat="1">
      <c r="A11" s="8" t="str">
        <f>'[1]Fig 4.3'!B25</f>
        <v>Share of private cars in road passenger transport</v>
      </c>
      <c r="B11" s="17">
        <f>AC$9*AC$10*AC$11*K$12*K$13*K$14</f>
        <v>628.03508469750409</v>
      </c>
      <c r="C11" s="19">
        <f>B11-B10</f>
        <v>30.366002949532003</v>
      </c>
      <c r="D11" s="16">
        <f t="shared" si="0"/>
        <v>6.8413460233244544E-2</v>
      </c>
      <c r="E11" s="17">
        <f>U$9*U$10*U$11*K$12*K$13*K$14</f>
        <v>569.80790447430445</v>
      </c>
      <c r="F11" s="19">
        <f>E11-E10</f>
        <v>24.050747910599966</v>
      </c>
      <c r="G11" s="16">
        <f t="shared" si="1"/>
        <v>5.4185428635314635E-2</v>
      </c>
      <c r="H11" s="17">
        <f>AC$9*AC$10*AC$11*U$12*U$13*U$14</f>
        <v>587.67066792725961</v>
      </c>
      <c r="I11" s="19">
        <f>H11-H10</f>
        <v>3.7687139690443701</v>
      </c>
      <c r="J11" s="16">
        <f t="shared" si="2"/>
        <v>7.0682939007239067E-3</v>
      </c>
      <c r="K11" s="20">
        <f>'[1]Fig 4.3'!E25</f>
        <v>0.83210297408040756</v>
      </c>
      <c r="L11" s="20">
        <f>'[1]Fig 4.3'!F25</f>
        <v>0.8386749720275759</v>
      </c>
      <c r="M11" s="20">
        <f>'[1]Fig 4.3'!G25</f>
        <v>0.84495542724177708</v>
      </c>
      <c r="N11" s="20">
        <f>'[1]Fig 4.3'!H25</f>
        <v>0.8509633186045068</v>
      </c>
      <c r="O11" s="20">
        <f>'[1]Fig 4.3'!I25</f>
        <v>0.85671601266472341</v>
      </c>
      <c r="P11" s="20">
        <f>'[1]Fig 4.3'!J25</f>
        <v>0.86222943129575669</v>
      </c>
      <c r="Q11" s="20">
        <f>'[1]Fig 4.3'!K25</f>
        <v>0.86327634456086244</v>
      </c>
      <c r="R11" s="20">
        <f>'[1]Fig 4.3'!L25</f>
        <v>0.86490947049652001</v>
      </c>
      <c r="S11" s="20">
        <f>'[1]Fig 4.3'!M25</f>
        <v>0.86578323158907244</v>
      </c>
      <c r="T11" s="20">
        <f>'[1]Fig 4.3'!N25</f>
        <v>0.86752790064280083</v>
      </c>
      <c r="U11" s="20">
        <f>'[1]Fig 4.3'!O25</f>
        <v>0.86877257817919018</v>
      </c>
      <c r="V11" s="20">
        <f>'[1]Fig 4.3'!P25</f>
        <v>0.87009302890910356</v>
      </c>
      <c r="W11" s="20">
        <f>'[1]Fig 4.3'!Q25</f>
        <v>0.87204641513766568</v>
      </c>
      <c r="X11" s="20">
        <f>'[1]Fig 4.3'!R25</f>
        <v>0.87197203904206111</v>
      </c>
      <c r="Y11" s="20">
        <f>'[1]Fig 4.3'!S25</f>
        <v>0.87375111020733498</v>
      </c>
      <c r="Z11" s="20">
        <f>'[1]Fig 4.3'!T25</f>
        <v>0.87294045291976352</v>
      </c>
      <c r="AA11" s="20">
        <f>'[1]Fig 4.3'!U25</f>
        <v>0.8754421664454316</v>
      </c>
      <c r="AB11" s="20">
        <f>'[1]Fig 4.3'!V25</f>
        <v>0.87505469042871598</v>
      </c>
      <c r="AC11" s="20">
        <f>'[1]Fig 4.3'!W25</f>
        <v>0.87437994998041724</v>
      </c>
      <c r="AD11" s="21"/>
      <c r="AE11" s="21"/>
      <c r="AF11" s="22"/>
      <c r="AG11" s="23"/>
      <c r="AH11" s="23"/>
      <c r="AI11" s="23"/>
      <c r="AJ11" s="23"/>
      <c r="AK11" s="23"/>
      <c r="AL11" s="23"/>
    </row>
    <row r="12" spans="1:38" s="24" customFormat="1">
      <c r="A12" s="8" t="str">
        <f>'[1]Fig 4.3'!B26</f>
        <v>Fuel intensity of road passenger transport</v>
      </c>
      <c r="B12" s="17">
        <f>AC$9*AC$10*AC$11*AC$12*K$13*K$14</f>
        <v>540.20419596299735</v>
      </c>
      <c r="C12" s="19">
        <f t="shared" ref="C12:F14" si="3">B12-B11</f>
        <v>-87.830888734506743</v>
      </c>
      <c r="D12" s="16">
        <f t="shared" si="0"/>
        <v>-0.19787968221156055</v>
      </c>
      <c r="E12" s="17">
        <f>U$9*U$10*U$11*U$12*K$13*K$14</f>
        <v>530.19673181896621</v>
      </c>
      <c r="F12" s="19">
        <f t="shared" si="3"/>
        <v>-39.611172655338237</v>
      </c>
      <c r="G12" s="16">
        <f t="shared" si="1"/>
        <v>-8.9242479155128035E-2</v>
      </c>
      <c r="H12" s="17">
        <f>AC$9*AC$10*AC$11*AC$12*U$13*U$14</f>
        <v>543.24968727224518</v>
      </c>
      <c r="I12" s="19">
        <f>H12-H11</f>
        <v>-44.420980655014432</v>
      </c>
      <c r="J12" s="16">
        <f t="shared" si="2"/>
        <v>-8.3312384332427589E-2</v>
      </c>
      <c r="K12" s="20">
        <f>'[1]Fig 4.3'!E26</f>
        <v>43.885406427869725</v>
      </c>
      <c r="L12" s="20">
        <f>'[1]Fig 4.3'!F26</f>
        <v>43.281294587162868</v>
      </c>
      <c r="M12" s="20">
        <f>'[1]Fig 4.3'!G26</f>
        <v>42.712763356519901</v>
      </c>
      <c r="N12" s="20">
        <f>'[1]Fig 4.3'!H26</f>
        <v>42.176759249581622</v>
      </c>
      <c r="O12" s="20">
        <f>'[1]Fig 4.3'!I26</f>
        <v>41.670568458555763</v>
      </c>
      <c r="P12" s="20">
        <f>'[1]Fig 4.3'!J26</f>
        <v>41.191770898750754</v>
      </c>
      <c r="Q12" s="20">
        <f>'[1]Fig 4.3'!K26</f>
        <v>41.299809521234636</v>
      </c>
      <c r="R12" s="20">
        <f>'[1]Fig 4.3'!L26</f>
        <v>41.293878614377242</v>
      </c>
      <c r="S12" s="20">
        <f>'[1]Fig 4.3'!M26</f>
        <v>41.097321747809097</v>
      </c>
      <c r="T12" s="20">
        <f>'[1]Fig 4.3'!N26</f>
        <v>40.855329460814509</v>
      </c>
      <c r="U12" s="20">
        <f>'[1]Fig 4.3'!O26</f>
        <v>40.834637217028721</v>
      </c>
      <c r="V12" s="20">
        <f>'[1]Fig 4.3'!P26</f>
        <v>40.249529228416179</v>
      </c>
      <c r="W12" s="20">
        <f>'[1]Fig 4.3'!Q26</f>
        <v>39.767650779499874</v>
      </c>
      <c r="X12" s="20">
        <f>'[1]Fig 4.3'!R26</f>
        <v>39.679293679006925</v>
      </c>
      <c r="Y12" s="20">
        <f>'[1]Fig 4.3'!S26</f>
        <v>39.331202951647711</v>
      </c>
      <c r="Z12" s="20">
        <f>'[1]Fig 4.3'!T26</f>
        <v>39.581776753556618</v>
      </c>
      <c r="AA12" s="20">
        <f>'[1]Fig 4.3'!U26</f>
        <v>38.555603586198359</v>
      </c>
      <c r="AB12" s="20">
        <f>'[1]Fig 4.3'!V26</f>
        <v>37.853830767921771</v>
      </c>
      <c r="AC12" s="20">
        <f>'[1]Fig 4.3'!W26</f>
        <v>37.748019611508397</v>
      </c>
      <c r="AD12" s="21"/>
      <c r="AE12" s="21"/>
      <c r="AF12" s="22"/>
      <c r="AG12" s="23"/>
      <c r="AH12" s="23"/>
      <c r="AI12" s="23"/>
      <c r="AJ12" s="23"/>
      <c r="AK12" s="23"/>
      <c r="AL12" s="23"/>
    </row>
    <row r="13" spans="1:38" s="24" customFormat="1">
      <c r="A13" s="8" t="str">
        <f>'[1]Fig 4.3'!B27</f>
        <v>Share of fossil fuels in final energy demand by private cars</v>
      </c>
      <c r="B13" s="17">
        <f>AC$9*AC$10*AC$11*AC$12*AC$13*K$14</f>
        <v>527.2418340708216</v>
      </c>
      <c r="C13" s="19">
        <f t="shared" si="3"/>
        <v>-12.96236189217575</v>
      </c>
      <c r="D13" s="16">
        <f t="shared" si="0"/>
        <v>-2.9203712826911827E-2</v>
      </c>
      <c r="E13" s="17">
        <f>U$9*U$10*U$11*U$12*U$13*K$14</f>
        <v>529.61995927956968</v>
      </c>
      <c r="F13" s="19">
        <f t="shared" si="3"/>
        <v>-0.57677253939652928</v>
      </c>
      <c r="G13" s="25">
        <f t="shared" si="1"/>
        <v>-1.2994467942722789E-3</v>
      </c>
      <c r="H13" s="17">
        <f>AC$9*AC$10*AC$11*AC$12*AC$13*U$14</f>
        <v>530.79166763973046</v>
      </c>
      <c r="I13" s="19">
        <f>H13-H12</f>
        <v>-12.45801963251472</v>
      </c>
      <c r="J13" s="16">
        <f t="shared" si="2"/>
        <v>-2.3365250031413504E-2</v>
      </c>
      <c r="K13" s="20">
        <f>'[1]Fig 4.3'!E27</f>
        <v>0.99999818943996988</v>
      </c>
      <c r="L13" s="20">
        <f>'[1]Fig 4.3'!F27</f>
        <v>0.99993379502573154</v>
      </c>
      <c r="M13" s="20">
        <f>'[1]Fig 4.3'!G27</f>
        <v>0.99987152950413194</v>
      </c>
      <c r="N13" s="20">
        <f>'[1]Fig 4.3'!H27</f>
        <v>0.99981128901947092</v>
      </c>
      <c r="O13" s="20">
        <f>'[1]Fig 4.3'!I27</f>
        <v>0.99975297636327132</v>
      </c>
      <c r="P13" s="20">
        <f>'[1]Fig 4.3'!J27</f>
        <v>0.99969650045084069</v>
      </c>
      <c r="Q13" s="20">
        <f>'[1]Fig 4.3'!K27</f>
        <v>0.99952688305357651</v>
      </c>
      <c r="R13" s="20">
        <f>'[1]Fig 4.3'!L27</f>
        <v>0.99936381766964777</v>
      </c>
      <c r="S13" s="20">
        <f>'[1]Fig 4.3'!M27</f>
        <v>0.9992069318538559</v>
      </c>
      <c r="T13" s="20">
        <f>'[1]Fig 4.3'!N27</f>
        <v>0.99905588086463071</v>
      </c>
      <c r="U13" s="20">
        <f>'[1]Fig 4.3'!O27</f>
        <v>0.99891034513520305</v>
      </c>
      <c r="V13" s="20">
        <f>'[1]Fig 4.3'!P27</f>
        <v>0.99745793872393473</v>
      </c>
      <c r="W13" s="20">
        <f>'[1]Fig 4.3'!Q27</f>
        <v>0.99601920696330903</v>
      </c>
      <c r="X13" s="20">
        <f>'[1]Fig 4.3'!R27</f>
        <v>0.99459395763450886</v>
      </c>
      <c r="Y13" s="20">
        <f>'[1]Fig 4.3'!S27</f>
        <v>0.99318200210450092</v>
      </c>
      <c r="Z13" s="20">
        <f>'[1]Fig 4.3'!T27</f>
        <v>0.99178315524280969</v>
      </c>
      <c r="AA13" s="20">
        <f>'[1]Fig 4.3'!U27</f>
        <v>0.98653984603095524</v>
      </c>
      <c r="AB13" s="20">
        <f>'[1]Fig 4.3'!V27</f>
        <v>0.98127979857933634</v>
      </c>
      <c r="AC13" s="20">
        <f>'[1]Fig 4.3'!W27</f>
        <v>0.97600293260947812</v>
      </c>
      <c r="AD13" s="21"/>
      <c r="AE13" s="21"/>
      <c r="AF13" s="22"/>
      <c r="AG13" s="23"/>
      <c r="AH13" s="23"/>
      <c r="AI13" s="23"/>
      <c r="AJ13" s="23"/>
      <c r="AK13" s="23"/>
      <c r="AL13" s="23"/>
    </row>
    <row r="14" spans="1:38" s="24" customFormat="1">
      <c r="A14" s="8" t="str">
        <f>'[1]Fig 4.3'!B28</f>
        <v>Carbon intensity of fossil fuel use by private cars</v>
      </c>
      <c r="B14" s="17">
        <f>AC$9*AC$10*AC$11*AC$12*AC$13*AC$14</f>
        <v>531.37211652610563</v>
      </c>
      <c r="C14" s="19">
        <f t="shared" si="3"/>
        <v>4.130282455284032</v>
      </c>
      <c r="D14" s="16">
        <f t="shared" si="0"/>
        <v>9.3053707126441766E-3</v>
      </c>
      <c r="E14" s="17">
        <f>U$9*U$10*U$11*U$12*U$13*U$14</f>
        <v>533.18580437895957</v>
      </c>
      <c r="F14" s="19">
        <f t="shared" si="3"/>
        <v>3.5658450993898896</v>
      </c>
      <c r="G14" s="16">
        <f t="shared" si="1"/>
        <v>8.033714621923262E-3</v>
      </c>
      <c r="H14" s="17">
        <f>AC$9*AC$10*AC$11*AC$12*AC$13*AC$14</f>
        <v>531.37211652610563</v>
      </c>
      <c r="I14" s="19">
        <f>H14-H13</f>
        <v>0.58044888637516578</v>
      </c>
      <c r="J14" s="16">
        <f t="shared" si="2"/>
        <v>1.0886427988293066E-3</v>
      </c>
      <c r="K14" s="20">
        <f>'[1]Fig 4.3'!E28</f>
        <v>3.004811869011601E-3</v>
      </c>
      <c r="L14" s="20">
        <f>'[1]Fig 4.3'!F28</f>
        <v>2.9982243281766645E-3</v>
      </c>
      <c r="M14" s="20">
        <f>'[1]Fig 4.3'!G28</f>
        <v>3.064338974166254E-3</v>
      </c>
      <c r="N14" s="20">
        <f>'[1]Fig 4.3'!H28</f>
        <v>3.0635113516764324E-3</v>
      </c>
      <c r="O14" s="20">
        <f>'[1]Fig 4.3'!I28</f>
        <v>3.0526328387774967E-3</v>
      </c>
      <c r="P14" s="20">
        <f>'[1]Fig 4.3'!J28</f>
        <v>3.0712283078774003E-3</v>
      </c>
      <c r="Q14" s="20">
        <f>'[1]Fig 4.3'!K28</f>
        <v>3.0895406790850703E-3</v>
      </c>
      <c r="R14" s="20">
        <f>'[1]Fig 4.3'!L28</f>
        <v>3.0600490648190633E-3</v>
      </c>
      <c r="S14" s="20">
        <f>'[1]Fig 4.3'!M28</f>
        <v>3.0916448485091954E-3</v>
      </c>
      <c r="T14" s="20">
        <f>'[1]Fig 4.3'!N28</f>
        <v>3.0858132260049029E-3</v>
      </c>
      <c r="U14" s="20">
        <f>'[1]Fig 4.3'!O28</f>
        <v>3.025042778912124E-3</v>
      </c>
      <c r="V14" s="20">
        <f>'[1]Fig 4.3'!P28</f>
        <v>3.0425315178235534E-3</v>
      </c>
      <c r="W14" s="20">
        <f>'[1]Fig 4.3'!Q28</f>
        <v>3.0532664946929075E-3</v>
      </c>
      <c r="X14" s="20">
        <f>'[1]Fig 4.3'!R28</f>
        <v>3.045230057087958E-3</v>
      </c>
      <c r="Y14" s="20">
        <f>'[1]Fig 4.3'!S28</f>
        <v>3.072817075939279E-3</v>
      </c>
      <c r="Z14" s="20">
        <f>'[1]Fig 4.3'!T28</f>
        <v>3.0306148956124662E-3</v>
      </c>
      <c r="AA14" s="20">
        <f>'[1]Fig 4.3'!U28</f>
        <v>3.0531932669823898E-3</v>
      </c>
      <c r="AB14" s="20">
        <f>'[1]Fig 4.3'!V28</f>
        <v>3.0781670480190312E-3</v>
      </c>
      <c r="AC14" s="20">
        <f>'[1]Fig 4.3'!W28</f>
        <v>3.0283508238934343E-3</v>
      </c>
      <c r="AD14" s="21"/>
      <c r="AE14" s="21"/>
      <c r="AG14" s="23"/>
      <c r="AH14" s="23"/>
      <c r="AI14" s="23"/>
      <c r="AJ14" s="23"/>
      <c r="AK14" s="23"/>
      <c r="AL14" s="23"/>
    </row>
    <row r="15" spans="1:38" s="30" customFormat="1">
      <c r="A15" s="26" t="s">
        <v>10</v>
      </c>
      <c r="B15" s="27"/>
      <c r="C15" s="28">
        <f>SUM(C9:C14)</f>
        <v>87.512050889839543</v>
      </c>
      <c r="D15" s="27"/>
      <c r="E15" s="27"/>
      <c r="F15" s="28">
        <f>SUM(F9:F14)</f>
        <v>89.325738742693488</v>
      </c>
      <c r="G15" s="27"/>
      <c r="H15" s="27"/>
      <c r="I15" s="28">
        <f>SUM(I9:I14)</f>
        <v>-1.8136878528539455</v>
      </c>
      <c r="J15" s="27"/>
      <c r="K15" s="20">
        <f>'[1]Fig 4.3'!E11</f>
        <v>443.86006563626609</v>
      </c>
      <c r="L15" s="20">
        <f>'[1]Fig 4.3'!F11</f>
        <v>450.42924603124453</v>
      </c>
      <c r="M15" s="20">
        <f>'[1]Fig 4.3'!G11</f>
        <v>468.07036666991849</v>
      </c>
      <c r="N15" s="20">
        <f>'[1]Fig 4.3'!H11</f>
        <v>475.65045233626699</v>
      </c>
      <c r="O15" s="20">
        <f>'[1]Fig 4.3'!I11</f>
        <v>481.64055729818517</v>
      </c>
      <c r="P15" s="20">
        <f>'[1]Fig 4.3'!J11</f>
        <v>492.30044255612796</v>
      </c>
      <c r="Q15" s="20">
        <f>'[1]Fig 4.3'!K11</f>
        <v>505.09945499943115</v>
      </c>
      <c r="R15" s="20">
        <f>'[1]Fig 4.3'!L11</f>
        <v>510.04745086899254</v>
      </c>
      <c r="S15" s="20">
        <f>'[1]Fig 4.3'!M11</f>
        <v>525.18418149632294</v>
      </c>
      <c r="T15" s="20">
        <f>'[1]Fig 4.3'!N11</f>
        <v>534.04529475417155</v>
      </c>
      <c r="U15" s="20">
        <f>'[1]Fig 4.3'!O11</f>
        <v>533.18580437895957</v>
      </c>
      <c r="V15" s="20">
        <f>'[1]Fig 4.3'!P11</f>
        <v>538.03341016753302</v>
      </c>
      <c r="W15" s="20">
        <f>'[1]Fig 4.3'!Q11</f>
        <v>541.70307178298526</v>
      </c>
      <c r="X15" s="20">
        <f>'[1]Fig 4.3'!R11</f>
        <v>542.04392049127841</v>
      </c>
      <c r="Y15" s="20">
        <f>'[1]Fig 4.3'!S11</f>
        <v>548.73700425083723</v>
      </c>
      <c r="Z15" s="20">
        <f>'[1]Fig 4.3'!T11</f>
        <v>542.95880547882837</v>
      </c>
      <c r="AA15" s="20">
        <f>'[1]Fig 4.3'!U11</f>
        <v>543.24630594866142</v>
      </c>
      <c r="AB15" s="20">
        <f>'[1]Fig 4.3'!V11</f>
        <v>543.90149219553246</v>
      </c>
      <c r="AC15" s="20">
        <f>'[1]Fig 4.3'!W11</f>
        <v>531.37211652610574</v>
      </c>
      <c r="AD15" s="21"/>
      <c r="AE15" s="29"/>
    </row>
    <row r="16" spans="1:38" s="24" customForma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29"/>
      <c r="AE16" s="29"/>
    </row>
    <row r="17" spans="1:38" s="24" customForma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9" spans="1:38">
      <c r="AD19" s="9"/>
      <c r="AE19" s="9"/>
      <c r="AG19" s="10"/>
      <c r="AH19" s="10"/>
      <c r="AI19" s="10"/>
      <c r="AJ19" s="10"/>
      <c r="AK19" s="10"/>
      <c r="AL19" s="10"/>
    </row>
  </sheetData>
  <mergeCells count="3">
    <mergeCell ref="B7:D7"/>
    <mergeCell ref="E7:G7"/>
    <mergeCell ref="H7:J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4.5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2011-12-01T12:50:12Z</dcterms:created>
  <dcterms:modified xsi:type="dcterms:W3CDTF">2011-12-01T12:50:25Z</dcterms:modified>
</cp:coreProperties>
</file>